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6"/>
  <workbookPr showInkAnnotation="0" codeName="ЭтаКнига" defaultThemeVersion="124226"/>
  <mc:AlternateContent xmlns:mc="http://schemas.openxmlformats.org/markup-compatibility/2006">
    <mc:Choice Requires="x15">
      <x15ac:absPath xmlns:x15ac="http://schemas.microsoft.com/office/spreadsheetml/2010/11/ac" url="U:\usr_AlinaVS\MDV\Прайс\2022\Новый прайс с 01.06.2022\"/>
    </mc:Choice>
  </mc:AlternateContent>
  <xr:revisionPtr revIDLastSave="0" documentId="13_ncr:1_{FEF1C656-1F07-4F6D-9214-6904F90D68E3}" xr6:coauthVersionLast="36" xr6:coauthVersionMax="36" xr10:uidLastSave="{00000000-0000-0000-0000-000000000000}"/>
  <bookViews>
    <workbookView xWindow="0" yWindow="0" windowWidth="28800" windowHeight="12225" tabRatio="924" xr2:uid="{00000000-000D-0000-FFFF-FFFF00000000}"/>
  </bookViews>
  <sheets>
    <sheet name="Начало" sheetId="23" r:id="rId1"/>
    <sheet name="Регистрация КП" sheetId="27" r:id="rId2"/>
    <sheet name="Объём проекта" sheetId="32" r:id="rId3"/>
    <sheet name="Рекламные материалы" sheetId="40" r:id="rId4"/>
    <sheet name="VRF_Мультизональные системы" sheetId="30" r:id="rId5"/>
    <sheet name="VRF_серия ATOM" sheetId="39" r:id="rId6"/>
    <sheet name="Чиллеры Фанкойлы СКЛАД" sheetId="49" r:id="rId7"/>
    <sheet name="ККБ" sheetId="12" r:id="rId8"/>
    <sheet name="Чиллеры" sheetId="44" r:id="rId9"/>
    <sheet name="Гидромодули" sheetId="38" r:id="rId10"/>
    <sheet name="Фанкойлы AC" sheetId="47" r:id="rId11"/>
    <sheet name="Фанкойлы DC" sheetId="48" r:id="rId12"/>
    <sheet name="RAC_multi" sheetId="41" r:id="rId13"/>
    <sheet name="PAC" sheetId="42" r:id="rId14"/>
    <sheet name="PAC inverter" sheetId="43" r:id="rId15"/>
    <sheet name="PAC &gt; 22 кВт" sheetId="37" r:id="rId16"/>
    <sheet name="HRV_Приточные установки" sheetId="33" r:id="rId17"/>
    <sheet name="Руфтопы" sheetId="14" r:id="rId18"/>
    <sheet name="Тепловые насосы" sheetId="21" r:id="rId19"/>
  </sheets>
  <externalReferences>
    <externalReference r:id="rId20"/>
    <externalReference r:id="rId21"/>
    <externalReference r:id="rId22"/>
    <externalReference r:id="rId23"/>
  </externalReferences>
  <definedNames>
    <definedName name="_xlnm._FilterDatabase" localSheetId="16">'HRV_Приточные установки'!#REF!</definedName>
    <definedName name="_xlnm._FilterDatabase" localSheetId="13">PAC!$A$34:$M$81</definedName>
    <definedName name="_xlnm._FilterDatabase" localSheetId="15">'PAC &gt; 22 кВт'!$A$27:$J$27</definedName>
    <definedName name="_xlnm._FilterDatabase" localSheetId="14">'PAC inverter'!$A$18:$M$50</definedName>
    <definedName name="_xlnm._FilterDatabase" localSheetId="4">'VRF_Мультизональные системы'!$A$79:$I$358</definedName>
    <definedName name="_xlnm._FilterDatabase" localSheetId="5">'VRF_серия ATOM'!$A$50:$I$70</definedName>
    <definedName name="_xlnm._FilterDatabase" localSheetId="17">Руфтопы!$A$7:$H$30</definedName>
    <definedName name="_xlnm._FilterDatabase" localSheetId="10">'Фанкойлы AC'!$A$44:$I$177</definedName>
    <definedName name="_xlnm._FilterDatabase" localSheetId="11">'Фанкойлы DC'!$A$49:$I$144</definedName>
    <definedName name="_xlnm._FilterDatabase" localSheetId="8">Чиллеры!$A$6:$I$110</definedName>
    <definedName name="_xlnm._FilterDatabase" localSheetId="6">'Чиллеры Фанкойлы СКЛАД'!$A$6:$I$18</definedName>
    <definedName name="_xlnm.Print_Titles" localSheetId="16">'HRV_Приточные установки'!#REF!</definedName>
    <definedName name="_xlnm.Print_Titles" localSheetId="13">PAC!$4:$5</definedName>
    <definedName name="_xlnm.Print_Titles" localSheetId="15">'PAC &gt; 22 кВт'!$4:$5</definedName>
    <definedName name="_xlnm.Print_Titles" localSheetId="14">'PAC inverter'!$4:$5</definedName>
    <definedName name="_xlnm.Print_Titles" localSheetId="12">RAC_multi!$4:$5</definedName>
    <definedName name="_xlnm.Print_Titles" localSheetId="4">'VRF_Мультизональные системы'!$4:$5</definedName>
    <definedName name="_xlnm.Print_Titles" localSheetId="5">'VRF_серия ATOM'!$4:$5</definedName>
    <definedName name="_xlnm.Print_Titles" localSheetId="7">ККБ!$4:$5</definedName>
    <definedName name="_xlnm.Print_Titles" localSheetId="17">Руфтопы!$4:$5</definedName>
    <definedName name="_xlnm.Print_Titles" localSheetId="10">'Фанкойлы AC'!$1:$5</definedName>
    <definedName name="_xlnm.Print_Titles" localSheetId="11">'Фанкойлы DC'!$1:$5</definedName>
    <definedName name="_xlnm.Print_Titles" localSheetId="8">Чиллеры!$1:$5</definedName>
    <definedName name="_xlnm.Print_Titles" localSheetId="6">'Чиллеры Фанкойлы СКЛАД'!$1:$5</definedName>
    <definedName name="_xlnm.Print_Area" localSheetId="16">'HRV_Приточные установки'!$A$1:$I$3</definedName>
    <definedName name="_xlnm.Print_Area" localSheetId="13">PAC!$A$1:$N$81</definedName>
    <definedName name="_xlnm.Print_Area" localSheetId="15">'PAC &gt; 22 кВт'!$A$1:$K$48</definedName>
    <definedName name="_xlnm.Print_Area" localSheetId="14">'PAC inverter'!$A$1:$N$50</definedName>
    <definedName name="_xlnm.Print_Area" localSheetId="12">RAC_multi!$A$1:$N$161</definedName>
    <definedName name="_xlnm.Print_Area" localSheetId="4">'VRF_Мультизональные системы'!$A$1:$J$451</definedName>
    <definedName name="_xlnm.Print_Area" localSheetId="5">'VRF_серия ATOM'!$A$1:$J$108</definedName>
    <definedName name="_xlnm.Print_Area" localSheetId="7">ККБ!$A$1:$L$98</definedName>
    <definedName name="_xlnm.Print_Area" localSheetId="0">Начало!$A$1:$D$24</definedName>
    <definedName name="_xlnm.Print_Area" localSheetId="1">'Регистрация КП'!$A$1:$A$38</definedName>
    <definedName name="_xlnm.Print_Area" localSheetId="17">Руфтопы!$A$1:$I$30</definedName>
    <definedName name="_xlnm.Print_Area" localSheetId="18">'Тепловые насосы'!$A$1:$I$5</definedName>
    <definedName name="_xlnm.Print_Area" localSheetId="10">'Фанкойлы AC'!$A$1:$J$177</definedName>
    <definedName name="_xlnm.Print_Area" localSheetId="11">'Фанкойлы DC'!$A$1:$J$144</definedName>
    <definedName name="_xlnm.Print_Area" localSheetId="8">Чиллеры!$A$1:$J$110</definedName>
    <definedName name="_xlnm.Print_Area" localSheetId="6">'Чиллеры Фанкойлы СКЛАД'!$A$1:$J$18</definedName>
    <definedName name="скидка_на_VRF_Приточные_установки" localSheetId="16">Начало!#REF!</definedName>
    <definedName name="скидка_на_VRF_Приточные_установки" localSheetId="13">#REF!</definedName>
    <definedName name="скидка_на_VRF_Приточные_установки" localSheetId="15">[1]Начало!#REF!</definedName>
    <definedName name="скидка_на_VRF_Приточные_установки" localSheetId="14">#REF!</definedName>
    <definedName name="скидка_на_VRF_Приточные_установки" localSheetId="12">#REF!</definedName>
    <definedName name="скидка_на_VRF_Приточные_установки" localSheetId="4">Начало!#REF!</definedName>
    <definedName name="скидка_на_VRF_Приточные_установки" localSheetId="5">Начало!#REF!</definedName>
    <definedName name="скидка_на_VRF_Приточные_установки" localSheetId="9">[2]Начало!#REF!</definedName>
    <definedName name="скидка_на_VRF_Приточные_установки" localSheetId="10">[3]Начало!#REF!</definedName>
    <definedName name="скидка_на_VRF_Приточные_установки" localSheetId="11">[4]Начало!#REF!</definedName>
    <definedName name="скидка_на_VRF_Приточные_установки" localSheetId="8">[3]Начало!#REF!</definedName>
    <definedName name="скидка_на_VRF_Приточные_установки" localSheetId="6">[3]Начало!#REF!</definedName>
    <definedName name="скидка_на_VRF_Приточные_установки">Начало!#REF!</definedName>
  </definedNames>
  <calcPr calcId="191029"/>
</workbook>
</file>

<file path=xl/calcChain.xml><?xml version="1.0" encoding="utf-8"?>
<calcChain xmlns="http://schemas.openxmlformats.org/spreadsheetml/2006/main">
  <c r="T6" i="42" l="1"/>
  <c r="U6" i="42"/>
  <c r="S6" i="42"/>
  <c r="Q8" i="21" l="1"/>
  <c r="R8" i="21"/>
  <c r="Q9" i="21"/>
  <c r="R9" i="21"/>
  <c r="Q10" i="21"/>
  <c r="R10" i="21"/>
  <c r="Q11" i="21"/>
  <c r="R11" i="21"/>
  <c r="Q12" i="21"/>
  <c r="R12" i="21"/>
  <c r="Q13" i="21"/>
  <c r="R13" i="21"/>
  <c r="Q14" i="21"/>
  <c r="R14" i="21"/>
  <c r="Q15" i="21"/>
  <c r="R15" i="21"/>
  <c r="Q16" i="21"/>
  <c r="R16" i="21"/>
  <c r="Q17" i="21"/>
  <c r="R17" i="21"/>
  <c r="Q18" i="21"/>
  <c r="R18" i="21"/>
  <c r="Q19" i="21"/>
  <c r="R19" i="21"/>
  <c r="Q20" i="21"/>
  <c r="R20" i="21"/>
  <c r="Q21" i="21"/>
  <c r="R21" i="21"/>
  <c r="Q22" i="21"/>
  <c r="R22" i="21"/>
  <c r="Q23" i="21"/>
  <c r="R23" i="21"/>
  <c r="Q24" i="21"/>
  <c r="R24" i="21"/>
  <c r="Q25" i="21"/>
  <c r="R25" i="21"/>
  <c r="Q26" i="21"/>
  <c r="R26" i="21"/>
  <c r="Q27" i="21"/>
  <c r="R27" i="21"/>
  <c r="Q28" i="21"/>
  <c r="R28" i="21"/>
  <c r="Q29" i="21"/>
  <c r="R29" i="21"/>
  <c r="Q30" i="21"/>
  <c r="R30" i="21"/>
  <c r="Q31" i="21"/>
  <c r="R31" i="21"/>
  <c r="Q32" i="21"/>
  <c r="R32" i="21"/>
  <c r="Q33" i="21"/>
  <c r="R33" i="21"/>
  <c r="Q34" i="21"/>
  <c r="R34" i="21"/>
  <c r="Q35" i="21"/>
  <c r="R35" i="21"/>
  <c r="Q36" i="21"/>
  <c r="R36" i="21"/>
  <c r="Q37" i="21"/>
  <c r="R37" i="21"/>
  <c r="Q38" i="21"/>
  <c r="R38" i="21"/>
  <c r="Q39" i="21"/>
  <c r="R39" i="21"/>
  <c r="Q40" i="21"/>
  <c r="R40" i="21"/>
  <c r="Q41" i="21"/>
  <c r="R41" i="21"/>
  <c r="Q42" i="21"/>
  <c r="R42" i="21"/>
  <c r="Q43" i="21"/>
  <c r="R43" i="21"/>
  <c r="Q44" i="21"/>
  <c r="R44" i="21"/>
  <c r="Q45" i="21"/>
  <c r="R45" i="21"/>
  <c r="Q46" i="21"/>
  <c r="R46" i="21"/>
  <c r="Q47" i="21"/>
  <c r="R47" i="21"/>
  <c r="Q48" i="21"/>
  <c r="R48" i="21"/>
  <c r="Q49" i="21"/>
  <c r="R49" i="21"/>
  <c r="Q50" i="21"/>
  <c r="R50" i="21"/>
  <c r="Q51" i="21"/>
  <c r="R51" i="21"/>
  <c r="Q52" i="21"/>
  <c r="R52" i="21"/>
  <c r="Q53" i="21"/>
  <c r="R53" i="21"/>
  <c r="Q54" i="21"/>
  <c r="R54" i="21"/>
  <c r="Q55" i="21"/>
  <c r="R55" i="21"/>
  <c r="Q56" i="21"/>
  <c r="R56" i="21"/>
  <c r="Q57" i="21"/>
  <c r="R57" i="21"/>
  <c r="Q58" i="21"/>
  <c r="R58" i="21"/>
  <c r="Q59" i="21"/>
  <c r="R59" i="21"/>
  <c r="Q60" i="21"/>
  <c r="R60" i="21"/>
  <c r="Q61" i="21"/>
  <c r="R61" i="21"/>
  <c r="Q62" i="21"/>
  <c r="R62" i="21"/>
  <c r="Q63" i="21"/>
  <c r="R63" i="21"/>
  <c r="Q64" i="21"/>
  <c r="R64" i="21"/>
  <c r="Q65" i="21"/>
  <c r="R65" i="21"/>
  <c r="Q66" i="21"/>
  <c r="R66" i="21"/>
  <c r="Q67" i="21"/>
  <c r="R67" i="21"/>
  <c r="Q68" i="21"/>
  <c r="R68" i="21"/>
  <c r="Q69" i="21"/>
  <c r="R69" i="21"/>
  <c r="Q70" i="21"/>
  <c r="R70" i="21"/>
  <c r="Q71" i="21"/>
  <c r="R71" i="21"/>
  <c r="Q72" i="21"/>
  <c r="R72" i="21"/>
  <c r="Q7" i="21"/>
  <c r="Q6" i="21" l="1"/>
  <c r="U100" i="39"/>
  <c r="P100" i="39" s="1"/>
  <c r="Q100" i="39"/>
  <c r="Q415" i="30"/>
  <c r="U415" i="30"/>
  <c r="P415" i="30" s="1"/>
  <c r="U33" i="39" l="1"/>
  <c r="P33" i="39" s="1"/>
  <c r="Q33" i="39"/>
  <c r="U372" i="30" l="1"/>
  <c r="P372" i="30" s="1"/>
  <c r="Q372" i="30"/>
  <c r="U371" i="30"/>
  <c r="P371" i="30" s="1"/>
  <c r="Q371" i="30"/>
  <c r="U370" i="30"/>
  <c r="P370" i="30" s="1"/>
  <c r="Q370" i="30"/>
  <c r="U369" i="30"/>
  <c r="P369" i="30" s="1"/>
  <c r="Q369" i="30"/>
  <c r="U368" i="30"/>
  <c r="P368" i="30" s="1"/>
  <c r="Q368" i="30"/>
  <c r="U367" i="30"/>
  <c r="P367" i="30" s="1"/>
  <c r="Q367" i="30"/>
  <c r="T95" i="44" l="1"/>
  <c r="O95" i="44" s="1"/>
  <c r="P95" i="44"/>
  <c r="T94" i="44"/>
  <c r="O94" i="44" s="1"/>
  <c r="P94" i="44"/>
  <c r="T93" i="44"/>
  <c r="O93" i="44" s="1"/>
  <c r="P93" i="44"/>
  <c r="T92" i="44"/>
  <c r="O92" i="44" s="1"/>
  <c r="P92" i="44"/>
  <c r="T85" i="44"/>
  <c r="O85" i="44" s="1"/>
  <c r="P85" i="44"/>
  <c r="T84" i="44"/>
  <c r="O84" i="44" s="1"/>
  <c r="P84" i="44"/>
  <c r="T83" i="44"/>
  <c r="O83" i="44" s="1"/>
  <c r="P83" i="44"/>
  <c r="T82" i="44"/>
  <c r="O82" i="44" s="1"/>
  <c r="P82" i="44"/>
  <c r="P97" i="47"/>
  <c r="Q97" i="47"/>
  <c r="P85" i="47"/>
  <c r="Q85" i="47"/>
  <c r="P73" i="47" l="1"/>
  <c r="Q73" i="47"/>
  <c r="P74" i="47"/>
  <c r="Q74" i="47"/>
  <c r="N6" i="44" l="1"/>
  <c r="O6" i="49"/>
  <c r="P90" i="44" l="1"/>
  <c r="P89" i="44"/>
  <c r="P88" i="44"/>
  <c r="P87" i="44"/>
  <c r="P80" i="44"/>
  <c r="P79" i="44"/>
  <c r="P78" i="44"/>
  <c r="P77" i="44"/>
  <c r="P72" i="44"/>
  <c r="P71" i="44"/>
  <c r="P70" i="44"/>
  <c r="P69" i="44"/>
  <c r="P68" i="44"/>
  <c r="P67" i="44"/>
  <c r="P66" i="44"/>
  <c r="P65" i="44"/>
  <c r="P64" i="44"/>
  <c r="P62" i="44"/>
  <c r="P61" i="44"/>
  <c r="P60" i="44"/>
  <c r="P59" i="44"/>
  <c r="P58" i="44"/>
  <c r="P57" i="44"/>
  <c r="P56" i="44"/>
  <c r="P55" i="44"/>
  <c r="P53" i="44"/>
  <c r="P52" i="44"/>
  <c r="P51" i="44"/>
  <c r="P50" i="44"/>
  <c r="P49" i="44"/>
  <c r="P48" i="44"/>
  <c r="P47" i="44"/>
  <c r="P46" i="44"/>
  <c r="P13" i="44"/>
  <c r="P12" i="44"/>
  <c r="P11" i="44"/>
  <c r="P10" i="44"/>
  <c r="P9" i="44"/>
  <c r="P8" i="44"/>
  <c r="P17" i="44"/>
  <c r="P16" i="44"/>
  <c r="P15" i="44"/>
  <c r="P21" i="44"/>
  <c r="P20" i="44"/>
  <c r="P19" i="44"/>
  <c r="P24" i="44"/>
  <c r="P23" i="44"/>
  <c r="P27" i="44"/>
  <c r="P26" i="44"/>
  <c r="Q60" i="49"/>
  <c r="P60" i="49"/>
  <c r="Q59" i="49"/>
  <c r="P59" i="49"/>
  <c r="Q58" i="49"/>
  <c r="P58" i="49"/>
  <c r="Q57" i="49"/>
  <c r="P57" i="49"/>
  <c r="Q53" i="49"/>
  <c r="Q52" i="49"/>
  <c r="Q51" i="49"/>
  <c r="Q50" i="49"/>
  <c r="Q49" i="49"/>
  <c r="Q45" i="49"/>
  <c r="P45" i="49"/>
  <c r="Q44" i="49"/>
  <c r="P44" i="49"/>
  <c r="Q43" i="49"/>
  <c r="P43" i="49"/>
  <c r="Q42" i="49"/>
  <c r="P42" i="49"/>
  <c r="Q41" i="49"/>
  <c r="P41" i="49"/>
  <c r="Q40" i="49"/>
  <c r="P40" i="49"/>
  <c r="Q39" i="49"/>
  <c r="P39" i="49"/>
  <c r="Q38" i="49"/>
  <c r="P38" i="49"/>
  <c r="Q37" i="49"/>
  <c r="P37" i="49"/>
  <c r="Q36" i="49"/>
  <c r="P36" i="49"/>
  <c r="Q35" i="49"/>
  <c r="P35" i="49"/>
  <c r="Q33" i="49"/>
  <c r="Q32" i="49"/>
  <c r="Q31" i="49"/>
  <c r="Q30" i="49"/>
  <c r="Q29" i="49"/>
  <c r="P29" i="49"/>
  <c r="Q28" i="49"/>
  <c r="P28" i="49"/>
  <c r="Q27" i="49"/>
  <c r="Q26" i="49"/>
  <c r="Q8" i="49"/>
  <c r="Q9" i="49"/>
  <c r="Q10" i="49"/>
  <c r="Q11" i="49"/>
  <c r="Q12" i="49"/>
  <c r="U29" i="49" l="1"/>
  <c r="U28" i="49"/>
  <c r="U53" i="49"/>
  <c r="P53" i="49" s="1"/>
  <c r="U52" i="49"/>
  <c r="P52" i="49" s="1"/>
  <c r="U51" i="49"/>
  <c r="P51" i="49" s="1"/>
  <c r="U50" i="49"/>
  <c r="P50" i="49" s="1"/>
  <c r="U49" i="49"/>
  <c r="P49" i="49" s="1"/>
  <c r="U33" i="49"/>
  <c r="P33" i="49" s="1"/>
  <c r="U32" i="49"/>
  <c r="P32" i="49" s="1"/>
  <c r="U31" i="49"/>
  <c r="P31" i="49" s="1"/>
  <c r="U30" i="49"/>
  <c r="P30" i="49" s="1"/>
  <c r="U27" i="49"/>
  <c r="P27" i="49" s="1"/>
  <c r="U26" i="49"/>
  <c r="P26" i="49" s="1"/>
  <c r="U18" i="49" l="1"/>
  <c r="P18" i="49" s="1"/>
  <c r="Q18" i="49"/>
  <c r="U17" i="49"/>
  <c r="P17" i="49" s="1"/>
  <c r="Q17" i="49"/>
  <c r="U15" i="49"/>
  <c r="P15" i="49" s="1"/>
  <c r="Q15" i="49"/>
  <c r="U14" i="49"/>
  <c r="P14" i="49" s="1"/>
  <c r="Q14" i="49"/>
  <c r="U12" i="49"/>
  <c r="P12" i="49" s="1"/>
  <c r="U11" i="49"/>
  <c r="P11" i="49" s="1"/>
  <c r="U10" i="49"/>
  <c r="P10" i="49" s="1"/>
  <c r="U9" i="49"/>
  <c r="P9" i="49" s="1"/>
  <c r="U8" i="49"/>
  <c r="P8" i="49" s="1"/>
  <c r="Q6" i="49" l="1"/>
  <c r="P6" i="49"/>
  <c r="T77" i="44"/>
  <c r="O77" i="44" s="1"/>
  <c r="T78" i="44"/>
  <c r="O78" i="44" s="1"/>
  <c r="T79" i="44"/>
  <c r="O79" i="44" s="1"/>
  <c r="T80" i="44"/>
  <c r="O80" i="44" s="1"/>
  <c r="T87" i="44"/>
  <c r="O87" i="44" s="1"/>
  <c r="T88" i="44"/>
  <c r="O88" i="44" s="1"/>
  <c r="T89" i="44"/>
  <c r="O89" i="44" s="1"/>
  <c r="T90" i="44"/>
  <c r="O90" i="44" s="1"/>
  <c r="T64" i="44"/>
  <c r="O64" i="44" s="1"/>
  <c r="T65" i="44"/>
  <c r="O65" i="44" s="1"/>
  <c r="T66" i="44"/>
  <c r="O66" i="44" s="1"/>
  <c r="T67" i="44"/>
  <c r="O67" i="44" s="1"/>
  <c r="T68" i="44"/>
  <c r="O68" i="44" s="1"/>
  <c r="T69" i="44"/>
  <c r="O69" i="44" s="1"/>
  <c r="T70" i="44"/>
  <c r="O70" i="44" s="1"/>
  <c r="T71" i="44"/>
  <c r="O71" i="44" s="1"/>
  <c r="T72" i="44"/>
  <c r="O72" i="44" s="1"/>
  <c r="T23" i="44"/>
  <c r="O23" i="44" s="1"/>
  <c r="T24" i="44"/>
  <c r="O24" i="44" s="1"/>
  <c r="T26" i="44"/>
  <c r="O26" i="44" s="1"/>
  <c r="T27" i="44"/>
  <c r="O27" i="44" s="1"/>
  <c r="T21" i="44"/>
  <c r="O21" i="44" s="1"/>
  <c r="T20" i="44"/>
  <c r="O20" i="44" s="1"/>
  <c r="T19" i="44"/>
  <c r="O19" i="44" s="1"/>
  <c r="T15" i="44"/>
  <c r="O15" i="44" s="1"/>
  <c r="T17" i="44"/>
  <c r="O17" i="44" s="1"/>
  <c r="T16" i="44"/>
  <c r="O16" i="44" s="1"/>
  <c r="T8" i="44"/>
  <c r="O8" i="44" s="1"/>
  <c r="T13" i="44"/>
  <c r="O13" i="44" s="1"/>
  <c r="T12" i="44"/>
  <c r="O12" i="44" s="1"/>
  <c r="T11" i="44"/>
  <c r="O11" i="44" s="1"/>
  <c r="T10" i="44"/>
  <c r="O10" i="44" s="1"/>
  <c r="T9" i="44"/>
  <c r="O9" i="44" s="1"/>
  <c r="U98" i="39" l="1"/>
  <c r="Q98" i="39"/>
  <c r="U406" i="30" l="1"/>
  <c r="Q406" i="30"/>
  <c r="T62" i="44" l="1"/>
  <c r="O62" i="44" s="1"/>
  <c r="T61" i="44"/>
  <c r="O61" i="44" s="1"/>
  <c r="T60" i="44"/>
  <c r="O60" i="44" s="1"/>
  <c r="T59" i="44"/>
  <c r="O59" i="44" s="1"/>
  <c r="T58" i="44"/>
  <c r="O58" i="44" s="1"/>
  <c r="T57" i="44"/>
  <c r="O57" i="44" s="1"/>
  <c r="T56" i="44"/>
  <c r="O56" i="44" s="1"/>
  <c r="T55" i="44"/>
  <c r="O55" i="44" s="1"/>
  <c r="T53" i="44"/>
  <c r="O53" i="44" s="1"/>
  <c r="T52" i="44"/>
  <c r="O52" i="44" s="1"/>
  <c r="T51" i="44"/>
  <c r="O51" i="44" s="1"/>
  <c r="T50" i="44"/>
  <c r="O50" i="44" s="1"/>
  <c r="T49" i="44"/>
  <c r="O49" i="44" s="1"/>
  <c r="T48" i="44"/>
  <c r="O48" i="44" s="1"/>
  <c r="T47" i="44"/>
  <c r="O47" i="44" s="1"/>
  <c r="T46" i="44"/>
  <c r="O46" i="44" s="1"/>
  <c r="V193" i="48" l="1"/>
  <c r="Q193" i="48" s="1"/>
  <c r="R193" i="48"/>
  <c r="V192" i="48"/>
  <c r="Q192" i="48" s="1"/>
  <c r="R192" i="48"/>
  <c r="V191" i="48"/>
  <c r="Q191" i="48" s="1"/>
  <c r="R191" i="48"/>
  <c r="V190" i="48"/>
  <c r="Q190" i="48" s="1"/>
  <c r="R190" i="48"/>
  <c r="V189" i="48"/>
  <c r="Q189" i="48" s="1"/>
  <c r="R189" i="48"/>
  <c r="V188" i="48"/>
  <c r="Q188" i="48" s="1"/>
  <c r="R188" i="48"/>
  <c r="V185" i="48"/>
  <c r="Q185" i="48" s="1"/>
  <c r="R185" i="48"/>
  <c r="V184" i="48"/>
  <c r="R184" i="48"/>
  <c r="Q184" i="48"/>
  <c r="V183" i="48"/>
  <c r="Q183" i="48" s="1"/>
  <c r="R183" i="48"/>
  <c r="V182" i="48"/>
  <c r="Q182" i="48" s="1"/>
  <c r="R182" i="48"/>
  <c r="V181" i="48"/>
  <c r="Q181" i="48" s="1"/>
  <c r="R181" i="48"/>
  <c r="V180" i="48"/>
  <c r="Q180" i="48" s="1"/>
  <c r="R180" i="48"/>
  <c r="V177" i="48"/>
  <c r="Q177" i="48" s="1"/>
  <c r="R177" i="48"/>
  <c r="V176" i="48"/>
  <c r="Q176" i="48" s="1"/>
  <c r="R176" i="48"/>
  <c r="V175" i="48"/>
  <c r="Q175" i="48" s="1"/>
  <c r="R175" i="48"/>
  <c r="V174" i="48"/>
  <c r="Q174" i="48" s="1"/>
  <c r="R174" i="48"/>
  <c r="V173" i="48"/>
  <c r="Q173" i="48" s="1"/>
  <c r="R173" i="48"/>
  <c r="V172" i="48"/>
  <c r="Q172" i="48" s="1"/>
  <c r="R172" i="48"/>
  <c r="V169" i="48"/>
  <c r="Q169" i="48" s="1"/>
  <c r="R169" i="48"/>
  <c r="V168" i="48"/>
  <c r="Q168" i="48" s="1"/>
  <c r="R168" i="48"/>
  <c r="V167" i="48"/>
  <c r="Q167" i="48" s="1"/>
  <c r="R167" i="48"/>
  <c r="V166" i="48"/>
  <c r="Q166" i="48" s="1"/>
  <c r="R166" i="48"/>
  <c r="V165" i="48"/>
  <c r="Q165" i="48" s="1"/>
  <c r="R165" i="48"/>
  <c r="V164" i="48"/>
  <c r="Q164" i="48" s="1"/>
  <c r="R164" i="48"/>
  <c r="V163" i="48"/>
  <c r="Q163" i="48" s="1"/>
  <c r="R163" i="48"/>
  <c r="V162" i="48"/>
  <c r="Q162" i="48" s="1"/>
  <c r="R162" i="48"/>
  <c r="V161" i="48"/>
  <c r="Q161" i="48" s="1"/>
  <c r="R161" i="48"/>
  <c r="V160" i="48"/>
  <c r="Q160" i="48" s="1"/>
  <c r="R160" i="48"/>
  <c r="V159" i="48"/>
  <c r="Q159" i="48" s="1"/>
  <c r="R159" i="48"/>
  <c r="V158" i="48"/>
  <c r="Q158" i="48" s="1"/>
  <c r="R158" i="48"/>
  <c r="V155" i="48"/>
  <c r="Q155" i="48" s="1"/>
  <c r="R155" i="48"/>
  <c r="V154" i="48"/>
  <c r="Q154" i="48" s="1"/>
  <c r="R154" i="48"/>
  <c r="V153" i="48"/>
  <c r="Q153" i="48" s="1"/>
  <c r="R153" i="48"/>
  <c r="V152" i="48"/>
  <c r="Q152" i="48" s="1"/>
  <c r="R152" i="48"/>
  <c r="V151" i="48"/>
  <c r="Q151" i="48" s="1"/>
  <c r="R151" i="48"/>
  <c r="V150" i="48"/>
  <c r="Q150" i="48" s="1"/>
  <c r="R150" i="48"/>
  <c r="V149" i="48"/>
  <c r="Q149" i="48" s="1"/>
  <c r="R149" i="48"/>
  <c r="V148" i="48"/>
  <c r="Q148" i="48" s="1"/>
  <c r="R148" i="48"/>
  <c r="V147" i="48"/>
  <c r="Q147" i="48" s="1"/>
  <c r="R147" i="48"/>
  <c r="R144" i="48"/>
  <c r="Q144" i="48"/>
  <c r="R141" i="48"/>
  <c r="Q141" i="48"/>
  <c r="R136" i="48"/>
  <c r="Q136" i="48"/>
  <c r="R134" i="48"/>
  <c r="Q134" i="48"/>
  <c r="R130" i="48"/>
  <c r="Q130" i="48"/>
  <c r="R129" i="48"/>
  <c r="Q129" i="48"/>
  <c r="R128" i="48"/>
  <c r="Q128" i="48"/>
  <c r="R126" i="48"/>
  <c r="Q126" i="48"/>
  <c r="R125" i="48"/>
  <c r="Q125" i="48"/>
  <c r="R124" i="48"/>
  <c r="Q124" i="48"/>
  <c r="R121" i="48"/>
  <c r="Q121" i="48"/>
  <c r="R120" i="48"/>
  <c r="Q120" i="48"/>
  <c r="R119" i="48"/>
  <c r="Q119" i="48"/>
  <c r="R118" i="48"/>
  <c r="Q118" i="48"/>
  <c r="R117" i="48"/>
  <c r="Q117" i="48"/>
  <c r="R116" i="48"/>
  <c r="Q116" i="48"/>
  <c r="R115" i="48"/>
  <c r="Q115" i="48"/>
  <c r="R114" i="48"/>
  <c r="Q114" i="48"/>
  <c r="R113" i="48"/>
  <c r="Q113" i="48"/>
  <c r="R112" i="48"/>
  <c r="Q112" i="48"/>
  <c r="R111" i="48"/>
  <c r="Q111" i="48"/>
  <c r="R110" i="48"/>
  <c r="Q110" i="48"/>
  <c r="R109" i="48"/>
  <c r="Q109" i="48"/>
  <c r="R108" i="48"/>
  <c r="Q108" i="48"/>
  <c r="R107" i="48"/>
  <c r="Q107" i="48"/>
  <c r="R106" i="48"/>
  <c r="Q106" i="48"/>
  <c r="V105" i="48"/>
  <c r="Q105" i="48" s="1"/>
  <c r="R105" i="48"/>
  <c r="V104" i="48"/>
  <c r="Q104" i="48" s="1"/>
  <c r="R104" i="48"/>
  <c r="V103" i="48"/>
  <c r="Q103" i="48" s="1"/>
  <c r="R103" i="48"/>
  <c r="V102" i="48"/>
  <c r="Q102" i="48" s="1"/>
  <c r="R102" i="48"/>
  <c r="V101" i="48"/>
  <c r="Q101" i="48" s="1"/>
  <c r="R101" i="48"/>
  <c r="V100" i="48"/>
  <c r="Q100" i="48" s="1"/>
  <c r="R100" i="48"/>
  <c r="V99" i="48"/>
  <c r="Q99" i="48" s="1"/>
  <c r="R99" i="48"/>
  <c r="V98" i="48"/>
  <c r="Q98" i="48" s="1"/>
  <c r="R98" i="48"/>
  <c r="V97" i="48"/>
  <c r="Q97" i="48" s="1"/>
  <c r="R97" i="48"/>
  <c r="V96" i="48"/>
  <c r="Q96" i="48" s="1"/>
  <c r="R96" i="48"/>
  <c r="V95" i="48"/>
  <c r="Q95" i="48" s="1"/>
  <c r="R95" i="48"/>
  <c r="V94" i="48"/>
  <c r="Q94" i="48" s="1"/>
  <c r="R94" i="48"/>
  <c r="R93" i="48"/>
  <c r="Q93" i="48"/>
  <c r="V91" i="48"/>
  <c r="Q91" i="48" s="1"/>
  <c r="R91" i="48"/>
  <c r="V90" i="48"/>
  <c r="Q90" i="48" s="1"/>
  <c r="R90" i="48"/>
  <c r="V89" i="48"/>
  <c r="Q89" i="48" s="1"/>
  <c r="R89" i="48"/>
  <c r="V88" i="48"/>
  <c r="Q88" i="48" s="1"/>
  <c r="R88" i="48"/>
  <c r="V87" i="48"/>
  <c r="Q87" i="48" s="1"/>
  <c r="R87" i="48"/>
  <c r="V86" i="48"/>
  <c r="Q86" i="48" s="1"/>
  <c r="R86" i="48"/>
  <c r="V85" i="48"/>
  <c r="Q85" i="48" s="1"/>
  <c r="R85" i="48"/>
  <c r="V84" i="48"/>
  <c r="Q84" i="48" s="1"/>
  <c r="R84" i="48"/>
  <c r="V83" i="48"/>
  <c r="Q83" i="48" s="1"/>
  <c r="R83" i="48"/>
  <c r="V82" i="48"/>
  <c r="Q82" i="48" s="1"/>
  <c r="R82" i="48"/>
  <c r="V81" i="48"/>
  <c r="Q81" i="48" s="1"/>
  <c r="R81" i="48"/>
  <c r="V80" i="48"/>
  <c r="Q80" i="48" s="1"/>
  <c r="R80" i="48"/>
  <c r="R79" i="48"/>
  <c r="Q79" i="48"/>
  <c r="R78" i="48"/>
  <c r="Q78" i="48"/>
  <c r="V77" i="48"/>
  <c r="Q77" i="48" s="1"/>
  <c r="R77" i="48"/>
  <c r="V76" i="48"/>
  <c r="Q76" i="48" s="1"/>
  <c r="R76" i="48"/>
  <c r="V75" i="48"/>
  <c r="Q75" i="48" s="1"/>
  <c r="R75" i="48"/>
  <c r="V74" i="48"/>
  <c r="Q74" i="48" s="1"/>
  <c r="R74" i="48"/>
  <c r="V73" i="48"/>
  <c r="Q73" i="48" s="1"/>
  <c r="R73" i="48"/>
  <c r="V72" i="48"/>
  <c r="Q72" i="48" s="1"/>
  <c r="R72" i="48"/>
  <c r="V71" i="48"/>
  <c r="Q71" i="48" s="1"/>
  <c r="R71" i="48"/>
  <c r="V70" i="48"/>
  <c r="Q70" i="48" s="1"/>
  <c r="R70" i="48"/>
  <c r="R69" i="48"/>
  <c r="Q69" i="48"/>
  <c r="R68" i="48"/>
  <c r="Q68" i="48"/>
  <c r="V67" i="48"/>
  <c r="Q67" i="48" s="1"/>
  <c r="R67" i="48"/>
  <c r="V66" i="48"/>
  <c r="Q66" i="48" s="1"/>
  <c r="R66" i="48"/>
  <c r="V65" i="48"/>
  <c r="Q65" i="48" s="1"/>
  <c r="R65" i="48"/>
  <c r="V64" i="48"/>
  <c r="Q64" i="48" s="1"/>
  <c r="R64" i="48"/>
  <c r="V63" i="48"/>
  <c r="Q63" i="48" s="1"/>
  <c r="R63" i="48"/>
  <c r="V62" i="48"/>
  <c r="Q62" i="48" s="1"/>
  <c r="R62" i="48"/>
  <c r="V61" i="48"/>
  <c r="Q61" i="48" s="1"/>
  <c r="R61" i="48"/>
  <c r="V60" i="48"/>
  <c r="Q60" i="48" s="1"/>
  <c r="R60" i="48"/>
  <c r="R59" i="48"/>
  <c r="Q59" i="48"/>
  <c r="V57" i="48"/>
  <c r="Q57" i="48" s="1"/>
  <c r="R57" i="48"/>
  <c r="V56" i="48"/>
  <c r="Q56" i="48" s="1"/>
  <c r="R56" i="48"/>
  <c r="V55" i="48"/>
  <c r="Q55" i="48" s="1"/>
  <c r="R55" i="48"/>
  <c r="V54" i="48"/>
  <c r="Q54" i="48" s="1"/>
  <c r="R54" i="48"/>
  <c r="V53" i="48"/>
  <c r="Q53" i="48" s="1"/>
  <c r="R53" i="48"/>
  <c r="V52" i="48"/>
  <c r="Q52" i="48" s="1"/>
  <c r="R52" i="48"/>
  <c r="V51" i="48"/>
  <c r="Q51" i="48" s="1"/>
  <c r="R51" i="48"/>
  <c r="V50" i="48"/>
  <c r="Q50" i="48" s="1"/>
  <c r="R50" i="48"/>
  <c r="V45" i="48"/>
  <c r="Q45" i="48" s="1"/>
  <c r="R45" i="48"/>
  <c r="V44" i="48"/>
  <c r="Q44" i="48" s="1"/>
  <c r="R44" i="48"/>
  <c r="V43" i="48"/>
  <c r="Q43" i="48" s="1"/>
  <c r="R43" i="48"/>
  <c r="V42" i="48"/>
  <c r="Q42" i="48" s="1"/>
  <c r="R42" i="48"/>
  <c r="V41" i="48"/>
  <c r="Q41" i="48" s="1"/>
  <c r="R41" i="48"/>
  <c r="V38" i="48"/>
  <c r="Q38" i="48" s="1"/>
  <c r="R38" i="48"/>
  <c r="V37" i="48"/>
  <c r="Q37" i="48" s="1"/>
  <c r="R37" i="48"/>
  <c r="V36" i="48"/>
  <c r="Q36" i="48" s="1"/>
  <c r="R36" i="48"/>
  <c r="V35" i="48"/>
  <c r="Q35" i="48" s="1"/>
  <c r="R35" i="48"/>
  <c r="V34" i="48"/>
  <c r="Q34" i="48" s="1"/>
  <c r="R34" i="48"/>
  <c r="V33" i="48"/>
  <c r="Q33" i="48" s="1"/>
  <c r="R33" i="48"/>
  <c r="V30" i="48"/>
  <c r="Q30" i="48" s="1"/>
  <c r="R30" i="48"/>
  <c r="V29" i="48"/>
  <c r="Q29" i="48" s="1"/>
  <c r="R29" i="48"/>
  <c r="V28" i="48"/>
  <c r="Q28" i="48" s="1"/>
  <c r="R28" i="48"/>
  <c r="V27" i="48"/>
  <c r="Q27" i="48" s="1"/>
  <c r="R27" i="48"/>
  <c r="V26" i="48"/>
  <c r="Q26" i="48" s="1"/>
  <c r="R26" i="48"/>
  <c r="V25" i="48"/>
  <c r="Q25" i="48" s="1"/>
  <c r="R25" i="48"/>
  <c r="V24" i="48"/>
  <c r="Q24" i="48" s="1"/>
  <c r="R24" i="48"/>
  <c r="V23" i="48"/>
  <c r="Q23" i="48" s="1"/>
  <c r="R23" i="48"/>
  <c r="V22" i="48"/>
  <c r="Q22" i="48" s="1"/>
  <c r="R22" i="48"/>
  <c r="V21" i="48"/>
  <c r="Q21" i="48" s="1"/>
  <c r="R21" i="48"/>
  <c r="V20" i="48"/>
  <c r="Q20" i="48" s="1"/>
  <c r="R20" i="48"/>
  <c r="V19" i="48"/>
  <c r="Q19" i="48" s="1"/>
  <c r="R19" i="48"/>
  <c r="V16" i="48"/>
  <c r="Q16" i="48" s="1"/>
  <c r="R16" i="48"/>
  <c r="V15" i="48"/>
  <c r="Q15" i="48" s="1"/>
  <c r="R15" i="48"/>
  <c r="V14" i="48"/>
  <c r="Q14" i="48" s="1"/>
  <c r="R14" i="48"/>
  <c r="V13" i="48"/>
  <c r="Q13" i="48" s="1"/>
  <c r="R13" i="48"/>
  <c r="V12" i="48"/>
  <c r="Q12" i="48" s="1"/>
  <c r="R12" i="48"/>
  <c r="V11" i="48"/>
  <c r="Q11" i="48" s="1"/>
  <c r="R11" i="48"/>
  <c r="V10" i="48"/>
  <c r="Q10" i="48" s="1"/>
  <c r="R10" i="48"/>
  <c r="V9" i="48"/>
  <c r="Q9" i="48" s="1"/>
  <c r="R9" i="48"/>
  <c r="V8" i="48"/>
  <c r="Q8" i="48" s="1"/>
  <c r="R8" i="48"/>
  <c r="P6" i="48"/>
  <c r="U224" i="47"/>
  <c r="P224" i="47" s="1"/>
  <c r="Q224" i="47"/>
  <c r="U223" i="47"/>
  <c r="P223" i="47" s="1"/>
  <c r="Q223" i="47"/>
  <c r="U222" i="47"/>
  <c r="P222" i="47" s="1"/>
  <c r="Q222" i="47"/>
  <c r="U221" i="47"/>
  <c r="P221" i="47" s="1"/>
  <c r="Q221" i="47"/>
  <c r="U220" i="47"/>
  <c r="P220" i="47" s="1"/>
  <c r="Q220" i="47"/>
  <c r="U219" i="47"/>
  <c r="P219" i="47" s="1"/>
  <c r="Q219" i="47"/>
  <c r="U218" i="47"/>
  <c r="P218" i="47" s="1"/>
  <c r="Q218" i="47"/>
  <c r="U217" i="47"/>
  <c r="P217" i="47" s="1"/>
  <c r="Q217" i="47"/>
  <c r="U216" i="47"/>
  <c r="P216" i="47" s="1"/>
  <c r="Q216" i="47"/>
  <c r="U213" i="47"/>
  <c r="P213" i="47" s="1"/>
  <c r="Q213" i="47"/>
  <c r="U212" i="47"/>
  <c r="P212" i="47" s="1"/>
  <c r="Q212" i="47"/>
  <c r="U211" i="47"/>
  <c r="P211" i="47" s="1"/>
  <c r="Q211" i="47"/>
  <c r="U210" i="47"/>
  <c r="P210" i="47" s="1"/>
  <c r="Q210" i="47"/>
  <c r="U209" i="47"/>
  <c r="P209" i="47" s="1"/>
  <c r="Q209" i="47"/>
  <c r="U208" i="47"/>
  <c r="P208" i="47" s="1"/>
  <c r="Q208" i="47"/>
  <c r="U207" i="47"/>
  <c r="P207" i="47" s="1"/>
  <c r="Q207" i="47"/>
  <c r="U206" i="47"/>
  <c r="P206" i="47" s="1"/>
  <c r="Q206" i="47"/>
  <c r="U205" i="47"/>
  <c r="P205" i="47" s="1"/>
  <c r="Q205" i="47"/>
  <c r="U202" i="47"/>
  <c r="P202" i="47" s="1"/>
  <c r="Q202" i="47"/>
  <c r="U201" i="47"/>
  <c r="P201" i="47" s="1"/>
  <c r="Q201" i="47"/>
  <c r="U200" i="47"/>
  <c r="P200" i="47" s="1"/>
  <c r="Q200" i="47"/>
  <c r="U199" i="47"/>
  <c r="P199" i="47" s="1"/>
  <c r="Q199" i="47"/>
  <c r="U198" i="47"/>
  <c r="P198" i="47" s="1"/>
  <c r="Q198" i="47"/>
  <c r="U197" i="47"/>
  <c r="P197" i="47" s="1"/>
  <c r="Q197" i="47"/>
  <c r="U196" i="47"/>
  <c r="P196" i="47" s="1"/>
  <c r="Q196" i="47"/>
  <c r="U195" i="47"/>
  <c r="P195" i="47" s="1"/>
  <c r="Q195" i="47"/>
  <c r="U194" i="47"/>
  <c r="P194" i="47" s="1"/>
  <c r="Q194" i="47"/>
  <c r="U193" i="47"/>
  <c r="P193" i="47" s="1"/>
  <c r="Q193" i="47"/>
  <c r="U192" i="47"/>
  <c r="P192" i="47" s="1"/>
  <c r="Q192" i="47"/>
  <c r="U191" i="47"/>
  <c r="P191" i="47" s="1"/>
  <c r="Q191" i="47"/>
  <c r="U188" i="47"/>
  <c r="P188" i="47" s="1"/>
  <c r="Q188" i="47"/>
  <c r="U187" i="47"/>
  <c r="P187" i="47" s="1"/>
  <c r="Q187" i="47"/>
  <c r="U186" i="47"/>
  <c r="P186" i="47" s="1"/>
  <c r="Q186" i="47"/>
  <c r="U185" i="47"/>
  <c r="P185" i="47" s="1"/>
  <c r="Q185" i="47"/>
  <c r="U184" i="47"/>
  <c r="P184" i="47" s="1"/>
  <c r="Q184" i="47"/>
  <c r="U183" i="47"/>
  <c r="P183" i="47" s="1"/>
  <c r="Q183" i="47"/>
  <c r="U182" i="47"/>
  <c r="P182" i="47" s="1"/>
  <c r="Q182" i="47"/>
  <c r="U181" i="47"/>
  <c r="P181" i="47" s="1"/>
  <c r="Q181" i="47"/>
  <c r="U180" i="47"/>
  <c r="P180" i="47" s="1"/>
  <c r="Q180" i="47"/>
  <c r="Q177" i="47"/>
  <c r="P177" i="47"/>
  <c r="Q174" i="47"/>
  <c r="P174" i="47"/>
  <c r="Q169" i="47"/>
  <c r="P169" i="47"/>
  <c r="Q167" i="47"/>
  <c r="P167" i="47"/>
  <c r="Q163" i="47"/>
  <c r="P163" i="47"/>
  <c r="Q162" i="47"/>
  <c r="P162" i="47"/>
  <c r="Q161" i="47"/>
  <c r="P161" i="47"/>
  <c r="Q159" i="47"/>
  <c r="P159" i="47"/>
  <c r="Q158" i="47"/>
  <c r="P158" i="47"/>
  <c r="Q157" i="47"/>
  <c r="P157" i="47"/>
  <c r="Q154" i="47"/>
  <c r="P154" i="47"/>
  <c r="Q153" i="47"/>
  <c r="P153" i="47"/>
  <c r="Q152" i="47"/>
  <c r="P152" i="47"/>
  <c r="Q151" i="47"/>
  <c r="P151" i="47"/>
  <c r="Q150" i="47"/>
  <c r="P150" i="47"/>
  <c r="Q149" i="47"/>
  <c r="P149" i="47"/>
  <c r="Q148" i="47"/>
  <c r="P148" i="47"/>
  <c r="Q147" i="47"/>
  <c r="P147" i="47"/>
  <c r="Q146" i="47"/>
  <c r="P146" i="47"/>
  <c r="Q145" i="47"/>
  <c r="P145" i="47"/>
  <c r="Q144" i="47"/>
  <c r="P144" i="47"/>
  <c r="Q143" i="47"/>
  <c r="P143" i="47"/>
  <c r="Q142" i="47"/>
  <c r="P142" i="47"/>
  <c r="Q141" i="47"/>
  <c r="P141" i="47"/>
  <c r="Q140" i="47"/>
  <c r="P140" i="47"/>
  <c r="Q139" i="47"/>
  <c r="P139" i="47"/>
  <c r="Q138" i="47"/>
  <c r="P138" i="47"/>
  <c r="Q137" i="47"/>
  <c r="P137" i="47"/>
  <c r="Q136" i="47"/>
  <c r="P136" i="47"/>
  <c r="Q135" i="47"/>
  <c r="P135" i="47"/>
  <c r="Q134" i="47"/>
  <c r="P134" i="47"/>
  <c r="Q133" i="47"/>
  <c r="P133" i="47"/>
  <c r="Q132" i="47"/>
  <c r="P132" i="47"/>
  <c r="Q131" i="47"/>
  <c r="P131" i="47"/>
  <c r="Q130" i="47"/>
  <c r="P130" i="47"/>
  <c r="Q129" i="47"/>
  <c r="P129" i="47"/>
  <c r="Q128" i="47"/>
  <c r="P128" i="47"/>
  <c r="Q127" i="47"/>
  <c r="P127" i="47"/>
  <c r="Q126" i="47"/>
  <c r="P126" i="47"/>
  <c r="U124" i="47"/>
  <c r="P124" i="47" s="1"/>
  <c r="Q124" i="47"/>
  <c r="U123" i="47"/>
  <c r="P123" i="47" s="1"/>
  <c r="Q123" i="47"/>
  <c r="U122" i="47"/>
  <c r="P122" i="47" s="1"/>
  <c r="Q122" i="47"/>
  <c r="U121" i="47"/>
  <c r="P121" i="47" s="1"/>
  <c r="Q121" i="47"/>
  <c r="U120" i="47"/>
  <c r="P120" i="47" s="1"/>
  <c r="Q120" i="47"/>
  <c r="U119" i="47"/>
  <c r="P119" i="47" s="1"/>
  <c r="Q119" i="47"/>
  <c r="U118" i="47"/>
  <c r="P118" i="47" s="1"/>
  <c r="Q118" i="47"/>
  <c r="U117" i="47"/>
  <c r="P117" i="47" s="1"/>
  <c r="Q117" i="47"/>
  <c r="U116" i="47"/>
  <c r="P116" i="47" s="1"/>
  <c r="Q116" i="47"/>
  <c r="U115" i="47"/>
  <c r="P115" i="47" s="1"/>
  <c r="Q115" i="47"/>
  <c r="U114" i="47"/>
  <c r="P114" i="47" s="1"/>
  <c r="Q114" i="47"/>
  <c r="U113" i="47"/>
  <c r="P113" i="47" s="1"/>
  <c r="Q113" i="47"/>
  <c r="Q112" i="47"/>
  <c r="P112" i="47"/>
  <c r="Q111" i="47"/>
  <c r="P111" i="47"/>
  <c r="Q110" i="47"/>
  <c r="P110" i="47"/>
  <c r="Q109" i="47"/>
  <c r="P109" i="47"/>
  <c r="Q108" i="47"/>
  <c r="P108" i="47"/>
  <c r="Q107" i="47"/>
  <c r="P107" i="47"/>
  <c r="Q106" i="47"/>
  <c r="P106" i="47"/>
  <c r="Q105" i="47"/>
  <c r="P105" i="47"/>
  <c r="Q104" i="47"/>
  <c r="P104" i="47"/>
  <c r="Q103" i="47"/>
  <c r="P103" i="47"/>
  <c r="Q102" i="47"/>
  <c r="P102" i="47"/>
  <c r="Q101" i="47"/>
  <c r="P101" i="47"/>
  <c r="Q100" i="47"/>
  <c r="P100" i="47"/>
  <c r="Q99" i="47"/>
  <c r="P99" i="47"/>
  <c r="Q98" i="47"/>
  <c r="P98" i="47"/>
  <c r="Q96" i="47"/>
  <c r="P96" i="47"/>
  <c r="Q95" i="47"/>
  <c r="P95" i="47"/>
  <c r="Q94" i="47"/>
  <c r="P94" i="47"/>
  <c r="Q93" i="47"/>
  <c r="P93" i="47"/>
  <c r="Q92" i="47"/>
  <c r="P92" i="47"/>
  <c r="Q91" i="47"/>
  <c r="P91" i="47"/>
  <c r="Q90" i="47"/>
  <c r="P90" i="47"/>
  <c r="Q89" i="47"/>
  <c r="P89" i="47"/>
  <c r="Q88" i="47"/>
  <c r="P88" i="47"/>
  <c r="Q87" i="47"/>
  <c r="P87" i="47"/>
  <c r="Q86" i="47"/>
  <c r="P86" i="47"/>
  <c r="Q84" i="47"/>
  <c r="P84" i="47"/>
  <c r="Q83" i="47"/>
  <c r="P83" i="47"/>
  <c r="Q82" i="47"/>
  <c r="P82" i="47"/>
  <c r="Q81" i="47"/>
  <c r="P81" i="47"/>
  <c r="Q80" i="47"/>
  <c r="P80" i="47"/>
  <c r="Q79" i="47"/>
  <c r="P79" i="47"/>
  <c r="Q78" i="47"/>
  <c r="P78" i="47"/>
  <c r="Q77" i="47"/>
  <c r="P77" i="47"/>
  <c r="Q76" i="47"/>
  <c r="P76" i="47"/>
  <c r="Q75" i="47"/>
  <c r="P75" i="47"/>
  <c r="Q72" i="47"/>
  <c r="P72" i="47"/>
  <c r="Q71" i="47"/>
  <c r="P71" i="47"/>
  <c r="Q70" i="47"/>
  <c r="P70" i="47"/>
  <c r="Q69" i="47"/>
  <c r="P69" i="47"/>
  <c r="Q68" i="47"/>
  <c r="P68" i="47"/>
  <c r="Q67" i="47"/>
  <c r="P67" i="47"/>
  <c r="Q66" i="47"/>
  <c r="P66" i="47"/>
  <c r="Q65" i="47"/>
  <c r="P65" i="47"/>
  <c r="U64" i="47"/>
  <c r="P64" i="47" s="1"/>
  <c r="Q64" i="47"/>
  <c r="U63" i="47"/>
  <c r="P63" i="47" s="1"/>
  <c r="Q63" i="47"/>
  <c r="U62" i="47"/>
  <c r="P62" i="47" s="1"/>
  <c r="Q62" i="47"/>
  <c r="U61" i="47"/>
  <c r="P61" i="47" s="1"/>
  <c r="Q61" i="47"/>
  <c r="U60" i="47"/>
  <c r="P60" i="47" s="1"/>
  <c r="Q60" i="47"/>
  <c r="U59" i="47"/>
  <c r="P59" i="47" s="1"/>
  <c r="Q59" i="47"/>
  <c r="U58" i="47"/>
  <c r="P58" i="47" s="1"/>
  <c r="Q58" i="47"/>
  <c r="U57" i="47"/>
  <c r="P57" i="47" s="1"/>
  <c r="Q57" i="47"/>
  <c r="U56" i="47"/>
  <c r="P56" i="47" s="1"/>
  <c r="Q56" i="47"/>
  <c r="U53" i="47"/>
  <c r="P53" i="47" s="1"/>
  <c r="Q53" i="47"/>
  <c r="U52" i="47"/>
  <c r="P52" i="47" s="1"/>
  <c r="Q52" i="47"/>
  <c r="U51" i="47"/>
  <c r="P51" i="47" s="1"/>
  <c r="Q51" i="47"/>
  <c r="U50" i="47"/>
  <c r="P50" i="47" s="1"/>
  <c r="Q50" i="47"/>
  <c r="U49" i="47"/>
  <c r="P49" i="47" s="1"/>
  <c r="Q49" i="47"/>
  <c r="U48" i="47"/>
  <c r="P48" i="47" s="1"/>
  <c r="Q48" i="47"/>
  <c r="U47" i="47"/>
  <c r="P47" i="47" s="1"/>
  <c r="Q47" i="47"/>
  <c r="U46" i="47"/>
  <c r="P46" i="47" s="1"/>
  <c r="Q46" i="47"/>
  <c r="U45" i="47"/>
  <c r="P45" i="47" s="1"/>
  <c r="Q45" i="47"/>
  <c r="U39" i="47"/>
  <c r="P39" i="47" s="1"/>
  <c r="Q39" i="47"/>
  <c r="U38" i="47"/>
  <c r="P38" i="47" s="1"/>
  <c r="Q38" i="47"/>
  <c r="U37" i="47"/>
  <c r="P37" i="47" s="1"/>
  <c r="Q37" i="47"/>
  <c r="U36" i="47"/>
  <c r="P36" i="47" s="1"/>
  <c r="Q36" i="47"/>
  <c r="U33" i="47"/>
  <c r="P33" i="47" s="1"/>
  <c r="Q33" i="47"/>
  <c r="U32" i="47"/>
  <c r="P32" i="47" s="1"/>
  <c r="Q32" i="47"/>
  <c r="U31" i="47"/>
  <c r="P31" i="47" s="1"/>
  <c r="Q31" i="47"/>
  <c r="U30" i="47"/>
  <c r="P30" i="47" s="1"/>
  <c r="Q30" i="47"/>
  <c r="U29" i="47"/>
  <c r="P29" i="47" s="1"/>
  <c r="Q29" i="47"/>
  <c r="U28" i="47"/>
  <c r="P28" i="47" s="1"/>
  <c r="Q28" i="47"/>
  <c r="U27" i="47"/>
  <c r="P27" i="47" s="1"/>
  <c r="Q27" i="47"/>
  <c r="U26" i="47"/>
  <c r="P26" i="47" s="1"/>
  <c r="Q26" i="47"/>
  <c r="U25" i="47"/>
  <c r="P25" i="47" s="1"/>
  <c r="Q25" i="47"/>
  <c r="U24" i="47"/>
  <c r="P24" i="47" s="1"/>
  <c r="Q24" i="47"/>
  <c r="U23" i="47"/>
  <c r="P23" i="47" s="1"/>
  <c r="Q23" i="47"/>
  <c r="U22" i="47"/>
  <c r="P22" i="47" s="1"/>
  <c r="Q22" i="47"/>
  <c r="U19" i="47"/>
  <c r="P19" i="47" s="1"/>
  <c r="Q19" i="47"/>
  <c r="U18" i="47"/>
  <c r="P18" i="47" s="1"/>
  <c r="Q18" i="47"/>
  <c r="U17" i="47"/>
  <c r="P17" i="47" s="1"/>
  <c r="Q17" i="47"/>
  <c r="U16" i="47"/>
  <c r="P16" i="47" s="1"/>
  <c r="Q16" i="47"/>
  <c r="U15" i="47"/>
  <c r="P15" i="47" s="1"/>
  <c r="Q15" i="47"/>
  <c r="U14" i="47"/>
  <c r="P14" i="47" s="1"/>
  <c r="Q14" i="47"/>
  <c r="U13" i="47"/>
  <c r="P13" i="47" s="1"/>
  <c r="Q13" i="47"/>
  <c r="U12" i="47"/>
  <c r="P12" i="47" s="1"/>
  <c r="Q12" i="47"/>
  <c r="U11" i="47"/>
  <c r="P11" i="47" s="1"/>
  <c r="Q11" i="47"/>
  <c r="U10" i="47"/>
  <c r="P10" i="47" s="1"/>
  <c r="Q10" i="47"/>
  <c r="U9" i="47"/>
  <c r="P9" i="47" s="1"/>
  <c r="Q9" i="47"/>
  <c r="U8" i="47"/>
  <c r="P8" i="47" s="1"/>
  <c r="Q8" i="47"/>
  <c r="O6" i="47"/>
  <c r="Q6" i="48" l="1"/>
  <c r="P6" i="47"/>
  <c r="Q6" i="47"/>
  <c r="R6" i="48"/>
  <c r="T60" i="12"/>
  <c r="T61" i="12"/>
  <c r="T69" i="12" l="1"/>
  <c r="R69" i="12" s="1"/>
  <c r="S69" i="12"/>
  <c r="T68" i="12"/>
  <c r="R68" i="12" s="1"/>
  <c r="S68" i="12"/>
  <c r="T67" i="12"/>
  <c r="R67" i="12" s="1"/>
  <c r="S67" i="12"/>
  <c r="T66" i="12"/>
  <c r="R66" i="12" s="1"/>
  <c r="S66" i="12"/>
  <c r="T63" i="12"/>
  <c r="R63" i="12" s="1"/>
  <c r="S63" i="12"/>
  <c r="T62" i="12"/>
  <c r="R62" i="12" s="1"/>
  <c r="S62" i="12"/>
  <c r="R61" i="12"/>
  <c r="S61" i="12"/>
  <c r="R60" i="12"/>
  <c r="S60" i="12"/>
  <c r="K49" i="41" l="1"/>
  <c r="K47" i="41"/>
  <c r="K45" i="41"/>
  <c r="T112" i="44" l="1"/>
  <c r="O112" i="44" s="1"/>
  <c r="P112" i="44"/>
  <c r="T111" i="44"/>
  <c r="O111" i="44" s="1"/>
  <c r="P111" i="44"/>
  <c r="T110" i="44"/>
  <c r="O110" i="44" s="1"/>
  <c r="P110" i="44"/>
  <c r="T109" i="44"/>
  <c r="T108" i="44"/>
  <c r="O108" i="44" s="1"/>
  <c r="P108" i="44"/>
  <c r="T107" i="44"/>
  <c r="O107" i="44" s="1"/>
  <c r="P107" i="44"/>
  <c r="T106" i="44"/>
  <c r="O106" i="44" s="1"/>
  <c r="P106" i="44"/>
  <c r="T105" i="44"/>
  <c r="O105" i="44" s="1"/>
  <c r="P105" i="44"/>
  <c r="T104" i="44"/>
  <c r="O104" i="44" s="1"/>
  <c r="P104" i="44"/>
  <c r="T103" i="44"/>
  <c r="O103" i="44" s="1"/>
  <c r="P103" i="44"/>
  <c r="T102" i="44"/>
  <c r="O102" i="44" s="1"/>
  <c r="P102" i="44"/>
  <c r="T101" i="44"/>
  <c r="O101" i="44" s="1"/>
  <c r="P101" i="44"/>
  <c r="T100" i="44"/>
  <c r="O100" i="44" s="1"/>
  <c r="P100" i="44"/>
  <c r="T99" i="44"/>
  <c r="O99" i="44" s="1"/>
  <c r="P99" i="44"/>
  <c r="T98" i="44"/>
  <c r="O98" i="44" s="1"/>
  <c r="P98" i="44"/>
  <c r="T97" i="44"/>
  <c r="O97" i="44" s="1"/>
  <c r="P97" i="44"/>
  <c r="T44" i="44"/>
  <c r="O44" i="44" s="1"/>
  <c r="P44" i="44"/>
  <c r="T43" i="44"/>
  <c r="O43" i="44" s="1"/>
  <c r="P43" i="44"/>
  <c r="T41" i="44"/>
  <c r="O41" i="44" s="1"/>
  <c r="P41" i="44"/>
  <c r="T40" i="44"/>
  <c r="O40" i="44" s="1"/>
  <c r="P40" i="44"/>
  <c r="T38" i="44"/>
  <c r="O38" i="44" s="1"/>
  <c r="P38" i="44"/>
  <c r="T37" i="44"/>
  <c r="O37" i="44" s="1"/>
  <c r="P37" i="44"/>
  <c r="T35" i="44"/>
  <c r="O35" i="44" s="1"/>
  <c r="P35" i="44"/>
  <c r="T34" i="44"/>
  <c r="O34" i="44" s="1"/>
  <c r="P34" i="44"/>
  <c r="T32" i="44"/>
  <c r="O32" i="44" s="1"/>
  <c r="P32" i="44"/>
  <c r="T31" i="44"/>
  <c r="O31" i="44" s="1"/>
  <c r="P31" i="44"/>
  <c r="T30" i="44"/>
  <c r="O30" i="44" s="1"/>
  <c r="P30" i="44"/>
  <c r="T29" i="44"/>
  <c r="O29" i="44" s="1"/>
  <c r="P29" i="44"/>
  <c r="O6" i="44" l="1"/>
  <c r="P6" i="44"/>
  <c r="O6" i="30"/>
  <c r="D13" i="23"/>
  <c r="L81" i="42" s="1"/>
  <c r="D9" i="23"/>
  <c r="L117" i="41" s="1"/>
  <c r="L29" i="42" l="1"/>
  <c r="L44" i="42"/>
  <c r="L197" i="41"/>
  <c r="L60" i="42"/>
  <c r="L61" i="41"/>
  <c r="L49" i="43"/>
  <c r="L10" i="41"/>
  <c r="L24" i="43"/>
  <c r="L42" i="43"/>
  <c r="L42" i="41"/>
  <c r="L191" i="41"/>
  <c r="L8" i="43"/>
  <c r="L61" i="43"/>
  <c r="L23" i="41"/>
  <c r="L83" i="41"/>
  <c r="L53" i="43"/>
  <c r="L83" i="42"/>
  <c r="L87" i="41"/>
  <c r="L33" i="43"/>
  <c r="L9" i="42"/>
  <c r="L166" i="41"/>
  <c r="L10" i="43"/>
  <c r="L36" i="43"/>
  <c r="L44" i="43"/>
  <c r="L54" i="43"/>
  <c r="L58" i="43"/>
  <c r="L11" i="42"/>
  <c r="L45" i="42"/>
  <c r="L33" i="42"/>
  <c r="L65" i="42"/>
  <c r="L25" i="43"/>
  <c r="L19" i="43"/>
  <c r="L38" i="43"/>
  <c r="L15" i="42"/>
  <c r="L46" i="42"/>
  <c r="L71" i="42"/>
  <c r="L15" i="43"/>
  <c r="L12" i="43"/>
  <c r="L21" i="43"/>
  <c r="L28" i="43"/>
  <c r="L39" i="43"/>
  <c r="L46" i="43"/>
  <c r="L57" i="43"/>
  <c r="L16" i="42"/>
  <c r="L36" i="42"/>
  <c r="L22" i="42"/>
  <c r="L56" i="42"/>
  <c r="L72" i="42"/>
  <c r="L34" i="43"/>
  <c r="L11" i="43"/>
  <c r="L45" i="43"/>
  <c r="L16" i="43"/>
  <c r="L13" i="43"/>
  <c r="L22" i="43"/>
  <c r="L30" i="43"/>
  <c r="L40" i="43"/>
  <c r="L47" i="43"/>
  <c r="L59" i="43"/>
  <c r="L18" i="42"/>
  <c r="L38" i="42"/>
  <c r="L26" i="42"/>
  <c r="L50" i="42"/>
  <c r="L76" i="42"/>
  <c r="L27" i="43"/>
  <c r="L56" i="43"/>
  <c r="L12" i="42"/>
  <c r="L48" i="42"/>
  <c r="L17" i="43"/>
  <c r="L32" i="43"/>
  <c r="L23" i="43"/>
  <c r="L29" i="43"/>
  <c r="L41" i="43"/>
  <c r="L52" i="43"/>
  <c r="L60" i="43"/>
  <c r="L8" i="42"/>
  <c r="L39" i="42"/>
  <c r="L28" i="42"/>
  <c r="L51" i="42"/>
  <c r="L77" i="42"/>
  <c r="L174" i="41"/>
  <c r="L11" i="41"/>
  <c r="L97" i="41"/>
  <c r="L118" i="41"/>
  <c r="L149" i="41"/>
  <c r="L175" i="41"/>
  <c r="L18" i="41"/>
  <c r="L98" i="41"/>
  <c r="L129" i="41"/>
  <c r="L60" i="41"/>
  <c r="L19" i="41"/>
  <c r="L106" i="41"/>
  <c r="L190" i="41"/>
  <c r="L24" i="41"/>
  <c r="L69" i="41"/>
  <c r="L86" i="41"/>
  <c r="L84" i="41"/>
  <c r="L196" i="41"/>
  <c r="L40" i="42"/>
  <c r="L27" i="42"/>
  <c r="L57" i="42"/>
  <c r="L61" i="42"/>
  <c r="L66" i="42"/>
  <c r="L84" i="42"/>
  <c r="L167" i="41"/>
  <c r="L70" i="41"/>
  <c r="L43" i="41"/>
  <c r="L107" i="41"/>
  <c r="L184" i="41"/>
  <c r="L158" i="41"/>
  <c r="L28" i="41"/>
  <c r="L169" i="41"/>
  <c r="L55" i="41"/>
  <c r="L63" i="41"/>
  <c r="L178" i="41"/>
  <c r="L13" i="41"/>
  <c r="L37" i="41"/>
  <c r="L46" i="41"/>
  <c r="L91" i="41"/>
  <c r="L100" i="41"/>
  <c r="L78" i="41"/>
  <c r="L110" i="41"/>
  <c r="L124" i="41"/>
  <c r="L132" i="41"/>
  <c r="L138" i="41"/>
  <c r="L200" i="41"/>
  <c r="L154" i="41"/>
  <c r="L161" i="41"/>
  <c r="L150" i="41"/>
  <c r="L19" i="42"/>
  <c r="L13" i="42"/>
  <c r="L41" i="42"/>
  <c r="L23" i="42"/>
  <c r="L31" i="42"/>
  <c r="L58" i="42"/>
  <c r="L69" i="42"/>
  <c r="L78" i="42"/>
  <c r="L21" i="41"/>
  <c r="L29" i="41"/>
  <c r="L172" i="41"/>
  <c r="L56" i="41"/>
  <c r="L67" i="41"/>
  <c r="L179" i="41"/>
  <c r="L16" i="41"/>
  <c r="L38" i="41"/>
  <c r="L49" i="41"/>
  <c r="L92" i="41"/>
  <c r="L104" i="41"/>
  <c r="L79" i="41"/>
  <c r="L114" i="41"/>
  <c r="L125" i="41"/>
  <c r="L135" i="41"/>
  <c r="L139" i="41"/>
  <c r="L146" i="41"/>
  <c r="L155" i="41"/>
  <c r="L20" i="42"/>
  <c r="L35" i="42"/>
  <c r="L42" i="42"/>
  <c r="L25" i="42"/>
  <c r="L32" i="42"/>
  <c r="L59" i="42"/>
  <c r="L70" i="42"/>
  <c r="L79" i="42"/>
  <c r="L22" i="41"/>
  <c r="L30" i="41"/>
  <c r="L173" i="41"/>
  <c r="L57" i="41"/>
  <c r="L68" i="41"/>
  <c r="L180" i="41"/>
  <c r="L17" i="41"/>
  <c r="L39" i="41"/>
  <c r="L50" i="41"/>
  <c r="L93" i="41"/>
  <c r="L105" i="41"/>
  <c r="L80" i="41"/>
  <c r="L115" i="41"/>
  <c r="L126" i="41"/>
  <c r="L189" i="41"/>
  <c r="L141" i="41"/>
  <c r="L147" i="41"/>
  <c r="L156" i="41"/>
  <c r="L159" i="41"/>
  <c r="L27" i="41"/>
  <c r="L168" i="41"/>
  <c r="L54" i="41"/>
  <c r="L62" i="41"/>
  <c r="L177" i="41"/>
  <c r="L12" i="41"/>
  <c r="L36" i="41"/>
  <c r="L45" i="41"/>
  <c r="L90" i="41"/>
  <c r="L99" i="41"/>
  <c r="L77" i="41"/>
  <c r="L109" i="41"/>
  <c r="L123" i="41"/>
  <c r="L131" i="41"/>
  <c r="L137" i="41"/>
  <c r="L199" i="41"/>
  <c r="L153" i="41"/>
  <c r="L160" i="41"/>
  <c r="L54" i="42"/>
  <c r="L52" i="42"/>
  <c r="L62" i="42"/>
  <c r="L67" i="42"/>
  <c r="L74" i="42"/>
  <c r="L80" i="42"/>
  <c r="L9" i="43"/>
  <c r="L20" i="43"/>
  <c r="L26" i="43"/>
  <c r="L50" i="43"/>
  <c r="L37" i="43"/>
  <c r="L43" i="43"/>
  <c r="L55" i="43"/>
  <c r="L17" i="42"/>
  <c r="L10" i="42"/>
  <c r="L37" i="42"/>
  <c r="L43" i="42"/>
  <c r="L24" i="42"/>
  <c r="L30" i="42"/>
  <c r="L55" i="42"/>
  <c r="L53" i="42"/>
  <c r="L63" i="42"/>
  <c r="L68" i="42"/>
  <c r="L75" i="42"/>
  <c r="L25" i="41"/>
  <c r="L31" i="41"/>
  <c r="L170" i="41"/>
  <c r="L52" i="41"/>
  <c r="L58" i="41"/>
  <c r="L64" i="41"/>
  <c r="L71" i="41"/>
  <c r="L181" i="41"/>
  <c r="L14" i="41"/>
  <c r="L34" i="41"/>
  <c r="L40" i="41"/>
  <c r="L47" i="41"/>
  <c r="L88" i="41"/>
  <c r="L94" i="41"/>
  <c r="L101" i="41"/>
  <c r="L75" i="41"/>
  <c r="L81" i="41"/>
  <c r="L111" i="41"/>
  <c r="L119" i="41"/>
  <c r="L127" i="41"/>
  <c r="L133" i="41"/>
  <c r="L192" i="41"/>
  <c r="L142" i="41"/>
  <c r="L144" i="41"/>
  <c r="L151" i="41"/>
  <c r="L186" i="41"/>
  <c r="L26" i="41"/>
  <c r="L32" i="41"/>
  <c r="L171" i="41"/>
  <c r="L53" i="41"/>
  <c r="L59" i="41"/>
  <c r="L65" i="41"/>
  <c r="L72" i="41"/>
  <c r="L182" i="41"/>
  <c r="L15" i="41"/>
  <c r="L35" i="41"/>
  <c r="L41" i="41"/>
  <c r="L48" i="41"/>
  <c r="L89" i="41"/>
  <c r="L95" i="41"/>
  <c r="L102" i="41"/>
  <c r="L76" i="41"/>
  <c r="L82" i="41"/>
  <c r="L112" i="41"/>
  <c r="L120" i="41"/>
  <c r="L128" i="41"/>
  <c r="L134" i="41"/>
  <c r="L193" i="41"/>
  <c r="L195" i="41"/>
  <c r="L145" i="41"/>
  <c r="L152" i="41"/>
  <c r="L187" i="41"/>
  <c r="M15" i="42" l="1"/>
  <c r="K15" i="43"/>
  <c r="M15" i="43"/>
  <c r="U15" i="43" s="1"/>
  <c r="AA15" i="43"/>
  <c r="AD15" i="43"/>
  <c r="W15" i="43" s="1"/>
  <c r="AA16" i="43"/>
  <c r="AA17" i="43"/>
  <c r="K8" i="43"/>
  <c r="M8" i="43"/>
  <c r="U8" i="43" s="1"/>
  <c r="AA8" i="43"/>
  <c r="AD8" i="43"/>
  <c r="W8" i="43" s="1"/>
  <c r="AA9" i="43"/>
  <c r="AA10" i="43"/>
  <c r="K11" i="43"/>
  <c r="AA11" i="43"/>
  <c r="AD11" i="43"/>
  <c r="W11" i="43" s="1"/>
  <c r="M11" i="43"/>
  <c r="U11" i="43" s="1"/>
  <c r="AA12" i="43"/>
  <c r="AA13" i="43"/>
  <c r="K32" i="43"/>
  <c r="M32" i="43"/>
  <c r="U32" i="43" s="1"/>
  <c r="AA32" i="43"/>
  <c r="AD32" i="43"/>
  <c r="W32" i="43" s="1"/>
  <c r="AA33" i="43"/>
  <c r="AA34" i="43"/>
  <c r="K19" i="43"/>
  <c r="M19" i="43"/>
  <c r="U19" i="43" s="1"/>
  <c r="AA19" i="43"/>
  <c r="AD19" i="43"/>
  <c r="W19" i="43" s="1"/>
  <c r="AA20" i="43"/>
  <c r="AA21" i="43"/>
  <c r="K22" i="43"/>
  <c r="AA22" i="43"/>
  <c r="AD22" i="43"/>
  <c r="W22" i="43" s="1"/>
  <c r="M22" i="43"/>
  <c r="U22" i="43" s="1"/>
  <c r="AA23" i="43"/>
  <c r="AA24" i="43"/>
  <c r="K25" i="43"/>
  <c r="AA25" i="43"/>
  <c r="AD25" i="43"/>
  <c r="W25" i="43" s="1"/>
  <c r="M25" i="43"/>
  <c r="U25" i="43" s="1"/>
  <c r="AA26" i="43"/>
  <c r="AA27" i="43"/>
  <c r="K28" i="43"/>
  <c r="AA28" i="43"/>
  <c r="AD28" i="43"/>
  <c r="W28" i="43" s="1"/>
  <c r="M28" i="43"/>
  <c r="U28" i="43" s="1"/>
  <c r="AA29" i="43"/>
  <c r="AA30" i="43"/>
  <c r="K49" i="43"/>
  <c r="M49" i="43"/>
  <c r="U49" i="43" s="1"/>
  <c r="AA49" i="43"/>
  <c r="AD49" i="43"/>
  <c r="W49" i="43" s="1"/>
  <c r="AA50" i="43"/>
  <c r="K36" i="43"/>
  <c r="M36" i="43"/>
  <c r="U36" i="43" s="1"/>
  <c r="AA36" i="43"/>
  <c r="AD36" i="43"/>
  <c r="W36" i="43" s="1"/>
  <c r="AA37" i="43"/>
  <c r="K38" i="43"/>
  <c r="M38" i="43"/>
  <c r="U38" i="43" s="1"/>
  <c r="AA38" i="43"/>
  <c r="AD38" i="43"/>
  <c r="W38" i="43" s="1"/>
  <c r="AA39" i="43"/>
  <c r="K40" i="43"/>
  <c r="AA40" i="43"/>
  <c r="AD40" i="43"/>
  <c r="W40" i="43" s="1"/>
  <c r="M40" i="43"/>
  <c r="U40" i="43" s="1"/>
  <c r="AA41" i="43"/>
  <c r="K42" i="43"/>
  <c r="AA42" i="43"/>
  <c r="AD42" i="43"/>
  <c r="W42" i="43" s="1"/>
  <c r="M42" i="43"/>
  <c r="U42" i="43" s="1"/>
  <c r="AA43" i="43"/>
  <c r="K44" i="43"/>
  <c r="M44" i="43"/>
  <c r="U44" i="43" s="1"/>
  <c r="AA44" i="43"/>
  <c r="AD44" i="43"/>
  <c r="W44" i="43" s="1"/>
  <c r="AA45" i="43"/>
  <c r="K46" i="43"/>
  <c r="M46" i="43"/>
  <c r="U46" i="43" s="1"/>
  <c r="AA46" i="43"/>
  <c r="AD46" i="43"/>
  <c r="W46" i="43" s="1"/>
  <c r="AA47" i="43"/>
  <c r="K52" i="43"/>
  <c r="M52" i="43"/>
  <c r="U52" i="43" s="1"/>
  <c r="AA52" i="43"/>
  <c r="AD52" i="43"/>
  <c r="W52" i="43" s="1"/>
  <c r="AA53" i="43"/>
  <c r="K54" i="43"/>
  <c r="M54" i="43"/>
  <c r="U54" i="43" s="1"/>
  <c r="AA54" i="43"/>
  <c r="AD54" i="43"/>
  <c r="W54" i="43" s="1"/>
  <c r="AA55" i="43"/>
  <c r="K56" i="43"/>
  <c r="M56" i="43"/>
  <c r="U56" i="43" s="1"/>
  <c r="AA56" i="43"/>
  <c r="AD56" i="43"/>
  <c r="W56" i="43" s="1"/>
  <c r="AA57" i="43"/>
  <c r="K58" i="43"/>
  <c r="AA58" i="43"/>
  <c r="AD58" i="43"/>
  <c r="W58" i="43" s="1"/>
  <c r="M58" i="43"/>
  <c r="U58" i="43" s="1"/>
  <c r="AA59" i="43"/>
  <c r="K60" i="43"/>
  <c r="AA60" i="43"/>
  <c r="AD60" i="43"/>
  <c r="W60" i="43" s="1"/>
  <c r="M60" i="43"/>
  <c r="U60" i="43" s="1"/>
  <c r="AA61" i="43"/>
  <c r="AB54" i="43" l="1"/>
  <c r="V54" i="43" s="1"/>
  <c r="AB44" i="43"/>
  <c r="V44" i="43" s="1"/>
  <c r="AB49" i="43"/>
  <c r="V49" i="43" s="1"/>
  <c r="U6" i="43"/>
  <c r="AB32" i="43"/>
  <c r="V32" i="43" s="1"/>
  <c r="AB46" i="43"/>
  <c r="V46" i="43" s="1"/>
  <c r="AB52" i="43"/>
  <c r="V52" i="43" s="1"/>
  <c r="AB58" i="43"/>
  <c r="V58" i="43" s="1"/>
  <c r="AB56" i="43"/>
  <c r="V56" i="43" s="1"/>
  <c r="AB36" i="43"/>
  <c r="V36" i="43" s="1"/>
  <c r="AB11" i="43"/>
  <c r="V11" i="43" s="1"/>
  <c r="AB8" i="43"/>
  <c r="V8" i="43" s="1"/>
  <c r="AB15" i="43"/>
  <c r="V15" i="43" s="1"/>
  <c r="AB40" i="43"/>
  <c r="V40" i="43" s="1"/>
  <c r="AB22" i="43"/>
  <c r="V22" i="43" s="1"/>
  <c r="AB19" i="43"/>
  <c r="V19" i="43" s="1"/>
  <c r="AB38" i="43"/>
  <c r="V38" i="43" s="1"/>
  <c r="AB28" i="43"/>
  <c r="V28" i="43" s="1"/>
  <c r="AB25" i="43"/>
  <c r="V25" i="43" s="1"/>
  <c r="AB60" i="43"/>
  <c r="V60" i="43" s="1"/>
  <c r="AB42" i="43"/>
  <c r="V42" i="43" s="1"/>
  <c r="W6" i="43"/>
  <c r="V6" i="43" l="1"/>
  <c r="K15" i="42"/>
  <c r="Y15" i="42"/>
  <c r="AB15" i="42"/>
  <c r="U15" i="42" s="1"/>
  <c r="S15" i="42"/>
  <c r="Y16" i="42"/>
  <c r="Y17" i="42"/>
  <c r="K18" i="42"/>
  <c r="M18" i="42"/>
  <c r="S18" i="42" s="1"/>
  <c r="Y18" i="42"/>
  <c r="AB18" i="42"/>
  <c r="U18" i="42" s="1"/>
  <c r="Y19" i="42"/>
  <c r="Y20" i="42"/>
  <c r="K8" i="42"/>
  <c r="Y8" i="42"/>
  <c r="AB8" i="42"/>
  <c r="U8" i="42" s="1"/>
  <c r="Y9" i="42"/>
  <c r="Y10" i="42"/>
  <c r="K11" i="42"/>
  <c r="M11" i="42"/>
  <c r="S11" i="42" s="1"/>
  <c r="Y11" i="42"/>
  <c r="AB11" i="42"/>
  <c r="U11" i="42" s="1"/>
  <c r="Y12" i="42"/>
  <c r="Y13" i="42"/>
  <c r="K35" i="42"/>
  <c r="M35" i="42"/>
  <c r="S35" i="42" s="1"/>
  <c r="Y35" i="42"/>
  <c r="AB35" i="42"/>
  <c r="U35" i="42" s="1"/>
  <c r="Y36" i="42"/>
  <c r="Y37" i="42"/>
  <c r="K38" i="42"/>
  <c r="Y38" i="42"/>
  <c r="AB38" i="42"/>
  <c r="U38" i="42" s="1"/>
  <c r="Y39" i="42"/>
  <c r="Y40" i="42"/>
  <c r="K41" i="42"/>
  <c r="Y41" i="42"/>
  <c r="AB41" i="42"/>
  <c r="U41" i="42" s="1"/>
  <c r="Y42" i="42"/>
  <c r="Y43" i="42"/>
  <c r="K44" i="42"/>
  <c r="M44" i="42"/>
  <c r="S44" i="42" s="1"/>
  <c r="Y44" i="42"/>
  <c r="AB44" i="42"/>
  <c r="U44" i="42" s="1"/>
  <c r="Y45" i="42"/>
  <c r="Y46" i="42"/>
  <c r="K22" i="42"/>
  <c r="Y22" i="42"/>
  <c r="AB22" i="42"/>
  <c r="U22" i="42" s="1"/>
  <c r="Y23" i="42"/>
  <c r="Y24" i="42"/>
  <c r="K25" i="42"/>
  <c r="M25" i="42"/>
  <c r="S25" i="42" s="1"/>
  <c r="Y25" i="42"/>
  <c r="AB25" i="42"/>
  <c r="U25" i="42" s="1"/>
  <c r="Y26" i="42"/>
  <c r="Y27" i="42"/>
  <c r="K28" i="42"/>
  <c r="M28" i="42"/>
  <c r="S28" i="42" s="1"/>
  <c r="Y28" i="42"/>
  <c r="AB28" i="42"/>
  <c r="U28" i="42" s="1"/>
  <c r="Y29" i="42"/>
  <c r="Y30" i="42"/>
  <c r="K31" i="42"/>
  <c r="Y31" i="42"/>
  <c r="AB31" i="42"/>
  <c r="U31" i="42" s="1"/>
  <c r="Y32" i="42"/>
  <c r="Y33" i="42"/>
  <c r="M48" i="42"/>
  <c r="S48" i="42" s="1"/>
  <c r="U48" i="42"/>
  <c r="Y48" i="42"/>
  <c r="T48" i="42" s="1"/>
  <c r="K54" i="42"/>
  <c r="M54" i="42"/>
  <c r="S54" i="42" s="1"/>
  <c r="Y54" i="42"/>
  <c r="AB54" i="42"/>
  <c r="U54" i="42" s="1"/>
  <c r="Y55" i="42"/>
  <c r="K56" i="42"/>
  <c r="M56" i="42"/>
  <c r="S56" i="42" s="1"/>
  <c r="Y56" i="42"/>
  <c r="AB56" i="42"/>
  <c r="U56" i="42" s="1"/>
  <c r="Y57" i="42"/>
  <c r="K50" i="42"/>
  <c r="M50" i="42"/>
  <c r="S50" i="42" s="1"/>
  <c r="Y50" i="42"/>
  <c r="AB50" i="42"/>
  <c r="U50" i="42" s="1"/>
  <c r="Y51" i="42"/>
  <c r="K52" i="42"/>
  <c r="Y52" i="42"/>
  <c r="AB52" i="42"/>
  <c r="U52" i="42" s="1"/>
  <c r="Y53" i="42"/>
  <c r="K58" i="42"/>
  <c r="Y58" i="42"/>
  <c r="AB58" i="42"/>
  <c r="U58" i="42" s="1"/>
  <c r="Y59" i="42"/>
  <c r="K60" i="42"/>
  <c r="Y60" i="42"/>
  <c r="AB60" i="42"/>
  <c r="U60" i="42" s="1"/>
  <c r="Y61" i="42"/>
  <c r="K62" i="42"/>
  <c r="Y62" i="42"/>
  <c r="AB62" i="42"/>
  <c r="U62" i="42" s="1"/>
  <c r="Y63" i="42"/>
  <c r="K65" i="42"/>
  <c r="M65" i="42"/>
  <c r="S65" i="42" s="1"/>
  <c r="Y65" i="42"/>
  <c r="AB65" i="42"/>
  <c r="U65" i="42" s="1"/>
  <c r="Y66" i="42"/>
  <c r="K67" i="42"/>
  <c r="M67" i="42"/>
  <c r="S67" i="42" s="1"/>
  <c r="Y67" i="42"/>
  <c r="AB67" i="42"/>
  <c r="U67" i="42" s="1"/>
  <c r="Y68" i="42"/>
  <c r="K69" i="42"/>
  <c r="M69" i="42"/>
  <c r="S69" i="42" s="1"/>
  <c r="Y69" i="42"/>
  <c r="AB69" i="42"/>
  <c r="U69" i="42" s="1"/>
  <c r="Y70" i="42"/>
  <c r="K71" i="42"/>
  <c r="M71" i="42"/>
  <c r="S71" i="42" s="1"/>
  <c r="Y71" i="42"/>
  <c r="AB71" i="42"/>
  <c r="U71" i="42" s="1"/>
  <c r="Y72" i="42"/>
  <c r="K74" i="42"/>
  <c r="M74" i="42"/>
  <c r="S74" i="42" s="1"/>
  <c r="Y74" i="42"/>
  <c r="AB74" i="42"/>
  <c r="U74" i="42" s="1"/>
  <c r="Y75" i="42"/>
  <c r="K76" i="42"/>
  <c r="M76" i="42"/>
  <c r="S76" i="42" s="1"/>
  <c r="Y76" i="42"/>
  <c r="AB76" i="42"/>
  <c r="U76" i="42" s="1"/>
  <c r="Y77" i="42"/>
  <c r="K78" i="42"/>
  <c r="Y78" i="42"/>
  <c r="AB78" i="42"/>
  <c r="U78" i="42" s="1"/>
  <c r="Y79" i="42"/>
  <c r="K80" i="42"/>
  <c r="Y80" i="42"/>
  <c r="AB80" i="42"/>
  <c r="U80" i="42" s="1"/>
  <c r="Y81" i="42"/>
  <c r="M83" i="42"/>
  <c r="S83" i="42" s="1"/>
  <c r="T83" i="42"/>
  <c r="U83" i="42"/>
  <c r="M84" i="42"/>
  <c r="S84" i="42" s="1"/>
  <c r="U84" i="42"/>
  <c r="Y84" i="42"/>
  <c r="T84" i="42" s="1"/>
  <c r="K21" i="41"/>
  <c r="M21" i="41"/>
  <c r="S21" i="41"/>
  <c r="W21" i="41"/>
  <c r="W22" i="41"/>
  <c r="K23" i="41"/>
  <c r="M23" i="41"/>
  <c r="S23" i="41"/>
  <c r="W23" i="41"/>
  <c r="W24" i="41"/>
  <c r="K25" i="41"/>
  <c r="S25" i="41"/>
  <c r="W25" i="41"/>
  <c r="W26" i="41"/>
  <c r="K27" i="41"/>
  <c r="S27" i="41"/>
  <c r="W27" i="41"/>
  <c r="M27" i="41"/>
  <c r="W28" i="41"/>
  <c r="K29" i="41"/>
  <c r="M29" i="41"/>
  <c r="S29" i="41"/>
  <c r="W29" i="41"/>
  <c r="W30" i="41"/>
  <c r="K31" i="41"/>
  <c r="M31" i="41"/>
  <c r="S31" i="41"/>
  <c r="W31" i="41"/>
  <c r="W32" i="41"/>
  <c r="K166" i="41"/>
  <c r="S166" i="41"/>
  <c r="W166" i="41"/>
  <c r="W167" i="41"/>
  <c r="K168" i="41"/>
  <c r="M168" i="41"/>
  <c r="S168" i="41"/>
  <c r="W168" i="41"/>
  <c r="W169" i="41"/>
  <c r="K170" i="41"/>
  <c r="M170" i="41"/>
  <c r="S170" i="41"/>
  <c r="W170" i="41"/>
  <c r="W171" i="41"/>
  <c r="K172" i="41"/>
  <c r="M172" i="41"/>
  <c r="S172" i="41"/>
  <c r="W172" i="41"/>
  <c r="W173" i="41"/>
  <c r="K174" i="41"/>
  <c r="S174" i="41"/>
  <c r="W174" i="41"/>
  <c r="W175" i="41"/>
  <c r="K52" i="41"/>
  <c r="M52" i="41"/>
  <c r="S52" i="41"/>
  <c r="W52" i="41"/>
  <c r="W53" i="41"/>
  <c r="K54" i="41"/>
  <c r="M54" i="41"/>
  <c r="S54" i="41"/>
  <c r="W54" i="41"/>
  <c r="W55" i="41"/>
  <c r="K56" i="41"/>
  <c r="M56" i="41"/>
  <c r="S56" i="41"/>
  <c r="W56" i="41"/>
  <c r="W57" i="41"/>
  <c r="K58" i="41"/>
  <c r="S58" i="41"/>
  <c r="W58" i="41"/>
  <c r="W59" i="41"/>
  <c r="K60" i="41"/>
  <c r="M60" i="41"/>
  <c r="S60" i="41"/>
  <c r="W60" i="41"/>
  <c r="W61" i="41"/>
  <c r="K62" i="41"/>
  <c r="M62" i="41"/>
  <c r="S62" i="41"/>
  <c r="W62" i="41"/>
  <c r="W63" i="41"/>
  <c r="K64" i="41"/>
  <c r="S64" i="41"/>
  <c r="W64" i="41"/>
  <c r="W65" i="41"/>
  <c r="K67" i="41"/>
  <c r="M67" i="41"/>
  <c r="S67" i="41"/>
  <c r="W67" i="41"/>
  <c r="W68" i="41"/>
  <c r="K69" i="41"/>
  <c r="M69" i="41"/>
  <c r="S69" i="41"/>
  <c r="W69" i="41"/>
  <c r="W70" i="41"/>
  <c r="K71" i="41"/>
  <c r="S71" i="41"/>
  <c r="W71" i="41"/>
  <c r="W72" i="41"/>
  <c r="K177" i="41"/>
  <c r="S177" i="41"/>
  <c r="W177" i="41"/>
  <c r="W178" i="41"/>
  <c r="K179" i="41"/>
  <c r="S179" i="41"/>
  <c r="W179" i="41"/>
  <c r="W180" i="41"/>
  <c r="K181" i="41"/>
  <c r="S181" i="41"/>
  <c r="W181" i="41"/>
  <c r="M181" i="41"/>
  <c r="W182" i="41"/>
  <c r="K10" i="41"/>
  <c r="M10" i="41"/>
  <c r="S10" i="41"/>
  <c r="W10" i="41"/>
  <c r="W11" i="41"/>
  <c r="K12" i="41"/>
  <c r="M12" i="41"/>
  <c r="S12" i="41"/>
  <c r="W12" i="41"/>
  <c r="W13" i="41"/>
  <c r="K14" i="41"/>
  <c r="S14" i="41"/>
  <c r="W14" i="41"/>
  <c r="W15" i="41"/>
  <c r="K16" i="41"/>
  <c r="M16" i="41"/>
  <c r="S16" i="41"/>
  <c r="W16" i="41"/>
  <c r="W17" i="41"/>
  <c r="K18" i="41"/>
  <c r="M18" i="41"/>
  <c r="S18" i="41"/>
  <c r="W18" i="41"/>
  <c r="W19" i="41"/>
  <c r="K34" i="41"/>
  <c r="M34" i="41"/>
  <c r="S34" i="41"/>
  <c r="W34" i="41"/>
  <c r="W35" i="41"/>
  <c r="K36" i="41"/>
  <c r="S36" i="41"/>
  <c r="W36" i="41"/>
  <c r="W37" i="41"/>
  <c r="K38" i="41"/>
  <c r="M38" i="41"/>
  <c r="S38" i="41"/>
  <c r="W38" i="41"/>
  <c r="W39" i="41"/>
  <c r="K40" i="41"/>
  <c r="M40" i="41"/>
  <c r="S40" i="41"/>
  <c r="W40" i="41"/>
  <c r="W41" i="41"/>
  <c r="K42" i="41"/>
  <c r="M42" i="41"/>
  <c r="S42" i="41"/>
  <c r="W42" i="41"/>
  <c r="W43" i="41"/>
  <c r="M45" i="41"/>
  <c r="S45" i="41"/>
  <c r="W45" i="41"/>
  <c r="W46" i="41"/>
  <c r="M47" i="41"/>
  <c r="S47" i="41"/>
  <c r="W47" i="41"/>
  <c r="W48" i="41"/>
  <c r="M49" i="41"/>
  <c r="S49" i="41"/>
  <c r="W49" i="41"/>
  <c r="W50" i="41"/>
  <c r="K86" i="41"/>
  <c r="S86" i="41"/>
  <c r="W86" i="41"/>
  <c r="W87" i="41"/>
  <c r="K88" i="41"/>
  <c r="M88" i="41"/>
  <c r="S88" i="41"/>
  <c r="W88" i="41"/>
  <c r="W89" i="41"/>
  <c r="K90" i="41"/>
  <c r="M90" i="41"/>
  <c r="S90" i="41"/>
  <c r="W90" i="41"/>
  <c r="W91" i="41"/>
  <c r="K92" i="41"/>
  <c r="M92" i="41"/>
  <c r="S92" i="41"/>
  <c r="W92" i="41"/>
  <c r="W93" i="41"/>
  <c r="K94" i="41"/>
  <c r="S94" i="41"/>
  <c r="W94" i="41"/>
  <c r="W95" i="41"/>
  <c r="K97" i="41"/>
  <c r="M97" i="41"/>
  <c r="S97" i="41"/>
  <c r="W97" i="41"/>
  <c r="W98" i="41"/>
  <c r="K99" i="41"/>
  <c r="M99" i="41"/>
  <c r="S99" i="41"/>
  <c r="W99" i="41"/>
  <c r="W100" i="41"/>
  <c r="K101" i="41"/>
  <c r="M101" i="41"/>
  <c r="S101" i="41"/>
  <c r="W101" i="41"/>
  <c r="W102" i="41"/>
  <c r="K104" i="41"/>
  <c r="S104" i="41"/>
  <c r="W104" i="41"/>
  <c r="W105" i="41"/>
  <c r="K106" i="41"/>
  <c r="M106" i="41"/>
  <c r="S106" i="41"/>
  <c r="W106" i="41"/>
  <c r="W107" i="41"/>
  <c r="K75" i="41"/>
  <c r="M75" i="41"/>
  <c r="S75" i="41"/>
  <c r="W75" i="41"/>
  <c r="W76" i="41"/>
  <c r="K77" i="41"/>
  <c r="M77" i="41"/>
  <c r="S77" i="41"/>
  <c r="W77" i="41"/>
  <c r="W78" i="41"/>
  <c r="K79" i="41"/>
  <c r="S79" i="41"/>
  <c r="W79" i="41"/>
  <c r="W80" i="41"/>
  <c r="K81" i="41"/>
  <c r="M81" i="41"/>
  <c r="S81" i="41"/>
  <c r="W81" i="41"/>
  <c r="W82" i="41"/>
  <c r="K83" i="41"/>
  <c r="M83" i="41"/>
  <c r="S83" i="41"/>
  <c r="W83" i="41"/>
  <c r="W84" i="41"/>
  <c r="K109" i="41"/>
  <c r="M109" i="41"/>
  <c r="S109" i="41"/>
  <c r="W109" i="41"/>
  <c r="W110" i="41"/>
  <c r="K111" i="41"/>
  <c r="S111" i="41"/>
  <c r="W111" i="41"/>
  <c r="W112" i="41"/>
  <c r="Q114" i="41"/>
  <c r="R114" i="41"/>
  <c r="S114" i="41"/>
  <c r="Q115" i="41"/>
  <c r="R115" i="41"/>
  <c r="S115" i="41"/>
  <c r="Q117" i="41"/>
  <c r="R117" i="41"/>
  <c r="S117" i="41"/>
  <c r="Q118" i="41"/>
  <c r="R118" i="41"/>
  <c r="S118" i="41"/>
  <c r="Q119" i="41"/>
  <c r="R119" i="41"/>
  <c r="S119" i="41"/>
  <c r="Q120" i="41"/>
  <c r="R120" i="41"/>
  <c r="S120" i="41"/>
  <c r="Q123" i="41"/>
  <c r="S123" i="41"/>
  <c r="W123" i="41"/>
  <c r="R123" i="41" s="1"/>
  <c r="Q124" i="41"/>
  <c r="S124" i="41"/>
  <c r="W124" i="41"/>
  <c r="R124" i="41" s="1"/>
  <c r="Q125" i="41"/>
  <c r="S125" i="41"/>
  <c r="W125" i="41"/>
  <c r="R125" i="41" s="1"/>
  <c r="Q126" i="41"/>
  <c r="S126" i="41"/>
  <c r="W126" i="41"/>
  <c r="R126" i="41" s="1"/>
  <c r="Q127" i="41"/>
  <c r="S127" i="41"/>
  <c r="W127" i="41"/>
  <c r="R127" i="41" s="1"/>
  <c r="Q128" i="41"/>
  <c r="S128" i="41"/>
  <c r="W128" i="41"/>
  <c r="R128" i="41" s="1"/>
  <c r="Q129" i="41"/>
  <c r="S129" i="41"/>
  <c r="W129" i="41"/>
  <c r="R129" i="41" s="1"/>
  <c r="Q184" i="41"/>
  <c r="S184" i="41"/>
  <c r="W184" i="41"/>
  <c r="R184" i="41" s="1"/>
  <c r="Q131" i="41"/>
  <c r="S131" i="41"/>
  <c r="W131" i="41"/>
  <c r="R131" i="41" s="1"/>
  <c r="Q132" i="41"/>
  <c r="S132" i="41"/>
  <c r="W132" i="41"/>
  <c r="R132" i="41" s="1"/>
  <c r="Q133" i="41"/>
  <c r="S133" i="41"/>
  <c r="W133" i="41"/>
  <c r="R133" i="41" s="1"/>
  <c r="Q134" i="41"/>
  <c r="S134" i="41"/>
  <c r="W134" i="41"/>
  <c r="R134" i="41" s="1"/>
  <c r="Q135" i="41"/>
  <c r="S135" i="41"/>
  <c r="W135" i="41"/>
  <c r="R135" i="41" s="1"/>
  <c r="Q189" i="41"/>
  <c r="S189" i="41"/>
  <c r="W189" i="41"/>
  <c r="R189" i="41" s="1"/>
  <c r="Q190" i="41"/>
  <c r="S190" i="41"/>
  <c r="W190" i="41"/>
  <c r="R190" i="41" s="1"/>
  <c r="Q191" i="41"/>
  <c r="S191" i="41"/>
  <c r="W191" i="41"/>
  <c r="R191" i="41" s="1"/>
  <c r="Q192" i="41"/>
  <c r="S192" i="41"/>
  <c r="W192" i="41"/>
  <c r="R192" i="41" s="1"/>
  <c r="Q193" i="41"/>
  <c r="S193" i="41"/>
  <c r="W193" i="41"/>
  <c r="R193" i="41" s="1"/>
  <c r="Q137" i="41"/>
  <c r="S137" i="41"/>
  <c r="W137" i="41"/>
  <c r="R137" i="41" s="1"/>
  <c r="Q138" i="41"/>
  <c r="S138" i="41"/>
  <c r="W138" i="41"/>
  <c r="R138" i="41" s="1"/>
  <c r="Q139" i="41"/>
  <c r="S139" i="41"/>
  <c r="W139" i="41"/>
  <c r="R139" i="41" s="1"/>
  <c r="Q141" i="41"/>
  <c r="S141" i="41"/>
  <c r="W141" i="41"/>
  <c r="R141" i="41" s="1"/>
  <c r="Q142" i="41"/>
  <c r="S142" i="41"/>
  <c r="W142" i="41"/>
  <c r="R142" i="41" s="1"/>
  <c r="Q195" i="41"/>
  <c r="S195" i="41"/>
  <c r="W195" i="41"/>
  <c r="R195" i="41" s="1"/>
  <c r="Q196" i="41"/>
  <c r="S196" i="41"/>
  <c r="W196" i="41"/>
  <c r="R196" i="41" s="1"/>
  <c r="Q197" i="41"/>
  <c r="S197" i="41"/>
  <c r="W197" i="41"/>
  <c r="R197" i="41" s="1"/>
  <c r="Q199" i="41"/>
  <c r="S199" i="41"/>
  <c r="W199" i="41"/>
  <c r="R199" i="41" s="1"/>
  <c r="Q200" i="41"/>
  <c r="S200" i="41"/>
  <c r="W200" i="41"/>
  <c r="R200" i="41" s="1"/>
  <c r="Q144" i="41"/>
  <c r="S144" i="41"/>
  <c r="W144" i="41"/>
  <c r="R144" i="41" s="1"/>
  <c r="Q145" i="41"/>
  <c r="S145" i="41"/>
  <c r="W145" i="41"/>
  <c r="R145" i="41" s="1"/>
  <c r="Q146" i="41"/>
  <c r="S146" i="41"/>
  <c r="W146" i="41"/>
  <c r="R146" i="41" s="1"/>
  <c r="Q147" i="41"/>
  <c r="S147" i="41"/>
  <c r="W147" i="41"/>
  <c r="R147" i="41" s="1"/>
  <c r="K149" i="41"/>
  <c r="S149" i="41"/>
  <c r="W149" i="41"/>
  <c r="W150" i="41"/>
  <c r="K151" i="41"/>
  <c r="M151" i="41"/>
  <c r="S151" i="41"/>
  <c r="W151" i="41"/>
  <c r="W152" i="41"/>
  <c r="K153" i="41"/>
  <c r="M153" i="41"/>
  <c r="S153" i="41"/>
  <c r="W153" i="41"/>
  <c r="W154" i="41"/>
  <c r="K155" i="41"/>
  <c r="M155" i="41"/>
  <c r="S155" i="41"/>
  <c r="W155" i="41"/>
  <c r="W156" i="41"/>
  <c r="K186" i="41"/>
  <c r="S186" i="41"/>
  <c r="W186" i="41"/>
  <c r="W187" i="41"/>
  <c r="Q158" i="41"/>
  <c r="S158" i="41"/>
  <c r="W158" i="41"/>
  <c r="R158" i="41" s="1"/>
  <c r="Q159" i="41"/>
  <c r="S159" i="41"/>
  <c r="W159" i="41"/>
  <c r="R159" i="41" s="1"/>
  <c r="Q160" i="41"/>
  <c r="S160" i="41"/>
  <c r="W160" i="41"/>
  <c r="R160" i="41" s="1"/>
  <c r="Q161" i="41"/>
  <c r="S161" i="41"/>
  <c r="W161" i="41"/>
  <c r="R161" i="41" s="1"/>
  <c r="S8" i="41" l="1"/>
  <c r="Z80" i="42"/>
  <c r="T80" i="42" s="1"/>
  <c r="Z22" i="42"/>
  <c r="T22" i="42" s="1"/>
  <c r="Q155" i="41"/>
  <c r="Q181" i="41"/>
  <c r="Q172" i="41"/>
  <c r="Q153" i="41"/>
  <c r="Q170" i="41"/>
  <c r="R21" i="41"/>
  <c r="Q151" i="41"/>
  <c r="Q168" i="41"/>
  <c r="Q42" i="41"/>
  <c r="Q83" i="41"/>
  <c r="Q77" i="41"/>
  <c r="Q99" i="41"/>
  <c r="Q88" i="41"/>
  <c r="Q56" i="41"/>
  <c r="Q49" i="41"/>
  <c r="Q47" i="41"/>
  <c r="Q67" i="41"/>
  <c r="Q29" i="41"/>
  <c r="Q18" i="41"/>
  <c r="Q23" i="41"/>
  <c r="Q101" i="41"/>
  <c r="Q90" i="41"/>
  <c r="Q38" i="41"/>
  <c r="Q92" i="41"/>
  <c r="Q40" i="41"/>
  <c r="Q16" i="41"/>
  <c r="Q69" i="41"/>
  <c r="Q31" i="41"/>
  <c r="Q21" i="41"/>
  <c r="Q81" i="41"/>
  <c r="Q60" i="41"/>
  <c r="Q106" i="41"/>
  <c r="Q34" i="41"/>
  <c r="Q10" i="41"/>
  <c r="Q62" i="41"/>
  <c r="Q52" i="41"/>
  <c r="Q27" i="41"/>
  <c r="Q109" i="41"/>
  <c r="Q75" i="41"/>
  <c r="Q97" i="41"/>
  <c r="Q45" i="41"/>
  <c r="Q12" i="41"/>
  <c r="Q54" i="41"/>
  <c r="Z18" i="42"/>
  <c r="T18" i="42" s="1"/>
  <c r="Z65" i="42"/>
  <c r="T65" i="42" s="1"/>
  <c r="Z8" i="42"/>
  <c r="T8" i="42" s="1"/>
  <c r="Z71" i="42"/>
  <c r="T71" i="42" s="1"/>
  <c r="Z28" i="42"/>
  <c r="T28" i="42" s="1"/>
  <c r="Z38" i="42"/>
  <c r="T38" i="42" s="1"/>
  <c r="Z35" i="42"/>
  <c r="T35" i="42" s="1"/>
  <c r="Z74" i="42"/>
  <c r="T74" i="42" s="1"/>
  <c r="Z25" i="42"/>
  <c r="T25" i="42" s="1"/>
  <c r="Z44" i="42"/>
  <c r="T44" i="42" s="1"/>
  <c r="Z15" i="42"/>
  <c r="T15" i="42" s="1"/>
  <c r="Z69" i="42"/>
  <c r="T69" i="42" s="1"/>
  <c r="Z58" i="42"/>
  <c r="T58" i="42" s="1"/>
  <c r="Z76" i="42"/>
  <c r="T76" i="42" s="1"/>
  <c r="R109" i="41"/>
  <c r="R25" i="41"/>
  <c r="R97" i="41"/>
  <c r="R81" i="41"/>
  <c r="R38" i="41"/>
  <c r="R49" i="41"/>
  <c r="R64" i="41"/>
  <c r="R151" i="41"/>
  <c r="R170" i="41"/>
  <c r="R94" i="41"/>
  <c r="R42" i="41"/>
  <c r="R16" i="41"/>
  <c r="R69" i="41"/>
  <c r="R172" i="41"/>
  <c r="R27" i="41"/>
  <c r="R149" i="41"/>
  <c r="R77" i="41"/>
  <c r="R23" i="41"/>
  <c r="R101" i="41"/>
  <c r="R12" i="41"/>
  <c r="R62" i="41"/>
  <c r="R52" i="41"/>
  <c r="R155" i="41"/>
  <c r="R153" i="41"/>
  <c r="R79" i="41"/>
  <c r="R88" i="41"/>
  <c r="R34" i="41"/>
  <c r="R10" i="41"/>
  <c r="R181" i="41"/>
  <c r="R60" i="41"/>
  <c r="R174" i="41"/>
  <c r="R31" i="41"/>
  <c r="R106" i="41"/>
  <c r="R92" i="41"/>
  <c r="R47" i="41"/>
  <c r="R177" i="41"/>
  <c r="R40" i="41"/>
  <c r="R67" i="41"/>
  <c r="R56" i="41"/>
  <c r="R168" i="41"/>
  <c r="Z78" i="42"/>
  <c r="T78" i="42" s="1"/>
  <c r="Z62" i="42"/>
  <c r="T62" i="42" s="1"/>
  <c r="Z52" i="42"/>
  <c r="T52" i="42" s="1"/>
  <c r="Z50" i="42"/>
  <c r="T50" i="42" s="1"/>
  <c r="Z11" i="42"/>
  <c r="T11" i="42" s="1"/>
  <c r="Z31" i="42"/>
  <c r="T31" i="42" s="1"/>
  <c r="Z41" i="42"/>
  <c r="T41" i="42" s="1"/>
  <c r="Z67" i="42"/>
  <c r="T67" i="42" s="1"/>
  <c r="Z60" i="42"/>
  <c r="T60" i="42" s="1"/>
  <c r="Z56" i="42"/>
  <c r="T56" i="42" s="1"/>
  <c r="Z54" i="42"/>
  <c r="T54" i="42" s="1"/>
  <c r="R90" i="41"/>
  <c r="R71" i="41"/>
  <c r="R186" i="41"/>
  <c r="R18" i="41"/>
  <c r="R58" i="41"/>
  <c r="R166" i="41"/>
  <c r="R111" i="41"/>
  <c r="R14" i="41"/>
  <c r="R75" i="41"/>
  <c r="R45" i="41"/>
  <c r="R83" i="41"/>
  <c r="R99" i="41"/>
  <c r="R36" i="41"/>
  <c r="R179" i="41"/>
  <c r="R104" i="41"/>
  <c r="R86" i="41"/>
  <c r="R54" i="41"/>
  <c r="R29" i="41"/>
  <c r="M111" i="41"/>
  <c r="M79" i="41"/>
  <c r="M104" i="41"/>
  <c r="M94" i="41"/>
  <c r="M86" i="41"/>
  <c r="M36" i="41"/>
  <c r="M14" i="41"/>
  <c r="M58" i="41"/>
  <c r="M174" i="41"/>
  <c r="M166" i="41"/>
  <c r="M25" i="41"/>
  <c r="M78" i="42"/>
  <c r="S78" i="42" s="1"/>
  <c r="M52" i="42"/>
  <c r="S52" i="42" s="1"/>
  <c r="M8" i="42"/>
  <c r="S8" i="42" s="1"/>
  <c r="M177" i="41"/>
  <c r="M58" i="42"/>
  <c r="S58" i="42" s="1"/>
  <c r="M31" i="42"/>
  <c r="S31" i="42" s="1"/>
  <c r="M62" i="42"/>
  <c r="S62" i="42" s="1"/>
  <c r="M149" i="41"/>
  <c r="M179" i="41"/>
  <c r="M60" i="42"/>
  <c r="S60" i="42" s="1"/>
  <c r="M38" i="42"/>
  <c r="S38" i="42" s="1"/>
  <c r="M186" i="41"/>
  <c r="M71" i="41"/>
  <c r="M64" i="41"/>
  <c r="M80" i="42"/>
  <c r="S80" i="42" s="1"/>
  <c r="M22" i="42"/>
  <c r="S22" i="42" s="1"/>
  <c r="M41" i="42"/>
  <c r="S41" i="42" s="1"/>
  <c r="R8" i="41" l="1"/>
  <c r="Q174" i="41"/>
  <c r="Q186" i="41"/>
  <c r="Q166" i="41"/>
  <c r="Q177" i="41"/>
  <c r="Q179" i="41"/>
  <c r="Q149" i="41"/>
  <c r="Q58" i="41"/>
  <c r="Q64" i="41"/>
  <c r="Q14" i="41"/>
  <c r="Q111" i="41"/>
  <c r="Q79" i="41"/>
  <c r="Q71" i="41"/>
  <c r="Q36" i="41"/>
  <c r="Q25" i="41"/>
  <c r="Q94" i="41"/>
  <c r="Q86" i="41"/>
  <c r="Q104" i="41"/>
  <c r="Q8" i="41" l="1"/>
  <c r="T26" i="12"/>
  <c r="R26" i="12" s="1"/>
  <c r="S26" i="12"/>
  <c r="T25" i="12"/>
  <c r="R25" i="12" s="1"/>
  <c r="S25" i="12"/>
  <c r="T24" i="12"/>
  <c r="R24" i="12" s="1"/>
  <c r="S24" i="12"/>
  <c r="T23" i="12"/>
  <c r="R23" i="12" s="1"/>
  <c r="S23" i="12"/>
  <c r="S8" i="12" l="1"/>
  <c r="T8" i="12"/>
  <c r="R8" i="12" s="1"/>
  <c r="S9" i="12"/>
  <c r="T9" i="12"/>
  <c r="R9" i="12" s="1"/>
  <c r="S10" i="12"/>
  <c r="T10" i="12"/>
  <c r="R10" i="12" s="1"/>
  <c r="S11" i="12"/>
  <c r="T11" i="12"/>
  <c r="R11" i="12" s="1"/>
  <c r="S12" i="12"/>
  <c r="T12" i="12"/>
  <c r="R12" i="12" s="1"/>
  <c r="S13" i="12"/>
  <c r="T13" i="12"/>
  <c r="R13" i="12" s="1"/>
  <c r="S14" i="12"/>
  <c r="T14" i="12"/>
  <c r="R14" i="12" s="1"/>
  <c r="S15" i="12"/>
  <c r="T15" i="12"/>
  <c r="R15" i="12" s="1"/>
  <c r="S16" i="12"/>
  <c r="T16" i="12"/>
  <c r="R16" i="12" s="1"/>
  <c r="S17" i="12"/>
  <c r="T17" i="12"/>
  <c r="R17" i="12" s="1"/>
  <c r="S18" i="12"/>
  <c r="T18" i="12"/>
  <c r="R18" i="12" s="1"/>
  <c r="S19" i="12"/>
  <c r="T19" i="12"/>
  <c r="R19" i="12" s="1"/>
  <c r="U13" i="33"/>
  <c r="P13" i="33" s="1"/>
  <c r="Q13" i="33"/>
  <c r="U12" i="33"/>
  <c r="P12" i="33" s="1"/>
  <c r="Q12" i="33"/>
  <c r="U11" i="33"/>
  <c r="P11" i="33" s="1"/>
  <c r="Q11" i="33"/>
  <c r="U10" i="33"/>
  <c r="P10" i="33" s="1"/>
  <c r="Q10" i="33"/>
  <c r="U9" i="33"/>
  <c r="P9" i="33" s="1"/>
  <c r="Q9" i="33"/>
  <c r="U8" i="33"/>
  <c r="P8" i="33" s="1"/>
  <c r="Q8" i="33"/>
  <c r="U7" i="33"/>
  <c r="P7" i="33" s="1"/>
  <c r="Q7" i="33"/>
  <c r="U6" i="33"/>
  <c r="P6" i="33" s="1"/>
  <c r="Q6" i="33"/>
  <c r="U49" i="39" l="1"/>
  <c r="P49" i="39" s="1"/>
  <c r="Q49" i="39"/>
  <c r="U45" i="39"/>
  <c r="P45" i="39" s="1"/>
  <c r="Q45" i="39"/>
  <c r="U134" i="30"/>
  <c r="P134" i="30" s="1"/>
  <c r="Q134" i="30"/>
  <c r="U219" i="30"/>
  <c r="P219" i="30" s="1"/>
  <c r="Q219" i="30"/>
  <c r="U215" i="30"/>
  <c r="P215" i="30" s="1"/>
  <c r="Q215" i="30"/>
  <c r="U294" i="30"/>
  <c r="P294" i="30" s="1"/>
  <c r="Q294" i="30"/>
  <c r="U414" i="30" l="1"/>
  <c r="P414" i="30" s="1"/>
  <c r="Q414" i="30"/>
  <c r="P6" i="21" l="1"/>
  <c r="U445" i="30"/>
  <c r="P445" i="30" s="1"/>
  <c r="Q445" i="30"/>
  <c r="U444" i="30"/>
  <c r="P444" i="30" s="1"/>
  <c r="Q444" i="30"/>
  <c r="U443" i="30"/>
  <c r="P443" i="30" s="1"/>
  <c r="Q443" i="30"/>
  <c r="U442" i="30"/>
  <c r="P442" i="30" s="1"/>
  <c r="Q442" i="30"/>
  <c r="U112" i="39"/>
  <c r="P112" i="39" s="1"/>
  <c r="Q112" i="39"/>
  <c r="U111" i="39"/>
  <c r="P111" i="39" s="1"/>
  <c r="Q111" i="39"/>
  <c r="Q130" i="30" l="1"/>
  <c r="U130" i="30"/>
  <c r="P130" i="30" s="1"/>
  <c r="U79" i="39" l="1"/>
  <c r="P79" i="39" s="1"/>
  <c r="Q79" i="39"/>
  <c r="U78" i="39"/>
  <c r="P78" i="39" s="1"/>
  <c r="Q78" i="39"/>
  <c r="U77" i="39"/>
  <c r="P77" i="39" s="1"/>
  <c r="Q77" i="39"/>
  <c r="U76" i="39"/>
  <c r="P76" i="39" s="1"/>
  <c r="Q76" i="39"/>
  <c r="U75" i="39"/>
  <c r="P75" i="39" s="1"/>
  <c r="Q75" i="39"/>
  <c r="U74" i="39"/>
  <c r="P74" i="39" s="1"/>
  <c r="Q74" i="39"/>
  <c r="U73" i="39"/>
  <c r="P73" i="39" s="1"/>
  <c r="Q73" i="39"/>
  <c r="U72" i="39"/>
  <c r="P72" i="39" s="1"/>
  <c r="Q72" i="39"/>
  <c r="U14" i="39" l="1"/>
  <c r="P14" i="39" s="1"/>
  <c r="Q14" i="39"/>
  <c r="U88" i="39" l="1"/>
  <c r="P88" i="39" s="1"/>
  <c r="Q88" i="39"/>
  <c r="O6" i="39" l="1"/>
  <c r="U437" i="30" l="1"/>
  <c r="P437" i="30" s="1"/>
  <c r="Q437" i="30"/>
  <c r="U87" i="30" l="1"/>
  <c r="U86" i="30"/>
  <c r="U85" i="30"/>
  <c r="U84" i="30"/>
  <c r="U83" i="30"/>
  <c r="P87" i="30" l="1"/>
  <c r="Q87" i="30"/>
  <c r="P86" i="30"/>
  <c r="Q86" i="30"/>
  <c r="Q85" i="30"/>
  <c r="P85" i="30"/>
  <c r="P84" i="30"/>
  <c r="Q84" i="30"/>
  <c r="P83" i="30"/>
  <c r="Q83" i="30"/>
  <c r="T31" i="12" l="1"/>
  <c r="R31" i="12" s="1"/>
  <c r="S31" i="12"/>
  <c r="T30" i="12"/>
  <c r="R30" i="12" s="1"/>
  <c r="S30" i="12"/>
  <c r="T29" i="12"/>
  <c r="R29" i="12" s="1"/>
  <c r="S29" i="12"/>
  <c r="T28" i="12"/>
  <c r="R28" i="12" s="1"/>
  <c r="S28" i="12"/>
  <c r="T59" i="12" l="1"/>
  <c r="R59" i="12" s="1"/>
  <c r="S59" i="12"/>
  <c r="T58" i="12"/>
  <c r="R58" i="12" s="1"/>
  <c r="S58" i="12"/>
  <c r="T57" i="12"/>
  <c r="R57" i="12" s="1"/>
  <c r="S57" i="12"/>
  <c r="T56" i="12" l="1"/>
  <c r="R56" i="12" s="1"/>
  <c r="S56" i="12"/>
  <c r="U86" i="39" l="1"/>
  <c r="P86" i="39" s="1"/>
  <c r="U85" i="39"/>
  <c r="P85" i="39" s="1"/>
  <c r="U84" i="39"/>
  <c r="P84" i="39" s="1"/>
  <c r="U83" i="39"/>
  <c r="P83" i="39" s="1"/>
  <c r="U82" i="39"/>
  <c r="P82" i="39" s="1"/>
  <c r="U70" i="39"/>
  <c r="U69" i="39"/>
  <c r="P69" i="39" s="1"/>
  <c r="U68" i="39"/>
  <c r="P68" i="39" s="1"/>
  <c r="U67" i="39"/>
  <c r="P67" i="39" s="1"/>
  <c r="U66" i="39"/>
  <c r="P66" i="39" s="1"/>
  <c r="U65" i="39"/>
  <c r="P65" i="39" s="1"/>
  <c r="U64" i="39"/>
  <c r="P64" i="39" s="1"/>
  <c r="U63" i="39"/>
  <c r="P63" i="39" s="1"/>
  <c r="U62" i="39"/>
  <c r="P62" i="39" s="1"/>
  <c r="U61" i="39"/>
  <c r="P61" i="39" s="1"/>
  <c r="U60" i="39"/>
  <c r="P60" i="39" s="1"/>
  <c r="U58" i="39"/>
  <c r="P58" i="39" s="1"/>
  <c r="U57" i="39"/>
  <c r="P57" i="39" s="1"/>
  <c r="U56" i="39"/>
  <c r="P56" i="39" s="1"/>
  <c r="U55" i="39"/>
  <c r="P55" i="39" s="1"/>
  <c r="U54" i="39"/>
  <c r="P54" i="39" s="1"/>
  <c r="U53" i="39"/>
  <c r="P53" i="39" s="1"/>
  <c r="U52" i="39"/>
  <c r="P52" i="39" s="1"/>
  <c r="U51" i="39"/>
  <c r="P51" i="39" s="1"/>
  <c r="U44" i="39"/>
  <c r="P44" i="39" s="1"/>
  <c r="U43" i="39"/>
  <c r="P43" i="39" s="1"/>
  <c r="U42" i="39"/>
  <c r="P42" i="39" s="1"/>
  <c r="U41" i="39"/>
  <c r="P41" i="39" s="1"/>
  <c r="U40" i="39"/>
  <c r="P40" i="39" s="1"/>
  <c r="U39" i="39"/>
  <c r="P39" i="39" s="1"/>
  <c r="U38" i="39"/>
  <c r="P38" i="39" s="1"/>
  <c r="U37" i="39"/>
  <c r="P37" i="39" s="1"/>
  <c r="U36" i="39"/>
  <c r="P36" i="39" s="1"/>
  <c r="U35" i="39"/>
  <c r="P35" i="39" s="1"/>
  <c r="Q39" i="39"/>
  <c r="Q40" i="39"/>
  <c r="U32" i="39"/>
  <c r="P32" i="39" s="1"/>
  <c r="U31" i="39"/>
  <c r="P31" i="39" s="1"/>
  <c r="U30" i="39"/>
  <c r="P30" i="39" s="1"/>
  <c r="U29" i="39"/>
  <c r="P29" i="39" s="1"/>
  <c r="U28" i="39"/>
  <c r="P28" i="39" s="1"/>
  <c r="Q32" i="39"/>
  <c r="Q31" i="39"/>
  <c r="Q30" i="39"/>
  <c r="Q29" i="39"/>
  <c r="Q28" i="39"/>
  <c r="U26" i="39"/>
  <c r="P26" i="39" s="1"/>
  <c r="Q26" i="39"/>
  <c r="U25" i="39"/>
  <c r="P25" i="39" s="1"/>
  <c r="Q25" i="39"/>
  <c r="U48" i="39"/>
  <c r="P48" i="39" s="1"/>
  <c r="Q48" i="39"/>
  <c r="U47" i="39"/>
  <c r="P47" i="39" s="1"/>
  <c r="Q47" i="39"/>
  <c r="Q46" i="39"/>
  <c r="P46" i="39"/>
  <c r="U23" i="39"/>
  <c r="P23" i="39" s="1"/>
  <c r="U22" i="39"/>
  <c r="P22" i="39" s="1"/>
  <c r="U21" i="39"/>
  <c r="P21" i="39" s="1"/>
  <c r="U20" i="39"/>
  <c r="P20" i="39" s="1"/>
  <c r="U19" i="39"/>
  <c r="P19" i="39" s="1"/>
  <c r="U18" i="39"/>
  <c r="P18" i="39" s="1"/>
  <c r="U17" i="39"/>
  <c r="P17" i="39" s="1"/>
  <c r="U13" i="39"/>
  <c r="P13" i="39" s="1"/>
  <c r="U12" i="39"/>
  <c r="P12" i="39" s="1"/>
  <c r="U11" i="39"/>
  <c r="P11" i="39" s="1"/>
  <c r="U10" i="39"/>
  <c r="P10" i="39" s="1"/>
  <c r="U9" i="39"/>
  <c r="P9" i="39" s="1"/>
  <c r="U109" i="39"/>
  <c r="P109" i="39" s="1"/>
  <c r="Q109" i="39"/>
  <c r="U107" i="39"/>
  <c r="P107" i="39" s="1"/>
  <c r="Q107" i="39"/>
  <c r="U106" i="39"/>
  <c r="P106" i="39" s="1"/>
  <c r="Q106" i="39"/>
  <c r="U105" i="39"/>
  <c r="P105" i="39" s="1"/>
  <c r="Q105" i="39"/>
  <c r="U104" i="39"/>
  <c r="P104" i="39" s="1"/>
  <c r="Q104" i="39"/>
  <c r="U103" i="39"/>
  <c r="P103" i="39" s="1"/>
  <c r="Q103" i="39"/>
  <c r="U101" i="39"/>
  <c r="P101" i="39" s="1"/>
  <c r="Q101" i="39"/>
  <c r="U92" i="39"/>
  <c r="P92" i="39" s="1"/>
  <c r="Q92" i="39"/>
  <c r="U91" i="39"/>
  <c r="P91" i="39" s="1"/>
  <c r="Q91" i="39"/>
  <c r="U90" i="39"/>
  <c r="P90" i="39" s="1"/>
  <c r="Q90" i="39"/>
  <c r="U97" i="39"/>
  <c r="P97" i="39" s="1"/>
  <c r="Q97" i="39"/>
  <c r="U96" i="39"/>
  <c r="P96" i="39" s="1"/>
  <c r="Q96" i="39"/>
  <c r="U95" i="39"/>
  <c r="P95" i="39" s="1"/>
  <c r="Q95" i="39"/>
  <c r="U94" i="39"/>
  <c r="P94" i="39" s="1"/>
  <c r="Q94" i="39"/>
  <c r="Q86" i="39"/>
  <c r="Q85" i="39"/>
  <c r="Q84" i="39"/>
  <c r="Q83" i="39"/>
  <c r="Q82" i="39"/>
  <c r="P70" i="39"/>
  <c r="Q70" i="39"/>
  <c r="Q69" i="39"/>
  <c r="Q68" i="39"/>
  <c r="Q67" i="39"/>
  <c r="Q66" i="39"/>
  <c r="Q65" i="39"/>
  <c r="Q64" i="39"/>
  <c r="Q63" i="39"/>
  <c r="Q62" i="39"/>
  <c r="Q61" i="39"/>
  <c r="Q60" i="39"/>
  <c r="Q58" i="39"/>
  <c r="Q57" i="39"/>
  <c r="Q56" i="39"/>
  <c r="Q55" i="39"/>
  <c r="Q54" i="39"/>
  <c r="Q53" i="39"/>
  <c r="Q52" i="39"/>
  <c r="Q51" i="39"/>
  <c r="U50" i="39"/>
  <c r="P50" i="39" s="1"/>
  <c r="Q50" i="39"/>
  <c r="Q44" i="39"/>
  <c r="Q43" i="39"/>
  <c r="Q42" i="39"/>
  <c r="Q41" i="39"/>
  <c r="Q38" i="39"/>
  <c r="Q37" i="39"/>
  <c r="Q36" i="39"/>
  <c r="Q35" i="39"/>
  <c r="Q23" i="39"/>
  <c r="Q22" i="39"/>
  <c r="Q21" i="39"/>
  <c r="Q20" i="39"/>
  <c r="Q19" i="39"/>
  <c r="Q18" i="39"/>
  <c r="Q17" i="39"/>
  <c r="Q13" i="39"/>
  <c r="Q12" i="39"/>
  <c r="Q11" i="39"/>
  <c r="Q10" i="39"/>
  <c r="Q9" i="39"/>
  <c r="P6" i="39" l="1"/>
  <c r="Q6" i="39"/>
  <c r="U441" i="30" l="1"/>
  <c r="P441" i="30" s="1"/>
  <c r="Q441" i="30"/>
  <c r="U440" i="30"/>
  <c r="P440" i="30" s="1"/>
  <c r="Q440" i="30"/>
  <c r="U439" i="30"/>
  <c r="P439" i="30" s="1"/>
  <c r="Q439" i="30"/>
  <c r="U438" i="30"/>
  <c r="P438" i="30" s="1"/>
  <c r="Q438" i="30"/>
  <c r="U419" i="30" l="1"/>
  <c r="P419" i="30" s="1"/>
  <c r="Q419" i="30"/>
  <c r="U165" i="30" l="1"/>
  <c r="P165" i="30" s="1"/>
  <c r="Q165" i="30"/>
  <c r="U164" i="30"/>
  <c r="P164" i="30" s="1"/>
  <c r="Q164" i="30"/>
  <c r="U163" i="30"/>
  <c r="P163" i="30" s="1"/>
  <c r="Q163" i="30"/>
  <c r="U162" i="30"/>
  <c r="P162" i="30" s="1"/>
  <c r="Q162" i="30"/>
  <c r="U161" i="30"/>
  <c r="P161" i="30" s="1"/>
  <c r="Q161" i="30"/>
  <c r="U160" i="30"/>
  <c r="P160" i="30" s="1"/>
  <c r="Q160" i="30"/>
  <c r="U159" i="30"/>
  <c r="P159" i="30" s="1"/>
  <c r="Q159" i="30"/>
  <c r="U158" i="30"/>
  <c r="P158" i="30" s="1"/>
  <c r="Q158" i="30"/>
  <c r="U157" i="30"/>
  <c r="P157" i="30" s="1"/>
  <c r="Q157" i="30"/>
  <c r="U156" i="30"/>
  <c r="P156" i="30" s="1"/>
  <c r="Q156" i="30"/>
  <c r="Q155" i="30"/>
  <c r="P155" i="30"/>
  <c r="U197" i="30" l="1"/>
  <c r="P197" i="30" s="1"/>
  <c r="Q197" i="30"/>
  <c r="U196" i="30"/>
  <c r="P196" i="30" s="1"/>
  <c r="Q196" i="30"/>
  <c r="U195" i="30"/>
  <c r="P195" i="30" s="1"/>
  <c r="Q195" i="30"/>
  <c r="U194" i="30"/>
  <c r="P194" i="30" s="1"/>
  <c r="Q194" i="30"/>
  <c r="U193" i="30"/>
  <c r="P193" i="30" s="1"/>
  <c r="Q193" i="30"/>
  <c r="U192" i="30"/>
  <c r="P192" i="30" s="1"/>
  <c r="Q192" i="30"/>
  <c r="U191" i="30"/>
  <c r="P191" i="30" s="1"/>
  <c r="Q191" i="30"/>
  <c r="U190" i="30"/>
  <c r="P190" i="30" s="1"/>
  <c r="Q190" i="30"/>
  <c r="Q189" i="30"/>
  <c r="P189" i="30"/>
  <c r="U188" i="30"/>
  <c r="P188" i="30" s="1"/>
  <c r="Q188" i="30"/>
  <c r="U187" i="30"/>
  <c r="P187" i="30" s="1"/>
  <c r="Q187" i="30"/>
  <c r="U186" i="30"/>
  <c r="P186" i="30" s="1"/>
  <c r="Q186" i="30"/>
  <c r="U185" i="30"/>
  <c r="P185" i="30" s="1"/>
  <c r="Q185" i="30"/>
  <c r="U184" i="30"/>
  <c r="P184" i="30" s="1"/>
  <c r="Q184" i="30"/>
  <c r="U183" i="30"/>
  <c r="P183" i="30" s="1"/>
  <c r="Q183" i="30"/>
  <c r="U182" i="30"/>
  <c r="P182" i="30" s="1"/>
  <c r="Q182" i="30"/>
  <c r="U181" i="30"/>
  <c r="P181" i="30" s="1"/>
  <c r="Q181" i="30"/>
  <c r="U179" i="30"/>
  <c r="P179" i="30" s="1"/>
  <c r="Q179" i="30"/>
  <c r="U178" i="30"/>
  <c r="P178" i="30" s="1"/>
  <c r="Q178" i="30"/>
  <c r="U177" i="30"/>
  <c r="P177" i="30" s="1"/>
  <c r="Q177" i="30"/>
  <c r="U175" i="30"/>
  <c r="P175" i="30" s="1"/>
  <c r="Q175" i="30"/>
  <c r="U174" i="30"/>
  <c r="P174" i="30" s="1"/>
  <c r="Q174" i="30"/>
  <c r="U173" i="30"/>
  <c r="P173" i="30" s="1"/>
  <c r="Q173" i="30"/>
  <c r="U172" i="30"/>
  <c r="P172" i="30" s="1"/>
  <c r="Q172" i="30"/>
  <c r="U171" i="30"/>
  <c r="P171" i="30" s="1"/>
  <c r="Q171" i="30"/>
  <c r="U170" i="30"/>
  <c r="P170" i="30" s="1"/>
  <c r="Q170" i="30"/>
  <c r="U169" i="30"/>
  <c r="P169" i="30" s="1"/>
  <c r="Q169" i="30"/>
  <c r="U168" i="30"/>
  <c r="P168" i="30" s="1"/>
  <c r="Q168" i="30"/>
  <c r="U167" i="30"/>
  <c r="P167" i="30" s="1"/>
  <c r="Q167" i="30"/>
  <c r="Q166" i="30"/>
  <c r="P166" i="30"/>
  <c r="U154" i="30"/>
  <c r="P154" i="30" s="1"/>
  <c r="Q154" i="30"/>
  <c r="U152" i="30"/>
  <c r="P152" i="30" s="1"/>
  <c r="Q152" i="30"/>
  <c r="U151" i="30"/>
  <c r="P151" i="30" s="1"/>
  <c r="Q151" i="30"/>
  <c r="U150" i="30"/>
  <c r="P150" i="30" s="1"/>
  <c r="Q150" i="30"/>
  <c r="U149" i="30"/>
  <c r="P149" i="30" s="1"/>
  <c r="Q149" i="30"/>
  <c r="U148" i="30"/>
  <c r="P148" i="30" s="1"/>
  <c r="Q148" i="30"/>
  <c r="U147" i="30"/>
  <c r="P147" i="30" s="1"/>
  <c r="Q147" i="30"/>
  <c r="U145" i="30"/>
  <c r="P145" i="30" s="1"/>
  <c r="Q145" i="30"/>
  <c r="U144" i="30"/>
  <c r="P144" i="30" s="1"/>
  <c r="Q144" i="30"/>
  <c r="U142" i="30"/>
  <c r="P142" i="30" s="1"/>
  <c r="Q142" i="30"/>
  <c r="U141" i="30"/>
  <c r="P141" i="30" s="1"/>
  <c r="Q141" i="30"/>
  <c r="U140" i="30"/>
  <c r="P140" i="30" s="1"/>
  <c r="Q140" i="30"/>
  <c r="U139" i="30"/>
  <c r="P139" i="30" s="1"/>
  <c r="Q139" i="30"/>
  <c r="U138" i="30"/>
  <c r="P138" i="30" s="1"/>
  <c r="Q138" i="30"/>
  <c r="U137" i="30"/>
  <c r="P137" i="30" s="1"/>
  <c r="Q137" i="30"/>
  <c r="U136" i="30"/>
  <c r="P136" i="30" s="1"/>
  <c r="Q136" i="30"/>
  <c r="U133" i="30"/>
  <c r="P133" i="30" s="1"/>
  <c r="Q133" i="30"/>
  <c r="U132" i="30"/>
  <c r="P132" i="30" s="1"/>
  <c r="Q132" i="30"/>
  <c r="Q131" i="30"/>
  <c r="P131" i="30"/>
  <c r="U129" i="30"/>
  <c r="P129" i="30" s="1"/>
  <c r="Q129" i="30"/>
  <c r="U128" i="30"/>
  <c r="P128" i="30" s="1"/>
  <c r="Q128" i="30"/>
  <c r="U127" i="30"/>
  <c r="P127" i="30" s="1"/>
  <c r="Q127" i="30"/>
  <c r="U126" i="30"/>
  <c r="P126" i="30" s="1"/>
  <c r="Q126" i="30"/>
  <c r="U125" i="30"/>
  <c r="P125" i="30" s="1"/>
  <c r="Q125" i="30"/>
  <c r="U124" i="30"/>
  <c r="P124" i="30" s="1"/>
  <c r="Q124" i="30"/>
  <c r="U123" i="30"/>
  <c r="P123" i="30" s="1"/>
  <c r="Q123" i="30"/>
  <c r="U122" i="30"/>
  <c r="P122" i="30" s="1"/>
  <c r="Q122" i="30"/>
  <c r="U121" i="30"/>
  <c r="P121" i="30" s="1"/>
  <c r="Q121" i="30"/>
  <c r="U120" i="30"/>
  <c r="P120" i="30" s="1"/>
  <c r="Q120" i="30"/>
  <c r="U119" i="30"/>
  <c r="P119" i="30" s="1"/>
  <c r="Q119" i="30"/>
  <c r="U118" i="30"/>
  <c r="P118" i="30" s="1"/>
  <c r="Q118" i="30"/>
  <c r="U117" i="30"/>
  <c r="P117" i="30" s="1"/>
  <c r="Q117" i="30"/>
  <c r="U116" i="30"/>
  <c r="P116" i="30" s="1"/>
  <c r="Q116" i="30"/>
  <c r="U115" i="30"/>
  <c r="P115" i="30" s="1"/>
  <c r="Q115" i="30"/>
  <c r="T54" i="12" l="1"/>
  <c r="R54" i="12" s="1"/>
  <c r="S54" i="12"/>
  <c r="T53" i="12"/>
  <c r="R53" i="12" s="1"/>
  <c r="S53" i="12"/>
  <c r="T52" i="12"/>
  <c r="R52" i="12" s="1"/>
  <c r="S52" i="12"/>
  <c r="T50" i="12"/>
  <c r="R50" i="12" s="1"/>
  <c r="S50" i="12"/>
  <c r="T49" i="12"/>
  <c r="R49" i="12" s="1"/>
  <c r="S49" i="12"/>
  <c r="T48" i="12"/>
  <c r="R48" i="12" s="1"/>
  <c r="S48" i="12"/>
  <c r="T47" i="12"/>
  <c r="R47" i="12" s="1"/>
  <c r="S47" i="12"/>
  <c r="S45" i="12" l="1"/>
  <c r="S43" i="12"/>
  <c r="S42" i="12"/>
  <c r="S41" i="12"/>
  <c r="S40" i="12"/>
  <c r="S39" i="12"/>
  <c r="S38" i="12"/>
  <c r="S36" i="12"/>
  <c r="S35" i="12"/>
  <c r="S34" i="12"/>
  <c r="S33" i="12"/>
  <c r="S21" i="12"/>
  <c r="T45" i="12"/>
  <c r="R45" i="12" s="1"/>
  <c r="U41" i="30" l="1"/>
  <c r="P41" i="30" s="1"/>
  <c r="Q41" i="30"/>
  <c r="U40" i="30"/>
  <c r="P40" i="30" s="1"/>
  <c r="Q40" i="30"/>
  <c r="U39" i="30"/>
  <c r="P39" i="30" s="1"/>
  <c r="Q39" i="30"/>
  <c r="U38" i="30"/>
  <c r="P38" i="30" s="1"/>
  <c r="Q38" i="30"/>
  <c r="U37" i="30"/>
  <c r="P37" i="30" s="1"/>
  <c r="Q37" i="30"/>
  <c r="U105" i="30" l="1"/>
  <c r="P105" i="30" s="1"/>
  <c r="Q105" i="30"/>
  <c r="U104" i="30"/>
  <c r="P104" i="30" s="1"/>
  <c r="Q104" i="30"/>
  <c r="U403" i="30" l="1"/>
  <c r="P403" i="30" s="1"/>
  <c r="Q403" i="30"/>
  <c r="U254" i="30"/>
  <c r="P254" i="30" s="1"/>
  <c r="Q254" i="30"/>
  <c r="U253" i="30"/>
  <c r="P253" i="30" s="1"/>
  <c r="Q253" i="30"/>
  <c r="U252" i="30"/>
  <c r="P252" i="30" s="1"/>
  <c r="Q252" i="30"/>
  <c r="Q251" i="30"/>
  <c r="P251" i="30"/>
  <c r="T65" i="12" l="1"/>
  <c r="R65" i="12" s="1"/>
  <c r="S65" i="12"/>
  <c r="T64" i="12"/>
  <c r="R64" i="12" s="1"/>
  <c r="S64" i="12"/>
  <c r="T43" i="12"/>
  <c r="R43" i="12" s="1"/>
  <c r="T42" i="12"/>
  <c r="R42" i="12" s="1"/>
  <c r="T41" i="12"/>
  <c r="R41" i="12" s="1"/>
  <c r="T40" i="12"/>
  <c r="R40" i="12" s="1"/>
  <c r="T39" i="12"/>
  <c r="R39" i="12" s="1"/>
  <c r="T38" i="12"/>
  <c r="R38" i="12" s="1"/>
  <c r="T36" i="12"/>
  <c r="R36" i="12" s="1"/>
  <c r="T35" i="12"/>
  <c r="R35" i="12" s="1"/>
  <c r="T34" i="12"/>
  <c r="R34" i="12" s="1"/>
  <c r="T33" i="12"/>
  <c r="R33" i="12" s="1"/>
  <c r="T21" i="12"/>
  <c r="R21" i="12" s="1"/>
  <c r="U10" i="37" l="1"/>
  <c r="U23" i="37"/>
  <c r="U22" i="37"/>
  <c r="P22" i="37" s="1"/>
  <c r="Q22" i="37"/>
  <c r="U20" i="37"/>
  <c r="U19" i="37"/>
  <c r="P19" i="37" s="1"/>
  <c r="Q19" i="37"/>
  <c r="U17" i="37"/>
  <c r="U16" i="37"/>
  <c r="P16" i="37" s="1"/>
  <c r="Q16" i="37"/>
  <c r="U14" i="37"/>
  <c r="U13" i="37"/>
  <c r="U12" i="37"/>
  <c r="U11" i="37"/>
  <c r="U9" i="37"/>
  <c r="P9" i="37" s="1"/>
  <c r="Q9" i="37"/>
  <c r="U57" i="30" l="1"/>
  <c r="P57" i="30" s="1"/>
  <c r="Q57" i="30"/>
  <c r="U44" i="30"/>
  <c r="P44" i="30" s="1"/>
  <c r="Q44" i="30"/>
  <c r="Q9" i="30"/>
  <c r="U9" i="30"/>
  <c r="P9" i="30" s="1"/>
  <c r="U68" i="30" l="1"/>
  <c r="P68" i="30" s="1"/>
  <c r="Q68" i="30"/>
  <c r="U67" i="30"/>
  <c r="P67" i="30" s="1"/>
  <c r="Q67" i="30"/>
  <c r="U66" i="30"/>
  <c r="P66" i="30" s="1"/>
  <c r="Q66" i="30"/>
  <c r="U65" i="30"/>
  <c r="P65" i="30" s="1"/>
  <c r="Q65" i="30"/>
  <c r="U64" i="30"/>
  <c r="P64" i="30" s="1"/>
  <c r="Q64" i="30"/>
  <c r="U63" i="30"/>
  <c r="P63" i="30" s="1"/>
  <c r="Q63" i="30"/>
  <c r="U62" i="30"/>
  <c r="P62" i="30" s="1"/>
  <c r="Q62" i="30"/>
  <c r="U61" i="30"/>
  <c r="P61" i="30" s="1"/>
  <c r="Q61" i="30"/>
  <c r="U60" i="30"/>
  <c r="P60" i="30" s="1"/>
  <c r="Q60" i="30"/>
  <c r="U59" i="30"/>
  <c r="P59" i="30" s="1"/>
  <c r="Q59" i="30"/>
  <c r="U58" i="30"/>
  <c r="P58" i="30" s="1"/>
  <c r="Q58" i="30"/>
  <c r="U55" i="30"/>
  <c r="P55" i="30" s="1"/>
  <c r="Q55" i="30"/>
  <c r="U54" i="30"/>
  <c r="P54" i="30" s="1"/>
  <c r="Q54" i="30"/>
  <c r="U53" i="30"/>
  <c r="P53" i="30" s="1"/>
  <c r="Q53" i="30"/>
  <c r="U52" i="30"/>
  <c r="P52" i="30" s="1"/>
  <c r="Q52" i="30"/>
  <c r="U51" i="30"/>
  <c r="P51" i="30" s="1"/>
  <c r="Q51" i="30"/>
  <c r="U50" i="30"/>
  <c r="P50" i="30" s="1"/>
  <c r="Q50" i="30"/>
  <c r="U49" i="30"/>
  <c r="P49" i="30" s="1"/>
  <c r="Q49" i="30"/>
  <c r="U48" i="30"/>
  <c r="P48" i="30" s="1"/>
  <c r="Q48" i="30"/>
  <c r="U47" i="30"/>
  <c r="P47" i="30" s="1"/>
  <c r="Q47" i="30"/>
  <c r="U46" i="30"/>
  <c r="P46" i="30" s="1"/>
  <c r="Q46" i="30"/>
  <c r="U45" i="30"/>
  <c r="P45" i="30" s="1"/>
  <c r="Q45" i="30"/>
  <c r="U434" i="30" l="1"/>
  <c r="P434" i="30" s="1"/>
  <c r="Q434" i="30"/>
  <c r="V10" i="21"/>
  <c r="V9" i="21"/>
  <c r="V8" i="21"/>
  <c r="V7" i="21"/>
  <c r="R7" i="21"/>
  <c r="R6" i="21" l="1"/>
  <c r="U408" i="30"/>
  <c r="P408" i="30" s="1"/>
  <c r="Q408" i="30"/>
  <c r="U218" i="30" l="1"/>
  <c r="U422" i="30"/>
  <c r="P422" i="30" s="1"/>
  <c r="Q422" i="30"/>
  <c r="U432" i="30"/>
  <c r="P432" i="30" s="1"/>
  <c r="Q432" i="30"/>
  <c r="U410" i="30"/>
  <c r="P410" i="30" s="1"/>
  <c r="Q410" i="30"/>
  <c r="U217" i="30" l="1"/>
  <c r="U452" i="30" l="1"/>
  <c r="P452" i="30" s="1"/>
  <c r="Q452" i="30"/>
  <c r="U450" i="30"/>
  <c r="P450" i="30" s="1"/>
  <c r="Q450" i="30"/>
  <c r="U449" i="30"/>
  <c r="P449" i="30" s="1"/>
  <c r="Q449" i="30"/>
  <c r="U448" i="30"/>
  <c r="P448" i="30" s="1"/>
  <c r="Q448" i="30"/>
  <c r="U447" i="30"/>
  <c r="P447" i="30" s="1"/>
  <c r="Q447" i="30"/>
  <c r="U418" i="30" l="1"/>
  <c r="U421" i="30" l="1"/>
  <c r="P421" i="30" s="1"/>
  <c r="Q421" i="30"/>
  <c r="U420" i="30"/>
  <c r="P420" i="30" s="1"/>
  <c r="Q420" i="30"/>
  <c r="P418" i="30"/>
  <c r="Q418" i="30"/>
  <c r="U323" i="30"/>
  <c r="P323" i="30" s="1"/>
  <c r="Q323" i="30"/>
  <c r="U322" i="30"/>
  <c r="P322" i="30" s="1"/>
  <c r="Q322" i="30"/>
  <c r="U321" i="30"/>
  <c r="P321" i="30" s="1"/>
  <c r="Q321" i="30"/>
  <c r="U320" i="30"/>
  <c r="P320" i="30" s="1"/>
  <c r="Q320" i="30"/>
  <c r="Q319" i="30"/>
  <c r="P319" i="30"/>
  <c r="U318" i="30"/>
  <c r="P318" i="30" s="1"/>
  <c r="Q318" i="30"/>
  <c r="U317" i="30"/>
  <c r="P317" i="30" s="1"/>
  <c r="Q317" i="30"/>
  <c r="U316" i="30"/>
  <c r="P316" i="30" s="1"/>
  <c r="Q316" i="30"/>
  <c r="U315" i="30"/>
  <c r="P315" i="30" s="1"/>
  <c r="Q315" i="30"/>
  <c r="U314" i="30"/>
  <c r="P314" i="30" s="1"/>
  <c r="Q314" i="30"/>
  <c r="U313" i="30"/>
  <c r="P313" i="30" s="1"/>
  <c r="Q313" i="30"/>
  <c r="U312" i="30"/>
  <c r="P312" i="30" s="1"/>
  <c r="Q312" i="30"/>
  <c r="Q311" i="30"/>
  <c r="P311" i="30"/>
  <c r="U310" i="30"/>
  <c r="P310" i="30" s="1"/>
  <c r="Q310" i="30"/>
  <c r="U309" i="30"/>
  <c r="P309" i="30" s="1"/>
  <c r="Q309" i="30"/>
  <c r="U308" i="30"/>
  <c r="P308" i="30" s="1"/>
  <c r="Q308" i="30"/>
  <c r="U307" i="30"/>
  <c r="P307" i="30" s="1"/>
  <c r="Q307" i="30"/>
  <c r="U306" i="30"/>
  <c r="P306" i="30" s="1"/>
  <c r="Q306" i="30"/>
  <c r="U305" i="30"/>
  <c r="P305" i="30" s="1"/>
  <c r="Q305" i="30"/>
  <c r="U304" i="30"/>
  <c r="P304" i="30" s="1"/>
  <c r="Q304" i="30"/>
  <c r="Q303" i="30"/>
  <c r="P303" i="30"/>
  <c r="U302" i="30"/>
  <c r="U301" i="30"/>
  <c r="U300" i="30"/>
  <c r="U299" i="30"/>
  <c r="U298" i="30"/>
  <c r="U297" i="30"/>
  <c r="U296" i="30"/>
  <c r="U293" i="30"/>
  <c r="U292" i="30"/>
  <c r="U291" i="30"/>
  <c r="U290" i="30"/>
  <c r="U289" i="30"/>
  <c r="U288" i="30"/>
  <c r="U287" i="30"/>
  <c r="U286" i="30"/>
  <c r="U284" i="30"/>
  <c r="U283" i="30"/>
  <c r="U282" i="30"/>
  <c r="U281" i="30"/>
  <c r="U280" i="30"/>
  <c r="U279" i="30"/>
  <c r="U278" i="30"/>
  <c r="U277" i="30"/>
  <c r="U275" i="30"/>
  <c r="U274" i="30"/>
  <c r="P274" i="30" s="1"/>
  <c r="U273" i="30"/>
  <c r="U272" i="30"/>
  <c r="U271" i="30"/>
  <c r="U270" i="30"/>
  <c r="U269" i="30"/>
  <c r="Q274" i="30"/>
  <c r="U267" i="30"/>
  <c r="U266" i="30"/>
  <c r="P266" i="30" s="1"/>
  <c r="U265" i="30"/>
  <c r="P265" i="30" s="1"/>
  <c r="U264" i="30"/>
  <c r="U263" i="30"/>
  <c r="U262" i="30"/>
  <c r="U261" i="30"/>
  <c r="U260" i="30"/>
  <c r="U259" i="30"/>
  <c r="U258" i="30"/>
  <c r="U257" i="30"/>
  <c r="U256" i="30"/>
  <c r="Q266" i="30"/>
  <c r="Q265" i="30"/>
  <c r="U250" i="30"/>
  <c r="U249" i="30"/>
  <c r="U248" i="30"/>
  <c r="U247" i="30"/>
  <c r="U246" i="30"/>
  <c r="U245" i="30"/>
  <c r="U244" i="30"/>
  <c r="U243" i="30"/>
  <c r="U242" i="30"/>
  <c r="U241" i="30"/>
  <c r="U239" i="30"/>
  <c r="U237" i="30"/>
  <c r="U236" i="30"/>
  <c r="U235" i="30"/>
  <c r="U234" i="30"/>
  <c r="U233" i="30"/>
  <c r="U232" i="30"/>
  <c r="U230" i="30"/>
  <c r="U229" i="30"/>
  <c r="U227" i="30"/>
  <c r="U226" i="30"/>
  <c r="U225" i="30"/>
  <c r="U224" i="30"/>
  <c r="U223" i="30"/>
  <c r="U222" i="30"/>
  <c r="U221" i="30"/>
  <c r="U214" i="30"/>
  <c r="U213" i="30"/>
  <c r="U212" i="30"/>
  <c r="U211" i="30"/>
  <c r="U210" i="30"/>
  <c r="U209" i="30"/>
  <c r="U208" i="30"/>
  <c r="U207" i="30"/>
  <c r="U206" i="30"/>
  <c r="U205" i="30"/>
  <c r="U203" i="30"/>
  <c r="U202" i="30"/>
  <c r="U201" i="30"/>
  <c r="U200" i="30"/>
  <c r="P302" i="30" l="1"/>
  <c r="Q302" i="30"/>
  <c r="P301" i="30"/>
  <c r="Q301" i="30"/>
  <c r="P300" i="30"/>
  <c r="Q300" i="30"/>
  <c r="P299" i="30"/>
  <c r="Q299" i="30"/>
  <c r="P298" i="30"/>
  <c r="Q298" i="30"/>
  <c r="P297" i="30"/>
  <c r="Q297" i="30"/>
  <c r="P296" i="30"/>
  <c r="Q296" i="30"/>
  <c r="Q295" i="30"/>
  <c r="P295" i="30"/>
  <c r="P293" i="30"/>
  <c r="Q293" i="30"/>
  <c r="Q292" i="30"/>
  <c r="P292" i="30"/>
  <c r="P291" i="30"/>
  <c r="Q291" i="30"/>
  <c r="P290" i="30"/>
  <c r="Q290" i="30"/>
  <c r="P289" i="30"/>
  <c r="Q289" i="30"/>
  <c r="P288" i="30"/>
  <c r="Q288" i="30"/>
  <c r="P287" i="30"/>
  <c r="Q287" i="30"/>
  <c r="P286" i="30"/>
  <c r="Q286" i="30"/>
  <c r="Q285" i="30"/>
  <c r="P285" i="30"/>
  <c r="P284" i="30"/>
  <c r="Q284" i="30"/>
  <c r="Q283" i="30"/>
  <c r="P283" i="30"/>
  <c r="Q282" i="30"/>
  <c r="P282" i="30"/>
  <c r="P281" i="30"/>
  <c r="Q281" i="30"/>
  <c r="P280" i="30"/>
  <c r="Q280" i="30"/>
  <c r="Q279" i="30"/>
  <c r="P279" i="30"/>
  <c r="Q278" i="30"/>
  <c r="P278" i="30"/>
  <c r="P277" i="30"/>
  <c r="Q277" i="30"/>
  <c r="P275" i="30"/>
  <c r="Q275" i="30"/>
  <c r="P273" i="30"/>
  <c r="Q273" i="30"/>
  <c r="P272" i="30"/>
  <c r="Q272" i="30"/>
  <c r="P271" i="30"/>
  <c r="Q271" i="30"/>
  <c r="P270" i="30"/>
  <c r="Q270" i="30"/>
  <c r="P269" i="30"/>
  <c r="Q269" i="30"/>
  <c r="P267" i="30"/>
  <c r="Q267" i="30"/>
  <c r="P264" i="30"/>
  <c r="Q264" i="30"/>
  <c r="P263" i="30"/>
  <c r="Q263" i="30"/>
  <c r="P262" i="30"/>
  <c r="Q262" i="30"/>
  <c r="P261" i="30"/>
  <c r="Q261" i="30"/>
  <c r="P260" i="30"/>
  <c r="Q260" i="30"/>
  <c r="P259" i="30"/>
  <c r="Q259" i="30"/>
  <c r="P258" i="30"/>
  <c r="Q258" i="30"/>
  <c r="P257" i="30"/>
  <c r="Q257" i="30"/>
  <c r="P256" i="30"/>
  <c r="Q256" i="30"/>
  <c r="P250" i="30"/>
  <c r="Q250" i="30"/>
  <c r="P249" i="30"/>
  <c r="Q249" i="30"/>
  <c r="P248" i="30"/>
  <c r="Q248" i="30"/>
  <c r="P247" i="30"/>
  <c r="Q247" i="30"/>
  <c r="P246" i="30"/>
  <c r="Q246" i="30"/>
  <c r="P245" i="30"/>
  <c r="Q245" i="30"/>
  <c r="P244" i="30"/>
  <c r="Q244" i="30"/>
  <c r="P243" i="30"/>
  <c r="Q243" i="30"/>
  <c r="P242" i="30"/>
  <c r="Q242" i="30"/>
  <c r="P241" i="30"/>
  <c r="Q241" i="30"/>
  <c r="Q240" i="30"/>
  <c r="P240" i="30"/>
  <c r="P239" i="30"/>
  <c r="Q239" i="30"/>
  <c r="P237" i="30"/>
  <c r="Q237" i="30"/>
  <c r="P236" i="30"/>
  <c r="Q236" i="30"/>
  <c r="Q235" i="30"/>
  <c r="P235" i="30"/>
  <c r="Q234" i="30"/>
  <c r="P234" i="30"/>
  <c r="P233" i="30"/>
  <c r="Q233" i="30"/>
  <c r="P232" i="30"/>
  <c r="Q232" i="30"/>
  <c r="Q230" i="30"/>
  <c r="P230" i="30"/>
  <c r="Q229" i="30"/>
  <c r="P229" i="30"/>
  <c r="P227" i="30"/>
  <c r="Q227" i="30"/>
  <c r="P226" i="30"/>
  <c r="Q226" i="30"/>
  <c r="Q225" i="30"/>
  <c r="P225" i="30"/>
  <c r="Q224" i="30"/>
  <c r="P224" i="30"/>
  <c r="P223" i="30"/>
  <c r="Q223" i="30"/>
  <c r="P222" i="30"/>
  <c r="Q222" i="30"/>
  <c r="Q221" i="30"/>
  <c r="P221" i="30"/>
  <c r="Q218" i="30"/>
  <c r="P218" i="30"/>
  <c r="P217" i="30"/>
  <c r="Q217" i="30"/>
  <c r="Q216" i="30"/>
  <c r="P216" i="30"/>
  <c r="P214" i="30"/>
  <c r="Q214" i="30"/>
  <c r="P213" i="30"/>
  <c r="Q213" i="30"/>
  <c r="Q212" i="30"/>
  <c r="P212" i="30"/>
  <c r="Q211" i="30"/>
  <c r="P211" i="30"/>
  <c r="P210" i="30"/>
  <c r="Q210" i="30"/>
  <c r="P209" i="30"/>
  <c r="Q209" i="30"/>
  <c r="Q208" i="30"/>
  <c r="P208" i="30"/>
  <c r="Q207" i="30"/>
  <c r="P207" i="30"/>
  <c r="P206" i="30"/>
  <c r="Q206" i="30"/>
  <c r="P205" i="30"/>
  <c r="Q205" i="30"/>
  <c r="U204" i="30"/>
  <c r="P204" i="30" s="1"/>
  <c r="Q204" i="30"/>
  <c r="Q203" i="30"/>
  <c r="P203" i="30"/>
  <c r="Q202" i="30"/>
  <c r="P202" i="30"/>
  <c r="P201" i="30"/>
  <c r="Q201" i="30"/>
  <c r="P200" i="30"/>
  <c r="Q200" i="30"/>
  <c r="U26" i="37" l="1"/>
  <c r="U25" i="37"/>
  <c r="P25" i="37" s="1"/>
  <c r="Q25" i="37"/>
  <c r="U333" i="30" l="1"/>
  <c r="U332" i="30"/>
  <c r="U331" i="30"/>
  <c r="P333" i="30" l="1"/>
  <c r="Q333" i="30"/>
  <c r="P332" i="30"/>
  <c r="Q332" i="30"/>
  <c r="P331" i="30"/>
  <c r="Q331" i="30"/>
  <c r="U330" i="30"/>
  <c r="P330" i="30" s="1"/>
  <c r="Q330" i="30"/>
  <c r="T19" i="14" l="1"/>
  <c r="O19" i="14" s="1"/>
  <c r="P19" i="14"/>
  <c r="T20" i="14"/>
  <c r="O20" i="14" s="1"/>
  <c r="P20" i="14"/>
  <c r="U453" i="30" l="1"/>
  <c r="U431" i="30"/>
  <c r="P431" i="30" s="1"/>
  <c r="Q431" i="30"/>
  <c r="U430" i="30"/>
  <c r="P430" i="30" s="1"/>
  <c r="Q430" i="30"/>
  <c r="U433" i="30"/>
  <c r="P433" i="30" s="1"/>
  <c r="Q433" i="30"/>
  <c r="U416" i="30"/>
  <c r="U398" i="30"/>
  <c r="U405" i="30" l="1"/>
  <c r="P405" i="30" s="1"/>
  <c r="Q405" i="30"/>
  <c r="U428" i="30" l="1"/>
  <c r="U427" i="30"/>
  <c r="U426" i="30"/>
  <c r="U411" i="30"/>
  <c r="U409" i="30"/>
  <c r="U404" i="30"/>
  <c r="U402" i="30"/>
  <c r="U401" i="30"/>
  <c r="U400" i="30"/>
  <c r="U399" i="30"/>
  <c r="U425" i="30"/>
  <c r="U424" i="30"/>
  <c r="Q395" i="30"/>
  <c r="U396" i="30"/>
  <c r="U395" i="30"/>
  <c r="P395" i="30" s="1"/>
  <c r="U393" i="30"/>
  <c r="U392" i="30"/>
  <c r="U391" i="30"/>
  <c r="U390" i="30"/>
  <c r="U389" i="30"/>
  <c r="U387" i="30"/>
  <c r="U385" i="30"/>
  <c r="Q386" i="30"/>
  <c r="U364" i="30" l="1"/>
  <c r="P364" i="30" s="1"/>
  <c r="U365" i="30"/>
  <c r="P365" i="30" s="1"/>
  <c r="Q364" i="30"/>
  <c r="Q365" i="30"/>
  <c r="P453" i="30" l="1"/>
  <c r="Q453" i="30"/>
  <c r="U48" i="37" l="1"/>
  <c r="U47" i="37"/>
  <c r="U46" i="37"/>
  <c r="U45" i="37"/>
  <c r="U34" i="37"/>
  <c r="U33" i="37"/>
  <c r="U32" i="37"/>
  <c r="U31" i="37"/>
  <c r="U30" i="37"/>
  <c r="U29" i="37"/>
  <c r="U43" i="37"/>
  <c r="U42" i="37"/>
  <c r="U41" i="37"/>
  <c r="U40" i="37"/>
  <c r="U39" i="37"/>
  <c r="U38" i="37"/>
  <c r="U36" i="37"/>
  <c r="U37" i="37"/>
  <c r="Q38" i="37" l="1"/>
  <c r="P38" i="37"/>
  <c r="Q36" i="37"/>
  <c r="P36" i="37"/>
  <c r="Q416" i="30" l="1"/>
  <c r="P416" i="30"/>
  <c r="Q399" i="30" l="1"/>
  <c r="P399" i="30"/>
  <c r="U380" i="30" l="1"/>
  <c r="P380" i="30" s="1"/>
  <c r="Q380" i="30"/>
  <c r="U379" i="30"/>
  <c r="P379" i="30" s="1"/>
  <c r="Q379" i="30"/>
  <c r="Q404" i="30" l="1"/>
  <c r="P404" i="30"/>
  <c r="U351" i="30"/>
  <c r="P351" i="30" s="1"/>
  <c r="Q351" i="30"/>
  <c r="U350" i="30"/>
  <c r="P350" i="30" s="1"/>
  <c r="Q350" i="30"/>
  <c r="U349" i="30"/>
  <c r="P349" i="30" s="1"/>
  <c r="Q349" i="30"/>
  <c r="U348" i="30"/>
  <c r="P348" i="30" s="1"/>
  <c r="Q348" i="30"/>
  <c r="U347" i="30"/>
  <c r="P347" i="30" s="1"/>
  <c r="Q347" i="30"/>
  <c r="U346" i="30"/>
  <c r="P346" i="30" s="1"/>
  <c r="Q346" i="30"/>
  <c r="U35" i="30"/>
  <c r="P35" i="30" s="1"/>
  <c r="Q35" i="30"/>
  <c r="U34" i="30"/>
  <c r="P34" i="30" s="1"/>
  <c r="Q34" i="30"/>
  <c r="U33" i="30"/>
  <c r="P33" i="30" s="1"/>
  <c r="Q33" i="30"/>
  <c r="U32" i="30"/>
  <c r="P32" i="30" s="1"/>
  <c r="Q32" i="30"/>
  <c r="U31" i="30"/>
  <c r="P31" i="30" s="1"/>
  <c r="Q31" i="30"/>
  <c r="U30" i="30"/>
  <c r="P30" i="30" s="1"/>
  <c r="Q30" i="30"/>
  <c r="U29" i="30"/>
  <c r="P29" i="30" s="1"/>
  <c r="Q29" i="30"/>
  <c r="U28" i="30"/>
  <c r="P28" i="30" s="1"/>
  <c r="Q28" i="30"/>
  <c r="U27" i="30"/>
  <c r="P27" i="30" s="1"/>
  <c r="Q27" i="30"/>
  <c r="U26" i="30"/>
  <c r="P26" i="30" s="1"/>
  <c r="Q26" i="30"/>
  <c r="U25" i="30"/>
  <c r="P25" i="30" s="1"/>
  <c r="Q25" i="30"/>
  <c r="U24" i="30"/>
  <c r="P24" i="30" s="1"/>
  <c r="Q24" i="30"/>
  <c r="U23" i="30"/>
  <c r="P23" i="30" s="1"/>
  <c r="Q23" i="30"/>
  <c r="U17" i="30"/>
  <c r="P17" i="30" s="1"/>
  <c r="Q17" i="30"/>
  <c r="U20" i="30"/>
  <c r="P20" i="30" s="1"/>
  <c r="Q20" i="30"/>
  <c r="U19" i="30"/>
  <c r="P19" i="30" s="1"/>
  <c r="Q19" i="30"/>
  <c r="U18" i="30"/>
  <c r="P18" i="30" s="1"/>
  <c r="Q18" i="30"/>
  <c r="U16" i="30"/>
  <c r="P16" i="30" s="1"/>
  <c r="Q16" i="30"/>
  <c r="U21" i="30"/>
  <c r="P21" i="30" s="1"/>
  <c r="Q21" i="30"/>
  <c r="U15" i="30"/>
  <c r="P15" i="30" s="1"/>
  <c r="Q15" i="30"/>
  <c r="U14" i="30"/>
  <c r="P14" i="30" s="1"/>
  <c r="Q14" i="30"/>
  <c r="U13" i="30"/>
  <c r="P13" i="30" s="1"/>
  <c r="Q13" i="30"/>
  <c r="U12" i="30"/>
  <c r="P12" i="30" s="1"/>
  <c r="Q12" i="30"/>
  <c r="U11" i="30"/>
  <c r="P11" i="30" s="1"/>
  <c r="Q11" i="30"/>
  <c r="U10" i="30"/>
  <c r="P10" i="30" s="1"/>
  <c r="Q10" i="30"/>
  <c r="P385" i="30" l="1"/>
  <c r="Q385" i="30"/>
  <c r="U383" i="30"/>
  <c r="P383" i="30" s="1"/>
  <c r="Q383" i="30"/>
  <c r="U91" i="30" l="1"/>
  <c r="P91" i="30" s="1"/>
  <c r="Q91" i="30"/>
  <c r="U90" i="30"/>
  <c r="P90" i="30" s="1"/>
  <c r="Q90" i="30"/>
  <c r="U89" i="30"/>
  <c r="P89" i="30" s="1"/>
  <c r="Q89" i="30"/>
  <c r="P402" i="30" l="1"/>
  <c r="Q402" i="30"/>
  <c r="U377" i="30" l="1"/>
  <c r="P377" i="30" s="1"/>
  <c r="Q377" i="30"/>
  <c r="Q375" i="30"/>
  <c r="U375" i="30"/>
  <c r="P375" i="30" s="1"/>
  <c r="Q376" i="30"/>
  <c r="U376" i="30"/>
  <c r="P376" i="30" s="1"/>
  <c r="P389" i="30"/>
  <c r="Q389" i="30"/>
  <c r="U363" i="30" l="1"/>
  <c r="P363" i="30" s="1"/>
  <c r="Q363" i="30"/>
  <c r="U362" i="30"/>
  <c r="P362" i="30" s="1"/>
  <c r="Q362" i="30"/>
  <c r="U361" i="30"/>
  <c r="P361" i="30" s="1"/>
  <c r="Q361" i="30"/>
  <c r="U81" i="30" l="1"/>
  <c r="P81" i="30" s="1"/>
  <c r="Q81" i="30"/>
  <c r="Q31" i="37" l="1"/>
  <c r="P31" i="37"/>
  <c r="P401" i="30" l="1"/>
  <c r="Q401" i="30"/>
  <c r="Q47" i="37"/>
  <c r="Q45" i="37"/>
  <c r="Q42" i="37"/>
  <c r="P42" i="37"/>
  <c r="Q40" i="37"/>
  <c r="P40" i="37"/>
  <c r="Q33" i="37"/>
  <c r="P33" i="37"/>
  <c r="Q29" i="37"/>
  <c r="P29" i="37"/>
  <c r="S71" i="12"/>
  <c r="T71" i="12"/>
  <c r="R71" i="12" s="1"/>
  <c r="S86" i="12"/>
  <c r="R86" i="12"/>
  <c r="S72" i="12"/>
  <c r="T72" i="12"/>
  <c r="R72" i="12" s="1"/>
  <c r="S87" i="12"/>
  <c r="R87" i="12"/>
  <c r="S73" i="12"/>
  <c r="T73" i="12"/>
  <c r="R73" i="12" s="1"/>
  <c r="S88" i="12"/>
  <c r="R88" i="12"/>
  <c r="S74" i="12"/>
  <c r="T74" i="12"/>
  <c r="R74" i="12" s="1"/>
  <c r="S89" i="12"/>
  <c r="R89" i="12"/>
  <c r="S75" i="12"/>
  <c r="T75" i="12"/>
  <c r="R75" i="12" s="1"/>
  <c r="S90" i="12"/>
  <c r="R90" i="12"/>
  <c r="S76" i="12"/>
  <c r="T76" i="12"/>
  <c r="R76" i="12" s="1"/>
  <c r="S91" i="12"/>
  <c r="R91" i="12"/>
  <c r="S77" i="12"/>
  <c r="T77" i="12"/>
  <c r="R77" i="12" s="1"/>
  <c r="S92" i="12"/>
  <c r="R92" i="12"/>
  <c r="S78" i="12"/>
  <c r="T78" i="12"/>
  <c r="R78" i="12" s="1"/>
  <c r="S93" i="12"/>
  <c r="R93" i="12"/>
  <c r="S79" i="12"/>
  <c r="T79" i="12"/>
  <c r="R79" i="12" s="1"/>
  <c r="S94" i="12"/>
  <c r="R94" i="12"/>
  <c r="S80" i="12"/>
  <c r="T80" i="12"/>
  <c r="R80" i="12" s="1"/>
  <c r="S95" i="12"/>
  <c r="R95" i="12"/>
  <c r="S81" i="12"/>
  <c r="T81" i="12"/>
  <c r="R81" i="12" s="1"/>
  <c r="S96" i="12"/>
  <c r="R96" i="12"/>
  <c r="S82" i="12"/>
  <c r="T82" i="12"/>
  <c r="R82" i="12" s="1"/>
  <c r="S83" i="12"/>
  <c r="T83" i="12"/>
  <c r="R83" i="12" s="1"/>
  <c r="S97" i="12"/>
  <c r="R97" i="12"/>
  <c r="S84" i="12"/>
  <c r="T84" i="12"/>
  <c r="R84" i="12" s="1"/>
  <c r="S98" i="12"/>
  <c r="R98" i="12"/>
  <c r="P8" i="14"/>
  <c r="T8" i="14"/>
  <c r="O8" i="14" s="1"/>
  <c r="P9" i="14"/>
  <c r="T9" i="14"/>
  <c r="O9" i="14" s="1"/>
  <c r="P10" i="14"/>
  <c r="T10" i="14"/>
  <c r="O10" i="14" s="1"/>
  <c r="P11" i="14"/>
  <c r="T11" i="14"/>
  <c r="O11" i="14" s="1"/>
  <c r="P12" i="14"/>
  <c r="T12" i="14"/>
  <c r="O12" i="14" s="1"/>
  <c r="P13" i="14"/>
  <c r="T13" i="14"/>
  <c r="O13" i="14" s="1"/>
  <c r="P14" i="14"/>
  <c r="T14" i="14"/>
  <c r="O14" i="14" s="1"/>
  <c r="P15" i="14"/>
  <c r="T15" i="14"/>
  <c r="O15" i="14" s="1"/>
  <c r="P16" i="14"/>
  <c r="T16" i="14"/>
  <c r="O16" i="14" s="1"/>
  <c r="P17" i="14"/>
  <c r="T17" i="14"/>
  <c r="O17" i="14" s="1"/>
  <c r="P21" i="14"/>
  <c r="T21" i="14"/>
  <c r="O21" i="14" s="1"/>
  <c r="P22" i="14"/>
  <c r="T22" i="14"/>
  <c r="O22" i="14" s="1"/>
  <c r="P23" i="14"/>
  <c r="T23" i="14"/>
  <c r="O23" i="14" s="1"/>
  <c r="P24" i="14"/>
  <c r="T24" i="14"/>
  <c r="O24" i="14" s="1"/>
  <c r="P25" i="14"/>
  <c r="T25" i="14"/>
  <c r="O25" i="14" s="1"/>
  <c r="P26" i="14"/>
  <c r="T26" i="14"/>
  <c r="O26" i="14" s="1"/>
  <c r="P27" i="14"/>
  <c r="T27" i="14"/>
  <c r="O27" i="14" s="1"/>
  <c r="P28" i="14"/>
  <c r="T28" i="14"/>
  <c r="O28" i="14" s="1"/>
  <c r="P29" i="14"/>
  <c r="T29" i="14"/>
  <c r="O29" i="14" s="1"/>
  <c r="P30" i="14"/>
  <c r="T30" i="14"/>
  <c r="O30" i="14" s="1"/>
  <c r="Q71" i="30"/>
  <c r="U71" i="30"/>
  <c r="P71" i="30" s="1"/>
  <c r="Q72" i="30"/>
  <c r="U72" i="30"/>
  <c r="P72" i="30" s="1"/>
  <c r="Q73" i="30"/>
  <c r="U73" i="30"/>
  <c r="P73" i="30" s="1"/>
  <c r="Q74" i="30"/>
  <c r="U74" i="30"/>
  <c r="P74" i="30" s="1"/>
  <c r="Q75" i="30"/>
  <c r="U75" i="30"/>
  <c r="P75" i="30" s="1"/>
  <c r="Q76" i="30"/>
  <c r="U76" i="30"/>
  <c r="P76" i="30" s="1"/>
  <c r="Q77" i="30"/>
  <c r="U77" i="30"/>
  <c r="P77" i="30" s="1"/>
  <c r="Q78" i="30"/>
  <c r="U78" i="30"/>
  <c r="P78" i="30" s="1"/>
  <c r="Q92" i="30"/>
  <c r="U92" i="30"/>
  <c r="P92" i="30" s="1"/>
  <c r="Q94" i="30"/>
  <c r="U94" i="30"/>
  <c r="P94" i="30" s="1"/>
  <c r="Q95" i="30"/>
  <c r="U95" i="30"/>
  <c r="P95" i="30" s="1"/>
  <c r="Q96" i="30"/>
  <c r="U96" i="30"/>
  <c r="P96" i="30" s="1"/>
  <c r="Q99" i="30"/>
  <c r="U99" i="30"/>
  <c r="P99" i="30" s="1"/>
  <c r="Q100" i="30"/>
  <c r="U100" i="30"/>
  <c r="P100" i="30" s="1"/>
  <c r="Q101" i="30"/>
  <c r="U101" i="30"/>
  <c r="P101" i="30" s="1"/>
  <c r="Q102" i="30"/>
  <c r="U102" i="30"/>
  <c r="P102" i="30" s="1"/>
  <c r="Q103" i="30"/>
  <c r="U103" i="30"/>
  <c r="P103" i="30" s="1"/>
  <c r="Q107" i="30"/>
  <c r="U107" i="30"/>
  <c r="P107" i="30" s="1"/>
  <c r="Q108" i="30"/>
  <c r="U108" i="30"/>
  <c r="P108" i="30" s="1"/>
  <c r="Q109" i="30"/>
  <c r="U109" i="30"/>
  <c r="P109" i="30" s="1"/>
  <c r="Q110" i="30"/>
  <c r="U110" i="30"/>
  <c r="P110" i="30" s="1"/>
  <c r="Q111" i="30"/>
  <c r="U111" i="30"/>
  <c r="P111" i="30" s="1"/>
  <c r="Q112" i="30"/>
  <c r="U112" i="30"/>
  <c r="P112" i="30" s="1"/>
  <c r="Q328" i="30"/>
  <c r="U328" i="30"/>
  <c r="P328" i="30" s="1"/>
  <c r="Q329" i="30"/>
  <c r="U329" i="30"/>
  <c r="P329" i="30" s="1"/>
  <c r="P334" i="30"/>
  <c r="Q334" i="30"/>
  <c r="Q335" i="30"/>
  <c r="U335" i="30"/>
  <c r="P335" i="30" s="1"/>
  <c r="Q336" i="30"/>
  <c r="U336" i="30"/>
  <c r="P336" i="30" s="1"/>
  <c r="P337" i="30"/>
  <c r="Q337" i="30"/>
  <c r="Q338" i="30"/>
  <c r="U338" i="30"/>
  <c r="P338" i="30" s="1"/>
  <c r="Q339" i="30"/>
  <c r="U339" i="30"/>
  <c r="P339" i="30" s="1"/>
  <c r="Q340" i="30"/>
  <c r="U340" i="30"/>
  <c r="P340" i="30" s="1"/>
  <c r="Q341" i="30"/>
  <c r="U341" i="30"/>
  <c r="P341" i="30" s="1"/>
  <c r="Q343" i="30"/>
  <c r="U343" i="30"/>
  <c r="P343" i="30" s="1"/>
  <c r="Q344" i="30"/>
  <c r="U344" i="30"/>
  <c r="P344" i="30" s="1"/>
  <c r="Q353" i="30"/>
  <c r="U353" i="30"/>
  <c r="P353" i="30" s="1"/>
  <c r="Q354" i="30"/>
  <c r="U354" i="30"/>
  <c r="P354" i="30" s="1"/>
  <c r="Q355" i="30"/>
  <c r="U355" i="30"/>
  <c r="P355" i="30" s="1"/>
  <c r="P356" i="30"/>
  <c r="Q356" i="30"/>
  <c r="Q357" i="30"/>
  <c r="U357" i="30"/>
  <c r="P357" i="30" s="1"/>
  <c r="Q358" i="30"/>
  <c r="U358" i="30"/>
  <c r="P358" i="30" s="1"/>
  <c r="Q382" i="30"/>
  <c r="U382" i="30"/>
  <c r="P382" i="30" s="1"/>
  <c r="U386" i="30"/>
  <c r="P386" i="30" s="1"/>
  <c r="P390" i="30"/>
  <c r="Q390" i="30"/>
  <c r="P391" i="30"/>
  <c r="Q391" i="30"/>
  <c r="P392" i="30"/>
  <c r="Q392" i="30"/>
  <c r="P393" i="30"/>
  <c r="Q393" i="30"/>
  <c r="P396" i="30"/>
  <c r="Q396" i="30"/>
  <c r="P424" i="30"/>
  <c r="Q424" i="30"/>
  <c r="P425" i="30"/>
  <c r="Q425" i="30"/>
  <c r="Q398" i="30"/>
  <c r="P398" i="30"/>
  <c r="Q400" i="30"/>
  <c r="P400" i="30"/>
  <c r="Q409" i="30"/>
  <c r="P409" i="30"/>
  <c r="Q411" i="30"/>
  <c r="P411" i="30"/>
  <c r="Q426" i="30"/>
  <c r="P426" i="30"/>
  <c r="P427" i="30"/>
  <c r="Q427" i="30"/>
  <c r="Q428" i="30"/>
  <c r="P428" i="30"/>
  <c r="Q429" i="30"/>
  <c r="U429" i="30"/>
  <c r="P429" i="30" s="1"/>
  <c r="Q436" i="30"/>
  <c r="U436" i="30"/>
  <c r="P436" i="30" s="1"/>
  <c r="P6" i="30" l="1"/>
  <c r="Q6" i="30"/>
  <c r="R6" i="12"/>
  <c r="S6" i="12"/>
  <c r="Q6" i="37"/>
  <c r="P6" i="14"/>
  <c r="O6" i="14"/>
  <c r="P5" i="33"/>
  <c r="Q5" i="33"/>
  <c r="M3" i="41" l="1"/>
  <c r="I3" i="44"/>
  <c r="K3" i="12"/>
  <c r="I3" i="39"/>
  <c r="M3" i="43"/>
  <c r="H3" i="33"/>
  <c r="H3" i="14"/>
  <c r="M3" i="42"/>
  <c r="I3" i="49"/>
  <c r="I3" i="48"/>
  <c r="H3" i="21"/>
  <c r="I3" i="30"/>
  <c r="J3" i="37"/>
  <c r="I3" i="47"/>
  <c r="Q6" i="12"/>
  <c r="N6" i="14"/>
  <c r="O5" i="33"/>
  <c r="O6" i="37" l="1"/>
  <c r="I1" i="49" s="1"/>
  <c r="J1" i="37" l="1"/>
  <c r="H1" i="14"/>
  <c r="H1" i="33"/>
  <c r="I1" i="48"/>
  <c r="K1" i="12"/>
  <c r="I1" i="47"/>
  <c r="H1" i="21"/>
  <c r="I1" i="39"/>
  <c r="M1" i="42"/>
  <c r="M1" i="41"/>
  <c r="I1" i="44"/>
  <c r="I1" i="30"/>
  <c r="M1" i="43"/>
  <c r="P45" i="37"/>
  <c r="P47" i="37"/>
  <c r="P6" i="37" l="1"/>
  <c r="I2" i="39" l="1"/>
  <c r="M2" i="43"/>
  <c r="I2" i="44"/>
  <c r="I2" i="49"/>
  <c r="H2" i="14"/>
  <c r="I2" i="47"/>
  <c r="I2" i="30"/>
  <c r="H2" i="21"/>
  <c r="I2" i="48"/>
  <c r="M2" i="41"/>
  <c r="J2" i="37"/>
  <c r="M2" i="42"/>
  <c r="K2" i="12"/>
  <c r="H2"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TatjanaIT</author>
  </authors>
  <commentList>
    <comment ref="A25" authorId="0" shapeId="0" xr:uid="{00000000-0006-0000-0600-000001000000}">
      <text>
        <r>
          <rPr>
            <sz val="8"/>
            <color indexed="81"/>
            <rFont val="Tahoma"/>
            <family val="2"/>
            <charset val="204"/>
          </rPr>
          <t>панель</t>
        </r>
      </text>
    </comment>
    <comment ref="A27" authorId="0" shapeId="0" xr:uid="{00000000-0006-0000-0600-000002000000}">
      <text>
        <r>
          <rPr>
            <sz val="8"/>
            <color indexed="81"/>
            <rFont val="Tahoma"/>
            <family val="2"/>
            <charset val="204"/>
          </rPr>
          <t>панель</t>
        </r>
      </text>
    </comment>
    <comment ref="A29" authorId="0" shapeId="0" xr:uid="{00000000-0006-0000-0600-000003000000}">
      <text>
        <r>
          <rPr>
            <sz val="8"/>
            <color indexed="81"/>
            <rFont val="Tahoma"/>
            <family val="2"/>
            <charset val="204"/>
          </rPr>
          <t>панель</t>
        </r>
      </text>
    </comment>
    <comment ref="A31" authorId="0" shapeId="0" xr:uid="{00000000-0006-0000-0600-000004000000}">
      <text>
        <r>
          <rPr>
            <sz val="8"/>
            <color indexed="81"/>
            <rFont val="Tahoma"/>
            <family val="2"/>
            <charset val="204"/>
          </rPr>
          <t>панель</t>
        </r>
      </text>
    </comment>
    <comment ref="A33" authorId="0" shapeId="0" xr:uid="{00000000-0006-0000-0600-000005000000}">
      <text>
        <r>
          <rPr>
            <sz val="8"/>
            <color indexed="81"/>
            <rFont val="Tahoma"/>
            <family val="2"/>
            <charset val="204"/>
          </rPr>
          <t>панель</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TatjanaIT</author>
  </authors>
  <commentList>
    <comment ref="A23" authorId="0" shapeId="0" xr:uid="{00000000-0006-0000-0A00-000001000000}">
      <text>
        <r>
          <rPr>
            <sz val="8"/>
            <color indexed="81"/>
            <rFont val="Tahoma"/>
            <family val="2"/>
            <charset val="204"/>
          </rPr>
          <t>панель</t>
        </r>
      </text>
    </comment>
    <comment ref="A25" authorId="0" shapeId="0" xr:uid="{00000000-0006-0000-0A00-000002000000}">
      <text>
        <r>
          <rPr>
            <sz val="8"/>
            <color indexed="81"/>
            <rFont val="Tahoma"/>
            <family val="2"/>
            <charset val="204"/>
          </rPr>
          <t>панель</t>
        </r>
      </text>
    </comment>
    <comment ref="A27" authorId="0" shapeId="0" xr:uid="{00000000-0006-0000-0A00-000003000000}">
      <text>
        <r>
          <rPr>
            <sz val="8"/>
            <color indexed="81"/>
            <rFont val="Tahoma"/>
            <family val="2"/>
            <charset val="204"/>
          </rPr>
          <t>панель</t>
        </r>
      </text>
    </comment>
    <comment ref="A29" authorId="0" shapeId="0" xr:uid="{00000000-0006-0000-0A00-000004000000}">
      <text>
        <r>
          <rPr>
            <sz val="8"/>
            <color indexed="81"/>
            <rFont val="Tahoma"/>
            <family val="2"/>
            <charset val="204"/>
          </rPr>
          <t>панель</t>
        </r>
      </text>
    </comment>
    <comment ref="A31" authorId="0" shapeId="0" xr:uid="{00000000-0006-0000-0A00-000005000000}">
      <text>
        <r>
          <rPr>
            <sz val="8"/>
            <color indexed="81"/>
            <rFont val="Tahoma"/>
            <family val="2"/>
            <charset val="204"/>
          </rPr>
          <t>панель</t>
        </r>
      </text>
    </comment>
    <comment ref="A33" authorId="0" shapeId="0" xr:uid="{00000000-0006-0000-0A00-000006000000}">
      <text>
        <r>
          <rPr>
            <sz val="8"/>
            <color indexed="81"/>
            <rFont val="Tahoma"/>
            <family val="2"/>
            <charset val="204"/>
          </rPr>
          <t>панель</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TatjanaIT</author>
  </authors>
  <commentList>
    <comment ref="A20" authorId="0" shapeId="0" xr:uid="{00000000-0006-0000-0B00-000001000000}">
      <text>
        <r>
          <rPr>
            <sz val="8"/>
            <color indexed="81"/>
            <rFont val="Tahoma"/>
            <family val="2"/>
            <charset val="204"/>
          </rPr>
          <t>панель</t>
        </r>
      </text>
    </comment>
    <comment ref="A22" authorId="0" shapeId="0" xr:uid="{00000000-0006-0000-0B00-000002000000}">
      <text>
        <r>
          <rPr>
            <sz val="8"/>
            <color indexed="81"/>
            <rFont val="Tahoma"/>
            <family val="2"/>
            <charset val="204"/>
          </rPr>
          <t>панель</t>
        </r>
      </text>
    </comment>
    <comment ref="A24" authorId="0" shapeId="0" xr:uid="{00000000-0006-0000-0B00-000003000000}">
      <text>
        <r>
          <rPr>
            <sz val="8"/>
            <color indexed="81"/>
            <rFont val="Tahoma"/>
            <family val="2"/>
            <charset val="204"/>
          </rPr>
          <t>панель</t>
        </r>
      </text>
    </comment>
    <comment ref="A26" authorId="0" shapeId="0" xr:uid="{00000000-0006-0000-0B00-000004000000}">
      <text>
        <r>
          <rPr>
            <sz val="8"/>
            <color indexed="81"/>
            <rFont val="Tahoma"/>
            <family val="2"/>
            <charset val="204"/>
          </rPr>
          <t>панель</t>
        </r>
      </text>
    </comment>
    <comment ref="A28" authorId="0" shapeId="0" xr:uid="{00000000-0006-0000-0B00-000005000000}">
      <text>
        <r>
          <rPr>
            <sz val="8"/>
            <color indexed="81"/>
            <rFont val="Tahoma"/>
            <family val="2"/>
            <charset val="204"/>
          </rPr>
          <t>панель</t>
        </r>
      </text>
    </comment>
    <comment ref="A30" authorId="0" shapeId="0" xr:uid="{00000000-0006-0000-0B00-000006000000}">
      <text>
        <r>
          <rPr>
            <sz val="8"/>
            <color indexed="81"/>
            <rFont val="Tahoma"/>
            <family val="2"/>
            <charset val="204"/>
          </rPr>
          <t>панель</t>
        </r>
      </text>
    </comment>
  </commentList>
</comments>
</file>

<file path=xl/sharedStrings.xml><?xml version="1.0" encoding="utf-8"?>
<sst xmlns="http://schemas.openxmlformats.org/spreadsheetml/2006/main" count="5932" uniqueCount="2226">
  <si>
    <t>MDOU-36HN1-L outdoor</t>
  </si>
  <si>
    <t>MDOU-48HN1-L outdoor</t>
  </si>
  <si>
    <t>MDOU-60HN1-L outdoor</t>
  </si>
  <si>
    <t>Оптовая 
цена, USD</t>
  </si>
  <si>
    <r>
      <rPr>
        <b/>
        <sz val="12"/>
        <color indexed="62"/>
        <rFont val="Arial"/>
        <family val="2"/>
        <charset val="204"/>
      </rPr>
      <t>Отклонение заявленного на регистрацию КП по причине дублирования с уже зарегистрированным КП не является основанием для невыставления коммерческого предложения от дистрибьютора</t>
    </r>
    <r>
      <rPr>
        <sz val="10"/>
        <rFont val="Arial"/>
        <family val="2"/>
        <charset val="204"/>
      </rPr>
      <t xml:space="preserve"> или его представительств в адрес данной дилерской компании (далее компания №2)</t>
    </r>
  </si>
  <si>
    <t>Контроллер для  гостиниц (работа с картой гостя)</t>
  </si>
  <si>
    <t>Розничная цена, USD</t>
  </si>
  <si>
    <t>Аксессуары к 2х-трубным фанкойлам</t>
  </si>
  <si>
    <t>VRF МУЛЬТИЗОНАЛЬНЫЕ ИНВЕРТОРНЫЕ СИСТЕМЫ КОНДИЦИОНИРОВАНИЯ</t>
  </si>
  <si>
    <t>АКСЕССУАРЫ</t>
  </si>
  <si>
    <t>Программа для диагностики</t>
  </si>
  <si>
    <t>Розничная цена unit, USD</t>
  </si>
  <si>
    <t>Розничная цена set, USD</t>
  </si>
  <si>
    <t>Вес нетто, кг</t>
  </si>
  <si>
    <t>Фанкойлы</t>
  </si>
  <si>
    <t>Руфтопы</t>
  </si>
  <si>
    <t>Компрессорно-конденсаторные блоки</t>
  </si>
  <si>
    <t>Тепловые насосы</t>
  </si>
  <si>
    <t>БЫТОВЫЕ КОНДИЦИОНЕРЫ (RAC)</t>
  </si>
  <si>
    <t>R410A</t>
  </si>
  <si>
    <t>ПОЛУПРОМЫШЛЕННЫЕ КОНДИЦИОНЕРЫ (PAC)</t>
  </si>
  <si>
    <t>ИНВЕРТОРНЫЕ ПОЛУПРОМЫШЛЕННЫЕ КОНДИЦИОНЕРЫ (PAC)</t>
  </si>
  <si>
    <t>heat pump, R410A</t>
  </si>
  <si>
    <t>heat pump,  R410A</t>
  </si>
  <si>
    <t>Защита интересов компаний, ведущих активное продвижение MDV                                                    - это основной приоритет политики дистрибуции по MDV.</t>
  </si>
  <si>
    <r>
      <rPr>
        <b/>
        <sz val="12"/>
        <color indexed="62"/>
        <rFont val="Arial"/>
        <family val="2"/>
        <charset val="204"/>
      </rPr>
      <t>Регистрация коммерческих предложений</t>
    </r>
    <r>
      <rPr>
        <b/>
        <sz val="10"/>
        <color indexed="10"/>
        <rFont val="Arial"/>
        <family val="2"/>
        <charset val="204"/>
      </rPr>
      <t xml:space="preserve"> </t>
    </r>
    <r>
      <rPr>
        <sz val="10"/>
        <rFont val="Arial"/>
        <family val="2"/>
        <charset val="204"/>
      </rPr>
      <t xml:space="preserve">(далее КП), выполненных на коммерческом оборудовании MDV является важным элементом </t>
    </r>
    <r>
      <rPr>
        <b/>
        <sz val="12"/>
        <color indexed="62"/>
        <rFont val="Arial"/>
        <family val="2"/>
        <charset val="204"/>
      </rPr>
      <t>системы по защите проектов MDV.</t>
    </r>
  </si>
  <si>
    <t>1) право приоритетного резервирования оборудования;</t>
  </si>
  <si>
    <t>2) приоритетную поддержку со стороны производителя:</t>
  </si>
  <si>
    <t>* предоставление официальных писем, подтверждений и сертификатов (по требованию);</t>
  </si>
  <si>
    <t>Регистрируемое КП должно удовлетворять одному их основных критериев по минимальному объёму:</t>
  </si>
  <si>
    <t>Для обеспечения эффективного механизма защиты, при подаче заявки на регистрацию, помимо предоставления спецификации оборудования, необходимо предоставить дополнительные данные:</t>
  </si>
  <si>
    <t>1) название и тип объекта;</t>
  </si>
  <si>
    <t>2) адрес объекта (с указанием населённого пункта и улицы);</t>
  </si>
  <si>
    <r>
      <rPr>
        <b/>
        <sz val="12"/>
        <color indexed="10"/>
        <rFont val="Arial"/>
        <family val="2"/>
        <charset val="204"/>
      </rPr>
      <t>ВАЖНО!</t>
    </r>
    <r>
      <rPr>
        <b/>
        <sz val="12"/>
        <color indexed="62"/>
        <rFont val="Arial"/>
        <family val="2"/>
        <charset val="204"/>
      </rPr>
      <t xml:space="preserve"> Защита объектов проводится в привязке к технологичному решению!</t>
    </r>
  </si>
  <si>
    <t>Если на один и тот же объект предлагаются два или более решения, разные с точки зрения технологии:</t>
  </si>
  <si>
    <t xml:space="preserve">   - на VRF;</t>
  </si>
  <si>
    <t xml:space="preserve">   - на системе чиллер-фанкойл;</t>
  </si>
  <si>
    <t>скидка,%</t>
  </si>
  <si>
    <t>Габариты блока, мм,   ШхВхГ</t>
  </si>
  <si>
    <t>MDKT3-200FG30</t>
  </si>
  <si>
    <t>MDKT3-300FG30</t>
  </si>
  <si>
    <t>MDKT3-400FG30</t>
  </si>
  <si>
    <t>MDKT3-500FG30</t>
  </si>
  <si>
    <t>MDKT3-600FG30</t>
  </si>
  <si>
    <t>MDKT3-800FG30</t>
  </si>
  <si>
    <t>MDKT3-1000FG30</t>
  </si>
  <si>
    <t>MDKT3-1200FG30</t>
  </si>
  <si>
    <t>MDKT3-1400FG30</t>
  </si>
  <si>
    <t>MDKT3-200FG50</t>
  </si>
  <si>
    <t>MDKT3-300FG50</t>
  </si>
  <si>
    <t>MDKT3-400FG50</t>
  </si>
  <si>
    <t>MDKT3-500FG50</t>
  </si>
  <si>
    <t>MDKT3-600FG50</t>
  </si>
  <si>
    <t>MDKT3-800FG50</t>
  </si>
  <si>
    <t>MDKT3-1000FG50</t>
  </si>
  <si>
    <t>MDKT3-1200FG50</t>
  </si>
  <si>
    <t>MDKT3-1400FG50</t>
  </si>
  <si>
    <t>MDKD-300S</t>
  </si>
  <si>
    <t>MDKD-400S</t>
  </si>
  <si>
    <t>MDKD-500S</t>
  </si>
  <si>
    <t>MDKA-600F</t>
  </si>
  <si>
    <t>MDKA-750F</t>
  </si>
  <si>
    <t>MDKA-850F</t>
  </si>
  <si>
    <t>MDKA-950F</t>
  </si>
  <si>
    <t>MDKA-1200F</t>
  </si>
  <si>
    <t>MDKA-1500F</t>
  </si>
  <si>
    <t>MDVS-252W/DRN1</t>
  </si>
  <si>
    <t>MDVS-280W/DRN1</t>
  </si>
  <si>
    <t>MDVS-335W/DRN1</t>
  </si>
  <si>
    <t>MDV-D45G/N1-R3</t>
  </si>
  <si>
    <t>MDV-D80G/N1Y-R3</t>
  </si>
  <si>
    <t>MDV-D90G/N1Y-R3</t>
  </si>
  <si>
    <t>780*1000*550</t>
  </si>
  <si>
    <t>900*1327*320</t>
  </si>
  <si>
    <t>MDKT2-200G30</t>
  </si>
  <si>
    <t>MDKT2-300G30</t>
  </si>
  <si>
    <t>MDKT2-400G30</t>
  </si>
  <si>
    <t>MDKT2-500G30</t>
  </si>
  <si>
    <t>MDKT2-600G30</t>
  </si>
  <si>
    <t>MDKT2-800G30</t>
  </si>
  <si>
    <t>MDKT2-1000G30</t>
  </si>
  <si>
    <t>MDKT2-1200G30</t>
  </si>
  <si>
    <t>MDKT2-1400G30</t>
  </si>
  <si>
    <t>MDKT2-200G50</t>
  </si>
  <si>
    <t>MDKT2-300G50</t>
  </si>
  <si>
    <t>MDKT2-400G50</t>
  </si>
  <si>
    <t>MDKT2-500G50</t>
  </si>
  <si>
    <t>MDKT2-600G50</t>
  </si>
  <si>
    <t>MDKT2-800G50</t>
  </si>
  <si>
    <t>MDKT2-1000G50</t>
  </si>
  <si>
    <t>MDKT2-1200G50</t>
  </si>
  <si>
    <t>MDKT2-1400G50</t>
  </si>
  <si>
    <t>MDV-D28Q4/N1-A3</t>
  </si>
  <si>
    <t>MDV-D36Q4/N1-A3</t>
  </si>
  <si>
    <t>MDV-D28T2/N1-BA5</t>
  </si>
  <si>
    <t>MDV-D80T2/N1-BA5</t>
  </si>
  <si>
    <t>MDV-D112T2/N1-BA5</t>
  </si>
  <si>
    <t>MDV-D140T2/N1-BA5</t>
  </si>
  <si>
    <t>MDV-D80T1/N1-B</t>
  </si>
  <si>
    <t>MDV-D280T1/N1-B</t>
  </si>
  <si>
    <t>MDV-D80DL/N1-C</t>
  </si>
  <si>
    <t>MDV-D112DL/N1-C</t>
  </si>
  <si>
    <t>Панель к фанкойлам MDKA-**</t>
  </si>
  <si>
    <t>Панель к фанкойлам MDKD-**</t>
  </si>
  <si>
    <t>KJR-811</t>
  </si>
  <si>
    <t>КОМПРЕССОРНО-КОНДЕНСАТОРНЫЕ БЛОКИ</t>
  </si>
  <si>
    <t>* дополнительный дисконт от производителя под крупные объекты (по согласованию);</t>
  </si>
  <si>
    <t>3) предоствление дополнительной рекламно-технической поддержки от Группы MDV-RUSSIA.</t>
  </si>
  <si>
    <t>По КП, не достигшиим данных объёмов, защита не гарантируется.</t>
  </si>
  <si>
    <t>Дилерская компания, зарегистрировавшая КП первой (далее Компания №1), получает дополнительный сервис и использует привилегии:</t>
  </si>
  <si>
    <r>
      <rPr>
        <b/>
        <sz val="12"/>
        <color indexed="62"/>
        <rFont val="Arial"/>
        <family val="2"/>
        <charset val="204"/>
      </rPr>
      <t>Заявка на регистрацию отправляется в свободной форме менеджеру</t>
    </r>
    <r>
      <rPr>
        <sz val="10"/>
        <rFont val="Arial"/>
        <family val="2"/>
        <charset val="204"/>
      </rPr>
      <t xml:space="preserve"> Дистрибьютора или менеджеру Регионального представительства или Авторизованного партнёра по MDV.</t>
    </r>
  </si>
  <si>
    <t>ширина</t>
  </si>
  <si>
    <t>высота</t>
  </si>
  <si>
    <t>глубина</t>
  </si>
  <si>
    <t>вес брутто, кг</t>
  </si>
  <si>
    <r>
      <t>объем, м</t>
    </r>
    <r>
      <rPr>
        <b/>
        <vertAlign val="superscript"/>
        <sz val="8"/>
        <rFont val="Arial"/>
        <family val="2"/>
        <charset val="204"/>
      </rPr>
      <t>3</t>
    </r>
  </si>
  <si>
    <t>Количество, ед.</t>
  </si>
  <si>
    <t>Сумма заказа, $</t>
  </si>
  <si>
    <t>Объем заказа, м3</t>
  </si>
  <si>
    <t>Вес брутто заказа, кг</t>
  </si>
  <si>
    <t>ОБЪЕМ ЗАКАЗА</t>
  </si>
  <si>
    <t>Коли-чество, ед.</t>
  </si>
  <si>
    <t>Габариты, мм</t>
  </si>
  <si>
    <t>Сумма заказа, unit, $</t>
  </si>
  <si>
    <t>Сумма заказа, set, $</t>
  </si>
  <si>
    <t>unit</t>
  </si>
  <si>
    <t>set</t>
  </si>
  <si>
    <t>Объем заказа, unit, м3</t>
  </si>
  <si>
    <t>Объем заказа, set, м3</t>
  </si>
  <si>
    <t>Вес брутто заказа unit, кг</t>
  </si>
  <si>
    <t>Вес брутто заказа set, кг</t>
  </si>
  <si>
    <r>
      <rPr>
        <b/>
        <sz val="12"/>
        <color indexed="62"/>
        <rFont val="Arial"/>
        <family val="2"/>
        <charset val="204"/>
      </rPr>
      <t>Компания №2</t>
    </r>
    <r>
      <rPr>
        <sz val="10"/>
        <rFont val="Arial"/>
        <family val="2"/>
        <charset val="204"/>
      </rPr>
      <t xml:space="preserve"> сможет вести коммерческую работу по проекту, однако информацию о мерах поддержки со стороны производителя и дистрибьютора в том или ином конкретном случае Компания №2 сможет получить у своего менеджера индивидуально.</t>
    </r>
  </si>
  <si>
    <t>ЦЕЛИ И ПОРЯДОК РАБОТЫ  ЕДИНОЙ БАЗЫ КОММЕРЧЕСКИХ ПРЕДЛОЖЕНИЙ</t>
  </si>
  <si>
    <t>Полупромышленные</t>
  </si>
  <si>
    <t>3) плановую дату сдачи объекта;</t>
  </si>
  <si>
    <r>
      <t xml:space="preserve">Оптовая цена </t>
    </r>
    <r>
      <rPr>
        <b/>
        <u/>
        <sz val="8"/>
        <rFont val="Arial"/>
        <family val="2"/>
        <charset val="204"/>
      </rPr>
      <t>unit</t>
    </r>
    <r>
      <rPr>
        <b/>
        <sz val="8"/>
        <rFont val="Arial"/>
        <family val="2"/>
        <charset val="204"/>
      </rPr>
      <t>, USD</t>
    </r>
  </si>
  <si>
    <t>TWVK09</t>
  </si>
  <si>
    <t>Клапан 3-х ходовой c приводом (универсальный)</t>
  </si>
  <si>
    <t>ЧИЛЛЕРЫ винтовые</t>
  </si>
  <si>
    <t>Вес нетто,     кг</t>
  </si>
  <si>
    <t>--</t>
  </si>
  <si>
    <t>Модель</t>
  </si>
  <si>
    <t>Мощность кВт</t>
  </si>
  <si>
    <t>Потр. мощн., кВт</t>
  </si>
  <si>
    <t>Расход воздуха, м3/ч</t>
  </si>
  <si>
    <t>охл.</t>
  </si>
  <si>
    <t>нагр.</t>
  </si>
  <si>
    <t>Вес нетто,                                     кг</t>
  </si>
  <si>
    <t>1120*1100*435</t>
  </si>
  <si>
    <t>Наименование</t>
  </si>
  <si>
    <t>Мощность., кВт</t>
  </si>
  <si>
    <t>Расход воды</t>
  </si>
  <si>
    <t>Гидр. сопр-е, кПа</t>
  </si>
  <si>
    <t>Габариты блока, мм</t>
  </si>
  <si>
    <t>Вес нетто кг</t>
  </si>
  <si>
    <t>холод</t>
  </si>
  <si>
    <t>тепло</t>
  </si>
  <si>
    <t>м3/ч</t>
  </si>
  <si>
    <t>-</t>
  </si>
  <si>
    <t>ККБ</t>
  </si>
  <si>
    <t>Hitachi</t>
  </si>
  <si>
    <t>Sanyo</t>
  </si>
  <si>
    <t>1032*1307*443</t>
  </si>
  <si>
    <t>1320*1060*730</t>
  </si>
  <si>
    <t>946*400*816</t>
  </si>
  <si>
    <t>1290*400*809</t>
  </si>
  <si>
    <t>MDV-MBQ4-03B</t>
  </si>
  <si>
    <t>840*230*840</t>
  </si>
  <si>
    <t>MDV-MBQ4-02C</t>
  </si>
  <si>
    <t>840*300*840</t>
  </si>
  <si>
    <t>MDV-MBQ4-03A2</t>
  </si>
  <si>
    <t>MDV-MBQ4-02B1</t>
  </si>
  <si>
    <t>Внутренние блоки настенного типа (встроенный расширительный клапан) в комплекте с ИК ПДУ</t>
  </si>
  <si>
    <t>Внутренние блоки напольно-потолочного типа в комплекте с ИК ПДУ</t>
  </si>
  <si>
    <t>CCM02</t>
  </si>
  <si>
    <t>Шлюзы для интеграции BMS</t>
  </si>
  <si>
    <t xml:space="preserve">FQZHN-05 </t>
  </si>
  <si>
    <t xml:space="preserve">для компоновки из 2х модулей </t>
  </si>
  <si>
    <t xml:space="preserve">FQZHW-03N1 </t>
  </si>
  <si>
    <t xml:space="preserve">для компоновки из 3х модулей </t>
  </si>
  <si>
    <t xml:space="preserve">FQZHW-04N1 </t>
  </si>
  <si>
    <t xml:space="preserve">для компоновки из 4х модулей </t>
  </si>
  <si>
    <t>KJR-19B/E</t>
  </si>
  <si>
    <t>NIM 01</t>
  </si>
  <si>
    <t>Соединительные комплекты для приточных установок</t>
  </si>
  <si>
    <t>NIM09</t>
  </si>
  <si>
    <t>952*420*690</t>
  </si>
  <si>
    <t>NIM05</t>
  </si>
  <si>
    <t>MDKT3H-800G70</t>
  </si>
  <si>
    <t>MDKT3H-1000G70</t>
  </si>
  <si>
    <t>MDKT3H-1200G70</t>
  </si>
  <si>
    <t>MDKT3H-1400G70</t>
  </si>
  <si>
    <t>MDKT3H-1600G100</t>
  </si>
  <si>
    <t>MDKT3H-1800G100</t>
  </si>
  <si>
    <t>MDKT3H-2200G100</t>
  </si>
  <si>
    <t>MDKD-300R</t>
  </si>
  <si>
    <t>MDKD-400R</t>
  </si>
  <si>
    <t>MDKD-450R</t>
  </si>
  <si>
    <t>MDKD-500R</t>
  </si>
  <si>
    <t>MDKA-600R</t>
  </si>
  <si>
    <t>MDKA-750R</t>
  </si>
  <si>
    <t>MDKA-850R</t>
  </si>
  <si>
    <t>MDKA-950R</t>
  </si>
  <si>
    <t>MDKA-1200R</t>
  </si>
  <si>
    <t>MDKA-1500R</t>
  </si>
  <si>
    <t>Новые наименования моделей</t>
  </si>
  <si>
    <t>Статус заявки "проект зарегистрирован" или "проект отклонён" станет известен не позже, чем через сутки после подачи заявки на регистрацию Вашему менеджеру. После получения обратной связи и при понимании меры оказываемой поддержки, дилерская компания начинает коммерческую работу на объекте.</t>
  </si>
  <si>
    <t>Фанкойлы канальные, двухрядные, 30 Па (Eurovent)</t>
  </si>
  <si>
    <t>Фанкойлы канальные, двухрядные, 50 Па (Eurovent)</t>
  </si>
  <si>
    <t>панель потолочная для кассетных блоков серии Q4/N1-A3</t>
  </si>
  <si>
    <t>MDGBL-F185W/RN1</t>
  </si>
  <si>
    <t>KJRM-120D/BMK-E</t>
  </si>
  <si>
    <t>LSBLGW380/C</t>
  </si>
  <si>
    <t>LSBLGW500/C</t>
  </si>
  <si>
    <t>LSBLGW600/C</t>
  </si>
  <si>
    <t>LSBLGW720/C</t>
  </si>
  <si>
    <t>LSBLGW1000/C</t>
  </si>
  <si>
    <t>LSBLGW1200/C</t>
  </si>
  <si>
    <t>LSBLGW1420/C</t>
  </si>
  <si>
    <t>MDV-V180W/DRN1</t>
  </si>
  <si>
    <t>MD-LonGW64/E</t>
  </si>
  <si>
    <t>IMM441V4PA58</t>
  </si>
  <si>
    <t>IMM-ENET-MA</t>
  </si>
  <si>
    <t>MDC-SS65/RN1L</t>
  </si>
  <si>
    <t>MDCCU-53CN1</t>
  </si>
  <si>
    <t>MDCCU-61CN1</t>
  </si>
  <si>
    <t>MDCCU-70CN1</t>
  </si>
  <si>
    <t>MDCCU-105CN1</t>
  </si>
  <si>
    <t>Danfoss</t>
  </si>
  <si>
    <t>MDUE-24HRN1 indoor</t>
  </si>
  <si>
    <t>MDUE-36HRN1 indoor</t>
  </si>
  <si>
    <t>MDUE-48HRN1 indoor</t>
  </si>
  <si>
    <t>MDUE-60HRN1 indoor</t>
  </si>
  <si>
    <t>2) Объём техники в количественном выражении не меньше минимального объёма проекта, принимаемого к регистрации (подробнее - Объём проекта);</t>
  </si>
  <si>
    <t xml:space="preserve">   - на сплит-системах;</t>
  </si>
  <si>
    <t>то это не будет считаться дублированием, и такие КП будут регистрироваться без отклонения.</t>
  </si>
  <si>
    <t>Группа оборудования</t>
  </si>
  <si>
    <t>Условие</t>
  </si>
  <si>
    <t>от 30 шт.</t>
  </si>
  <si>
    <t>Чиллеры</t>
  </si>
  <si>
    <t>совокупная холодопроизводительность от 60 кВт</t>
  </si>
  <si>
    <t>от 3 шт.</t>
  </si>
  <si>
    <t>Бытовые сплит-системы настенного типа</t>
  </si>
  <si>
    <t>от 50 комплектов</t>
  </si>
  <si>
    <t>от 15 комплектов</t>
  </si>
  <si>
    <t>Мультизональные VRF-системы</t>
  </si>
  <si>
    <t>Минимальный объём техники MDV в КП, подлежащем регистрации</t>
  </si>
  <si>
    <t>575*261*575</t>
  </si>
  <si>
    <t>MBQ1-02D</t>
  </si>
  <si>
    <t>MDV-MBQ1-02D</t>
  </si>
  <si>
    <t>внутр. блок</t>
  </si>
  <si>
    <t>наружн.блок</t>
  </si>
  <si>
    <t>питание по межбл.кабелю</t>
  </si>
  <si>
    <t>внутр.блок</t>
  </si>
  <si>
    <t>Подключение электропитания</t>
  </si>
  <si>
    <t>Дата начала действия прайс-листа:</t>
  </si>
  <si>
    <t>MD-CCM18A/N</t>
  </si>
  <si>
    <t>43~58</t>
  </si>
  <si>
    <t>43~59</t>
  </si>
  <si>
    <t>43~60</t>
  </si>
  <si>
    <t>43~62</t>
  </si>
  <si>
    <t>43~63</t>
  </si>
  <si>
    <t>FQZHN-02D</t>
  </si>
  <si>
    <t>FQZHW-03N1D</t>
  </si>
  <si>
    <t>Мощность, кВт</t>
  </si>
  <si>
    <t>Фанкойлы канальные, трёхрядные, высоконапорные 70-100 Па</t>
  </si>
  <si>
    <t>MDV5-X252W/V2GN1</t>
  </si>
  <si>
    <t>MDV5-X280W/V2GN1</t>
  </si>
  <si>
    <t>MDV5-X335W/V2GN1</t>
  </si>
  <si>
    <t>MDV5-X400W/V2GN1</t>
  </si>
  <si>
    <t>MDV5-X450W/V2GN1</t>
  </si>
  <si>
    <t>MDV5-X500W/V2GN1</t>
  </si>
  <si>
    <t>MDV5-X560W/V2GN1</t>
  </si>
  <si>
    <t>MDV5-X615W/V2GN1</t>
  </si>
  <si>
    <t>MDC-SS80/RN1L</t>
  </si>
  <si>
    <t>KJR-12B/DP(T)-E</t>
  </si>
  <si>
    <t>Проводной пульт ДУ с функцией follow me</t>
  </si>
  <si>
    <t>Производительность по воздуху, м3/ч</t>
  </si>
  <si>
    <t>ПРИТОЧНO-ВЫТЯЖНЫЕ УСТАНОВКИ С РЕКУПЕРАЦИЕЙ ТЕПЛА</t>
  </si>
  <si>
    <t>MDCCU-07CN1</t>
  </si>
  <si>
    <t>MDCCU-10CN1</t>
  </si>
  <si>
    <t>MDCCU-14CN1</t>
  </si>
  <si>
    <t>MDCCU-16CN1</t>
  </si>
  <si>
    <t>MDCCU-22CN1</t>
  </si>
  <si>
    <t>MDCCU-28CN1</t>
  </si>
  <si>
    <t>MDCCU-35CN1</t>
  </si>
  <si>
    <t>MDCCU-45CN1</t>
  </si>
  <si>
    <t>MDCCU-03CN1</t>
  </si>
  <si>
    <t>MDCCU-05CN1</t>
  </si>
  <si>
    <t>GMCC</t>
  </si>
  <si>
    <t>Copeland</t>
  </si>
  <si>
    <t>1077*967*396</t>
  </si>
  <si>
    <t>1260*908*700</t>
  </si>
  <si>
    <t>1250*1615*765</t>
  </si>
  <si>
    <t>1305*1790*820</t>
  </si>
  <si>
    <t>Фанкойлы канальные двухрядные</t>
  </si>
  <si>
    <t>Фанкойлы канальные трёхрядные</t>
  </si>
  <si>
    <t xml:space="preserve">ФАНКОЙЛЫ 4-х ТРУБНЫЕ </t>
  </si>
  <si>
    <t>СПЛИТ-СИСТЕМЫ НАСТЕННОГО ТИПА</t>
  </si>
  <si>
    <t>Сплит-системы инверторные</t>
  </si>
  <si>
    <t>MDSA-12HRFN1 indoor</t>
  </si>
  <si>
    <t>MDSA-18HRFN1 indoor</t>
  </si>
  <si>
    <t>MDSA-24HRFN1 indoor</t>
  </si>
  <si>
    <t xml:space="preserve">Сплит-системы ON/OFF </t>
  </si>
  <si>
    <t>VRF_Мультизональные системы</t>
  </si>
  <si>
    <t>HRV_Приточные установки</t>
  </si>
  <si>
    <t>Фанкойлы 2-х трубные</t>
  </si>
  <si>
    <t>Фанкойлы 4-х трубные</t>
  </si>
  <si>
    <t>CCU-07-1</t>
  </si>
  <si>
    <t>CCU-10-1</t>
  </si>
  <si>
    <t>CCU-14-1</t>
  </si>
  <si>
    <t>CCU-16-1</t>
  </si>
  <si>
    <t>CCU-35-1</t>
  </si>
  <si>
    <t>CCU-45-1</t>
  </si>
  <si>
    <t>MDCD-24HRN1 indoor</t>
  </si>
  <si>
    <t>MDCD-36HRN1 indoor</t>
  </si>
  <si>
    <t>MDCD-48HRN1 indoor</t>
  </si>
  <si>
    <t>MDCD-60HRN1 indoor</t>
  </si>
  <si>
    <t>900*1170*350</t>
  </si>
  <si>
    <t>MDFM-60ARN1 indoor</t>
  </si>
  <si>
    <t>MDOFM-60AN1 outdoor</t>
  </si>
  <si>
    <t>CCU-03</t>
  </si>
  <si>
    <t>CCU-05</t>
  </si>
  <si>
    <t>350*200*150</t>
  </si>
  <si>
    <t>CCU-53/61</t>
  </si>
  <si>
    <t>CCU-70</t>
  </si>
  <si>
    <t>CCU-105</t>
  </si>
  <si>
    <t>ЧИЛЛЕРЫ модульные</t>
  </si>
  <si>
    <t>Разветвители фреоновой магистрали для внутренних блоков</t>
  </si>
  <si>
    <t>Полупромышленные инверторные</t>
  </si>
  <si>
    <t>CCM15</t>
  </si>
  <si>
    <t>MD-KNX-01</t>
  </si>
  <si>
    <t>AHUKZ-03B</t>
  </si>
  <si>
    <t>MDV-MBQ1-01D</t>
  </si>
  <si>
    <t>MDC-SS130/RN1L</t>
  </si>
  <si>
    <t>987*1167*400</t>
  </si>
  <si>
    <t>990*1635*790</t>
  </si>
  <si>
    <t>1340*1635*790</t>
  </si>
  <si>
    <t>1390*1615*765</t>
  </si>
  <si>
    <t>1054*153*425</t>
  </si>
  <si>
    <t>1180*25*465</t>
  </si>
  <si>
    <t>1350*25*505</t>
  </si>
  <si>
    <r>
      <t xml:space="preserve">Потр. мощн., </t>
    </r>
    <r>
      <rPr>
        <b/>
        <sz val="8"/>
        <color indexed="10"/>
        <rFont val="Arial"/>
        <family val="2"/>
        <charset val="204"/>
      </rPr>
      <t>Вт</t>
    </r>
  </si>
  <si>
    <t>570*260*570</t>
  </si>
  <si>
    <t>647*50*647</t>
  </si>
  <si>
    <t>1250*325*245</t>
  </si>
  <si>
    <t>1230*270*775</t>
  </si>
  <si>
    <t>1290*300*865</t>
  </si>
  <si>
    <t>Габариты, мм,   ШхВхГ</t>
  </si>
  <si>
    <t>Гидр.  сопр-е, кПа</t>
  </si>
  <si>
    <t>Уровень шума, дБ (А)</t>
  </si>
  <si>
    <t>(Ш*В*Г)</t>
  </si>
  <si>
    <t>1020*1770*980</t>
  </si>
  <si>
    <t>2000*1770*960</t>
  </si>
  <si>
    <t>2200*2060*1120</t>
  </si>
  <si>
    <t>MDGBL-F250W/RN1</t>
  </si>
  <si>
    <t>2850*2110*2000</t>
  </si>
  <si>
    <t>3800*2130*2000</t>
  </si>
  <si>
    <t>(ШхВхГ)</t>
  </si>
  <si>
    <t>950*45*950</t>
  </si>
  <si>
    <t>841*241*522</t>
  </si>
  <si>
    <t>941*241*522</t>
  </si>
  <si>
    <t>1161*241*522</t>
  </si>
  <si>
    <t>1461*241*522</t>
  </si>
  <si>
    <t>1566*241*522</t>
  </si>
  <si>
    <t>1856*241*522</t>
  </si>
  <si>
    <t>2022*241*522</t>
  </si>
  <si>
    <t>395*50*270</t>
  </si>
  <si>
    <t>FCUKZ-03</t>
  </si>
  <si>
    <t>FCUKZ-04</t>
  </si>
  <si>
    <t>296*66*212</t>
  </si>
  <si>
    <t>1825*1245*899</t>
  </si>
  <si>
    <t>1844*1272*924</t>
  </si>
  <si>
    <t>2168*1275*1105</t>
  </si>
  <si>
    <t>MDRC-062HWN1</t>
  </si>
  <si>
    <t>MDRC-075HWN1</t>
  </si>
  <si>
    <t>MDRC-085HWN1</t>
  </si>
  <si>
    <t>MDRC-100HWN1</t>
  </si>
  <si>
    <t>MDRC-125HWN1</t>
  </si>
  <si>
    <t>MDRC-150HWN1</t>
  </si>
  <si>
    <t>MDRC-175HWN1</t>
  </si>
  <si>
    <t>MDRC-200HWN1</t>
  </si>
  <si>
    <t>MDRC-250HWN1</t>
  </si>
  <si>
    <t>MDRC-300HWN1</t>
  </si>
  <si>
    <t>MDRCT-062CWN1</t>
  </si>
  <si>
    <t>MDRCT-075CWN1</t>
  </si>
  <si>
    <t>MDRCT-085CWN1</t>
  </si>
  <si>
    <t>MDRCT-100CWN1</t>
  </si>
  <si>
    <t>MDRCT-125CWN1</t>
  </si>
  <si>
    <t>MDRCT-150CWN1</t>
  </si>
  <si>
    <t>MDRCT-175CWN1</t>
  </si>
  <si>
    <t>MDRCT-200CWN1</t>
  </si>
  <si>
    <t>MDRCT-250CWN1</t>
  </si>
  <si>
    <t>MDRCT-300CWN1</t>
  </si>
  <si>
    <t>1475*840*1130</t>
  </si>
  <si>
    <t>1965*1230*1130</t>
  </si>
  <si>
    <t>2192*1247*1670</t>
  </si>
  <si>
    <t>2220*1245*2320</t>
  </si>
  <si>
    <t>Потр. мощн., кВт (Вт - для внутренних)</t>
  </si>
  <si>
    <t>375*350*150</t>
  </si>
  <si>
    <t>Комплект инфракрасного датчика присутствия и работа с картой гостя</t>
  </si>
  <si>
    <t>722*290*187</t>
  </si>
  <si>
    <t>802*297*189</t>
  </si>
  <si>
    <t>965*319*215</t>
  </si>
  <si>
    <t>1080*335*226</t>
  </si>
  <si>
    <t>MD2O-18HFN1 outdoor</t>
  </si>
  <si>
    <t>800*554*333</t>
  </si>
  <si>
    <t>845*702*363</t>
  </si>
  <si>
    <t>700*600*210</t>
  </si>
  <si>
    <t>1068*235*675</t>
  </si>
  <si>
    <t>1650*235*675</t>
  </si>
  <si>
    <t>600*1934*455</t>
  </si>
  <si>
    <t>946*810*410</t>
  </si>
  <si>
    <r>
      <t>Оптовая цена</t>
    </r>
    <r>
      <rPr>
        <b/>
        <u/>
        <sz val="8"/>
        <color indexed="10"/>
        <rFont val="Arial"/>
        <family val="2"/>
        <charset val="204"/>
      </rPr>
      <t xml:space="preserve"> set</t>
    </r>
    <r>
      <rPr>
        <b/>
        <sz val="8"/>
        <color indexed="10"/>
        <rFont val="Arial"/>
        <family val="2"/>
        <charset val="204"/>
      </rPr>
      <t>,  USD</t>
    </r>
  </si>
  <si>
    <t>Габариты, мм, ШхВхГ</t>
  </si>
  <si>
    <t>Габариты блока, мм,   ВхШхГ</t>
  </si>
  <si>
    <t>heat pump, R410a</t>
  </si>
  <si>
    <t>MDTB-76HWN1 indoor</t>
  </si>
  <si>
    <t>MDOV-76HN1 outdoor</t>
  </si>
  <si>
    <t>MDTB-120HWN1 indoor</t>
  </si>
  <si>
    <t>MDOV-120HN1 outdoor</t>
  </si>
  <si>
    <t>MDHA-150HWN1 indoor</t>
  </si>
  <si>
    <t>MDOV-150HN1 outdoor</t>
  </si>
  <si>
    <t>MDHA-192HWN1 indoor</t>
  </si>
  <si>
    <t>MDOV-192HN1 outdoor</t>
  </si>
  <si>
    <t>MDFA2-76HRN1 indoor</t>
  </si>
  <si>
    <t>MDTC-96HWN1 indoor</t>
  </si>
  <si>
    <t>MDOVT-96HN1 outdoor</t>
  </si>
  <si>
    <t>MDFA3-96HRN1 indoor</t>
  </si>
  <si>
    <t>900*1327*400</t>
  </si>
  <si>
    <t>MDV-140W/DON1</t>
  </si>
  <si>
    <t>MDV-120W/DGN1</t>
  </si>
  <si>
    <t>MDV-140W/DGN1</t>
  </si>
  <si>
    <t>MDV-160W/DGN1</t>
  </si>
  <si>
    <t>Бытовые, Мульти-сплит системы</t>
  </si>
  <si>
    <t>TWVK11</t>
  </si>
  <si>
    <t>Клапан 3-х ходовой c приводом (для высоконапорных канальных фанкойлов 14,1-19,9 кВт)</t>
  </si>
  <si>
    <t>FQZHN-01DS</t>
  </si>
  <si>
    <t>FQZHN-02DS</t>
  </si>
  <si>
    <t>FQZHN-03DS</t>
  </si>
  <si>
    <t>FQZHW-02N1DS</t>
  </si>
  <si>
    <t>FQZHW-03N1DS</t>
  </si>
  <si>
    <t>TWVK12</t>
  </si>
  <si>
    <t>FQZHN-04DS</t>
  </si>
  <si>
    <t>FQZHN-05DS</t>
  </si>
  <si>
    <t>FQZHW-04N1DS</t>
  </si>
  <si>
    <t>CCM30</t>
  </si>
  <si>
    <t xml:space="preserve">Контроллер внутренних блоков TCP/IP (до 64 внутр.блоков), для работы с устройствами iOS, Android OS, Windows </t>
  </si>
  <si>
    <t>Аксессуары к чиллерам</t>
  </si>
  <si>
    <t>Исполнение T1, охлаждение и нагрев, R410a, пульт управления в комплекте, боковое подключение воздуховодов</t>
  </si>
  <si>
    <t>Исполнение T3, только охлаждение, R410a, пульт управления в комплекте, боковое подключение воздуховодов</t>
  </si>
  <si>
    <t>1452*462*797</t>
  </si>
  <si>
    <t>1200*1860*518</t>
  </si>
  <si>
    <t>1312*919*658</t>
  </si>
  <si>
    <t>Сплит-системы полупромышленной серии большой мощности (свыше 60 000 Btu)</t>
  </si>
  <si>
    <t>в любом объёме</t>
  </si>
  <si>
    <t>T-MBQ4-03FI Compact Cassette Panel</t>
  </si>
  <si>
    <t>950*55*950</t>
  </si>
  <si>
    <t>840*245*840</t>
  </si>
  <si>
    <t>Аксессуары для кассетных блоков</t>
  </si>
  <si>
    <t>Проводной пульт для кассетных блоков MDCD-** с функцией независимого управления жалюзи</t>
  </si>
  <si>
    <t>MDOU-12HN1-L outdoor</t>
  </si>
  <si>
    <t>MDOU-18HN1-L outdoor</t>
  </si>
  <si>
    <t>MDOU-24HN1-L outdoor</t>
  </si>
  <si>
    <t>MDV6-252WV2GN1</t>
  </si>
  <si>
    <t>MDV6-280WV2GN1</t>
  </si>
  <si>
    <t>MDV6-335WV2GN1</t>
  </si>
  <si>
    <t>MDV6-400WV2GN1</t>
  </si>
  <si>
    <t>1340*1635*850</t>
  </si>
  <si>
    <t>MDV6-450WV2GN1</t>
  </si>
  <si>
    <t>43 ~ 61</t>
  </si>
  <si>
    <t>MDV6-500WV2GN1</t>
  </si>
  <si>
    <t>MDV6-560WV2GN1</t>
  </si>
  <si>
    <t>MDV6-615WV2GN1</t>
  </si>
  <si>
    <t>MDV6-670WV2GN1</t>
  </si>
  <si>
    <t>1730*1830*850</t>
  </si>
  <si>
    <t>MDV6-730WV2GN1</t>
  </si>
  <si>
    <t>MDV6-785WV2GN1</t>
  </si>
  <si>
    <t>MDV6-850WV2GN1</t>
  </si>
  <si>
    <t>MDV6-900WV2GN1</t>
  </si>
  <si>
    <t>MDV6-i252WV2GN1</t>
  </si>
  <si>
    <t>MDV6-i280WV2GN1</t>
  </si>
  <si>
    <t>MDV6-i335WV2GN1</t>
  </si>
  <si>
    <t>MDV6-i400WV2GN1</t>
  </si>
  <si>
    <t>MDV6-i450WV2GN1</t>
  </si>
  <si>
    <t>MDV6-i500WV2GN1</t>
  </si>
  <si>
    <t>MDV6-i560WV2GN1</t>
  </si>
  <si>
    <t>MDV6-i615WV2GN1</t>
  </si>
  <si>
    <t>MDV6-i670WV2GN1</t>
  </si>
  <si>
    <t>MDV6-i730WV2GN1</t>
  </si>
  <si>
    <t>MDV6-i785WV2GN1</t>
  </si>
  <si>
    <t>MDV6-i850WV2GN1</t>
  </si>
  <si>
    <t>MDV6-i900WV2GN1</t>
  </si>
  <si>
    <t>MDI-22G/DHN1-M</t>
  </si>
  <si>
    <t>835*280*203</t>
  </si>
  <si>
    <t>MDI-36G/DHN1-M</t>
  </si>
  <si>
    <t>990*315*223</t>
  </si>
  <si>
    <t>MDI-45G/DHN1-M</t>
  </si>
  <si>
    <t>MDI-56G/DHN1-M</t>
  </si>
  <si>
    <t>1194*343*262</t>
  </si>
  <si>
    <t>MDI-80G/DHN1-M</t>
  </si>
  <si>
    <t>MDI-90G/DHN1-M</t>
  </si>
  <si>
    <t>CCM-180A/BWS</t>
  </si>
  <si>
    <t>FQZHW-02N1E</t>
  </si>
  <si>
    <t>FQZHW-03N1E</t>
  </si>
  <si>
    <t>KJR-29B1/BK-E</t>
  </si>
  <si>
    <t>MDSAF-07HRN1 indoor</t>
  </si>
  <si>
    <t>715*285*194</t>
  </si>
  <si>
    <t>MDOAF-07HN1 outdoor</t>
  </si>
  <si>
    <t>700*550*275</t>
  </si>
  <si>
    <t>MDSAF-09HRN1 indoor</t>
  </si>
  <si>
    <t>MDOAF-09HN1 outdoor</t>
  </si>
  <si>
    <t>MDSAF-12HRN1 indoor</t>
  </si>
  <si>
    <t>805*285*194</t>
  </si>
  <si>
    <t>MDOAF-12HN1 outdoor</t>
  </si>
  <si>
    <t>770*555*300</t>
  </si>
  <si>
    <t>MDSAF-18HRN1 indoor</t>
  </si>
  <si>
    <t>957*302*213</t>
  </si>
  <si>
    <t>MDOAF-18HN1 outdoor</t>
  </si>
  <si>
    <t>MDSAF-24HRN1 indoor</t>
  </si>
  <si>
    <t>1040*327*220</t>
  </si>
  <si>
    <t>MDOAF-24HN1 outdoor</t>
  </si>
  <si>
    <t>MDSA-09HRN1 indoor</t>
  </si>
  <si>
    <t>MDOA-09HN1 outdoor</t>
  </si>
  <si>
    <t>MDSA-12HRN1 indoor</t>
  </si>
  <si>
    <t>MDOA-12HN1 outdoor</t>
  </si>
  <si>
    <t>MDSOP-09HRFN8 indoor</t>
  </si>
  <si>
    <t>MDSOP-12HRFN8 indoor</t>
  </si>
  <si>
    <t>MDOOP-09HFN8 outdoor</t>
  </si>
  <si>
    <t>MDOOP-12HFN8 outdoor</t>
  </si>
  <si>
    <t>895*298*248</t>
  </si>
  <si>
    <t>MDCA3I-18HRFN1 indoor</t>
  </si>
  <si>
    <t>***</t>
  </si>
  <si>
    <t>MDCA4-12HRN1 indoor</t>
  </si>
  <si>
    <t>T-MBQ4-03E Compact Cassette Panel</t>
  </si>
  <si>
    <t>MDCA4-18HRN1 indoor</t>
  </si>
  <si>
    <t>KJR-120C</t>
  </si>
  <si>
    <t>MDTI-18HWN1 indoor</t>
  </si>
  <si>
    <t>MDTI-24HWN1 indoor</t>
  </si>
  <si>
    <t>MDTI-36HWN1 indoor</t>
  </si>
  <si>
    <t>MDTI-48HWN1 indoor</t>
  </si>
  <si>
    <t>MDTI-60HWN1 indoor</t>
  </si>
  <si>
    <t>MDOU-18HFN1 outdoor</t>
  </si>
  <si>
    <t>952*1333*410</t>
  </si>
  <si>
    <t>MDCD-60HRFN1 indoor</t>
  </si>
  <si>
    <t>MDOU-60HFN1 outdoor</t>
  </si>
  <si>
    <t>880*210*674</t>
  </si>
  <si>
    <t>1100*249*774</t>
  </si>
  <si>
    <t>1360*249*774</t>
  </si>
  <si>
    <t>1200*300*874</t>
  </si>
  <si>
    <t>MDGBT-F180W/RN1</t>
  </si>
  <si>
    <t>MDGBT-F250W/RN1</t>
  </si>
  <si>
    <t>LSBLGW380/C (T3)</t>
  </si>
  <si>
    <t>LSBLGW500/C (T3)</t>
  </si>
  <si>
    <t>LSBLGW600/C (T3)</t>
  </si>
  <si>
    <t>LSBLGW760/C (T3)</t>
  </si>
  <si>
    <t>LSBLGW900/C (T3)</t>
  </si>
  <si>
    <t>LSBLGW1000/C (T3)</t>
  </si>
  <si>
    <t>LSBLGW1200/C (T3)</t>
  </si>
  <si>
    <t>LSBLGW1420/C (T3)</t>
  </si>
  <si>
    <t>TWVK10</t>
  </si>
  <si>
    <t>NIM10</t>
  </si>
  <si>
    <t>Модуль для подключения счетчиков э/энергии для мини VRF 8-18кВт</t>
  </si>
  <si>
    <t>Клапан 3-х ходовой c приводом (универсальный) для однопоточных кассетных фанкойлов MDKС-***</t>
  </si>
  <si>
    <t>VRF-системы, приточные установки, чиллеры, фанкойлы, ККБ, руфтопы, тепловые насосы, полупромышленные системы большой мощности</t>
  </si>
  <si>
    <t xml:space="preserve">Рекомендованная розничная цена (РРЦ), руб.
</t>
  </si>
  <si>
    <t xml:space="preserve">
Рекомендованная розничная цена (РРЦ), руб.</t>
  </si>
  <si>
    <t>Соединительный комплект для AHU модульный (36,1-56,0кВт), проводной пульт</t>
  </si>
  <si>
    <t>840*205*840</t>
  </si>
  <si>
    <t>840*287*840</t>
  </si>
  <si>
    <t>MDTD-76HWN1 indoor</t>
  </si>
  <si>
    <t>MDTD-96HWN1 indoor</t>
  </si>
  <si>
    <t>1452*462*716</t>
  </si>
  <si>
    <t>1988*669*906</t>
  </si>
  <si>
    <t>Аксессуары</t>
  </si>
  <si>
    <t>2,64(1,00-4,16)</t>
  </si>
  <si>
    <t>4,10(0,75-7,00)</t>
  </si>
  <si>
    <t>3,52(1,03-4,82)</t>
  </si>
  <si>
    <t>4,25(0,75-7,20)</t>
  </si>
  <si>
    <t>0,483(0,087~1,955)</t>
  </si>
  <si>
    <t>0,75(0,102~1,955)</t>
  </si>
  <si>
    <t>18,17(5,28-20,51)</t>
  </si>
  <si>
    <t>5,28(0,79-6,15)</t>
  </si>
  <si>
    <t>наруж.блок</t>
  </si>
  <si>
    <t>Производительность, кВт</t>
  </si>
  <si>
    <t>Номинальная мощность (охл.), кВт</t>
  </si>
  <si>
    <t>Уровень шума, дБ (A)</t>
  </si>
  <si>
    <t xml:space="preserve">Мощность нагрева, кВт </t>
  </si>
  <si>
    <t>Потреб. мощность (нагрев), кВт</t>
  </si>
  <si>
    <t>5,28(2,05-5,28)</t>
  </si>
  <si>
    <t>5,57(2,05-5,57)</t>
  </si>
  <si>
    <t>700*200*450</t>
  </si>
  <si>
    <t>LSBLGW900/C</t>
  </si>
  <si>
    <t>MCAC-DIAG-B</t>
  </si>
  <si>
    <t>1340*1635*825</t>
  </si>
  <si>
    <t>1120*1558*528</t>
  </si>
  <si>
    <t>1275*189*450</t>
  </si>
  <si>
    <t>780*210*500</t>
  </si>
  <si>
    <t>1000*210*500</t>
  </si>
  <si>
    <t>740*210*635</t>
  </si>
  <si>
    <t>1440*505*925</t>
  </si>
  <si>
    <t>1072*315*230</t>
  </si>
  <si>
    <t>990*203*660</t>
  </si>
  <si>
    <t>1280*203*660</t>
  </si>
  <si>
    <t>1670*244*680</t>
  </si>
  <si>
    <t>1000*596*225</t>
  </si>
  <si>
    <t>1200*596*225</t>
  </si>
  <si>
    <t>1500*596*225</t>
  </si>
  <si>
    <t>Рекомендованная производительность чиллера, кВт</t>
  </si>
  <si>
    <t>Напор насоса, м</t>
  </si>
  <si>
    <t>3810*2400*2280</t>
  </si>
  <si>
    <t>4865*2400*2280</t>
  </si>
  <si>
    <t>5800*2400*2280</t>
  </si>
  <si>
    <t>8800*2400*2280</t>
  </si>
  <si>
    <t>9640*2400*2280</t>
  </si>
  <si>
    <t>11700*2400*2280</t>
  </si>
  <si>
    <t>741*241*522</t>
  </si>
  <si>
    <t>Панель к фанкойлам MDKC-** (для моделей до 3,79кВт включительно)</t>
  </si>
  <si>
    <t>1483*1231*1138</t>
  </si>
  <si>
    <t>Габариты упаковки, мм</t>
  </si>
  <si>
    <t>Номин. потр. мощность, кВт</t>
  </si>
  <si>
    <t>2158*1258*1082</t>
  </si>
  <si>
    <t>2158*1669*1082</t>
  </si>
  <si>
    <t>2168*1686*1105</t>
  </si>
  <si>
    <t>Ном. потр. мощность (охл.), кВт</t>
  </si>
  <si>
    <t>MDC-SU30-RN1L</t>
  </si>
  <si>
    <t>MDC-SU60-RN1L</t>
  </si>
  <si>
    <t>1870*1175*1000</t>
  </si>
  <si>
    <t>2220*1325*1055</t>
  </si>
  <si>
    <t>MDC-SU90-RN1L</t>
  </si>
  <si>
    <t>3220*1513*1095</t>
  </si>
  <si>
    <t>MDC-SU30M-RN1L</t>
  </si>
  <si>
    <t>MDC-SU60M-RN1L</t>
  </si>
  <si>
    <t>950*54,5*950</t>
  </si>
  <si>
    <t>FQZHN-06DS</t>
  </si>
  <si>
    <r>
      <t xml:space="preserve">НАРУЖНЫЕ БЛОКИ СЕРИЙ </t>
    </r>
    <r>
      <rPr>
        <b/>
        <u/>
        <sz val="14"/>
        <color indexed="9"/>
        <rFont val="Arial"/>
        <family val="2"/>
        <charset val="204"/>
      </rPr>
      <t>V6 И V6-i</t>
    </r>
  </si>
  <si>
    <t>Наружные блоки VRF серии V6 (DC inverter, R410A, 380V), модульного исполнения, с функцией black-box (сохранение параметров работы системы)</t>
  </si>
  <si>
    <t>Наружные блоки VRF серии V6-i (DC inverter, R410A, 380V), индивидуального исполнения, с функцией black-box  (сохранение параметров работы системы)</t>
  </si>
  <si>
    <t>Наружные блоки VRF серии V5X ( DC inverter, R410A, 380V), модульного исполнения</t>
  </si>
  <si>
    <r>
      <t xml:space="preserve">НАРУЖНЫЕ БЛОКИ СЕРИИ </t>
    </r>
    <r>
      <rPr>
        <b/>
        <u/>
        <sz val="14"/>
        <color indexed="9"/>
        <rFont val="Arial"/>
        <family val="2"/>
        <charset val="204"/>
      </rPr>
      <t>V5X</t>
    </r>
  </si>
  <si>
    <t>Наружные блоки мини-VRF серии V4+ mini ( DC inverter, 3-фазные, R410A, 380V)</t>
  </si>
  <si>
    <t>Наружные блоки VRF серии V4+W  c водяным охлаждением конденсатора (DC inverter, R410A, 380V)</t>
  </si>
  <si>
    <t>Уров. шума, дБ(A)</t>
  </si>
  <si>
    <t>Внутренние блоки канального типа 30-50-80-100 Па в комплекте со встроенной дренажной помпой, проводным пультом и противопылевым фильтром</t>
  </si>
  <si>
    <t>Внутренние блоки канального типа 196 Па в комплекте с проводным пультом и противопылевым фильтром</t>
  </si>
  <si>
    <t>Разветвители фреоновой магистрали для наружных блоков (серий V4+W, V5X)</t>
  </si>
  <si>
    <t>Разветвители фреоновой магистрали для наружных блоков (серии V6)</t>
  </si>
  <si>
    <t>Модульные чиллеры с воздушным охлаждением конденсатора c винтовым комрессором, R134a</t>
  </si>
  <si>
    <r>
      <t>Водоохлаждаемые чиллеры серии Aqua Force c винтовым комрессором</t>
    </r>
    <r>
      <rPr>
        <b/>
        <sz val="10"/>
        <color indexed="9"/>
        <rFont val="Arial Cyr"/>
        <charset val="204"/>
      </rPr>
      <t>, R134a</t>
    </r>
  </si>
  <si>
    <t>Модульные чиллеры с воздушным охлаждением конденсатора c винтовым компрессором, тропического исполнения Т3, R134a</t>
  </si>
  <si>
    <t xml:space="preserve">ФАНКОЙЛЫ 2-ТРУБНЫЕ </t>
  </si>
  <si>
    <t>В комплекте с противопылевым фильтром, дренажной помпой и ИК ПДУ, декоративная панель отгружается отдельной позицией, 3-ходовой клапан поставляется отдельно.</t>
  </si>
  <si>
    <t>Уровень шума, дБ(А)</t>
  </si>
  <si>
    <t>В комплекте со встроенным пленумом, противопылевым фильтром, дренажным поддоном. 3-ходовой клапан и термостат поставляются отдельно.</t>
  </si>
  <si>
    <t>Клапан 3-ходовой c приводом (универсальный)</t>
  </si>
  <si>
    <t>РУФТОПЫ - МОНОБЛОКИ ДЛЯ КОНДИЦИОНИРОВАНИЯ</t>
  </si>
  <si>
    <t>Уровень шума, 
дБ(A)</t>
  </si>
  <si>
    <t>Touch-style проводной пульт ДУ с функцией follow me</t>
  </si>
  <si>
    <t xml:space="preserve"> 3D DC-инвертор ERP,  R410A</t>
  </si>
  <si>
    <t>3D DC-инвертор ERP,  R410A</t>
  </si>
  <si>
    <r>
      <t xml:space="preserve">Наружные блоки мульти-сплит-систем серии </t>
    </r>
    <r>
      <rPr>
        <b/>
        <u/>
        <sz val="10"/>
        <color indexed="9"/>
        <rFont val="Arial"/>
        <family val="2"/>
        <charset val="204"/>
      </rPr>
      <t>FREE MATCH, энергоэффективность класса А++</t>
    </r>
    <r>
      <rPr>
        <b/>
        <sz val="10"/>
        <color indexed="9"/>
        <rFont val="Arial"/>
        <family val="2"/>
        <charset val="204"/>
      </rPr>
      <t>, 3D DC-Inverter стандарта ERP</t>
    </r>
  </si>
  <si>
    <t>для внутренних блоков</t>
  </si>
  <si>
    <t>CCU-22-1</t>
  </si>
  <si>
    <t>CCU-28-1</t>
  </si>
  <si>
    <t>120*120*20</t>
  </si>
  <si>
    <t>20*100*80</t>
  </si>
  <si>
    <t>86*70*20</t>
  </si>
  <si>
    <t>319*251*66,4</t>
  </si>
  <si>
    <t>120*120*15</t>
  </si>
  <si>
    <t>187*115*28</t>
  </si>
  <si>
    <t>180*122*61</t>
  </si>
  <si>
    <t>182*123*34</t>
  </si>
  <si>
    <t>270*183*27</t>
  </si>
  <si>
    <t>150*110*72</t>
  </si>
  <si>
    <t>45,7*30*20</t>
  </si>
  <si>
    <t>175*110*70</t>
  </si>
  <si>
    <t>319*248*60</t>
  </si>
  <si>
    <t>187*115*27</t>
  </si>
  <si>
    <t xml:space="preserve">GW-MOD           </t>
  </si>
  <si>
    <t xml:space="preserve">GW-LON             </t>
  </si>
  <si>
    <t xml:space="preserve">IMMP-S               </t>
  </si>
  <si>
    <t>Шлюз протокола BMS Lonworks (для систем V6, до 8 систем, до 64 внутренних блоков)</t>
  </si>
  <si>
    <t>Программа управления IMM Pro для VRF (для систем V6)</t>
  </si>
  <si>
    <t>319*251*61</t>
  </si>
  <si>
    <t>280*135*55</t>
  </si>
  <si>
    <t>319*251*66</t>
  </si>
  <si>
    <t>Шлюз протокола BMS Lonworks (для систем V4+ и V5X)</t>
  </si>
  <si>
    <t>Шлюз протокола  BMS BACnet (для систем V4+ и V5X)</t>
  </si>
  <si>
    <t>Шлюз протокола BMS Modbus (для систем V4+ и V5X)</t>
  </si>
  <si>
    <t>Шлюз для программы управления IMM для VRF                                       (для систем V4+ и V5X)</t>
  </si>
  <si>
    <t>Программа управления IMM для VRF  (для систем V4+ и V5X)</t>
  </si>
  <si>
    <t>MDRCT-048CWN1</t>
  </si>
  <si>
    <t>1310*840*900</t>
  </si>
  <si>
    <t>MDRCT-060CWN1</t>
  </si>
  <si>
    <t>Фанкойлы 4-х трубные кассетного типа компактные 4-х поточные</t>
  </si>
  <si>
    <t>Фанкойлы 4-х трубные кассетного типа полноразмерные 4-х поточные</t>
  </si>
  <si>
    <t>Фанкойлы 4-х трубные канального типа, 30 Па (Eurovent)</t>
  </si>
  <si>
    <t>Фанкойлы 4-х трубные канального типа, 50 Па (Eurovent)</t>
  </si>
  <si>
    <t>Аксессуары к 4-х трубным фанкойлам</t>
  </si>
  <si>
    <t>Клапан 3-ходовой c приводом (универсальный), для кассетных 4-х трубных фанкойлов используется комбинация TWVK09+TWVK10 из расчёта на 1 фанкойл</t>
  </si>
  <si>
    <t>Клапан 3-ходовой в комплекте для 4-х трубных фанкойлов MDKT3-**FG**</t>
  </si>
  <si>
    <t>блок управления для канальных 4-х трубных фанкойлов MDKT3-**FG**, проводной пульт в комплекте, поддержка Modbus</t>
  </si>
  <si>
    <t>MDSA-07HRN1 indoor</t>
  </si>
  <si>
    <t>MDOA-07HN1 outdoor</t>
  </si>
  <si>
    <t>MDSA-18HRN1 indoor</t>
  </si>
  <si>
    <t>MDOA-18HN1 outdoor</t>
  </si>
  <si>
    <t>MDSA-24HRN1 indoor</t>
  </si>
  <si>
    <t>MDOA-24HN1 outdoor</t>
  </si>
  <si>
    <t>MDSA-30HRN1 indoor</t>
  </si>
  <si>
    <t>MDOA-30HN1 outdoor</t>
  </si>
  <si>
    <t>MDSA-36HRN1 indoor</t>
  </si>
  <si>
    <t>MDOA-36HN1 outdoor</t>
  </si>
  <si>
    <r>
      <t xml:space="preserve">*** </t>
    </r>
    <r>
      <rPr>
        <b/>
        <sz val="10"/>
        <color rgb="FFFF0000"/>
        <rFont val="Arial"/>
        <family val="2"/>
        <charset val="204"/>
      </rPr>
      <t>Данные модели сняты с производства, наличие уточняйте у менеджеров</t>
    </r>
  </si>
  <si>
    <t>MDV-D71Q4/N1-E</t>
  </si>
  <si>
    <t>MDV-D80Q4/N1-E</t>
  </si>
  <si>
    <t>MDV-D100Q4/N1-E</t>
  </si>
  <si>
    <t>MDSA-07HRN1 панель Gold/Silver indoor</t>
  </si>
  <si>
    <t>MDSA-09HRN1 панель Gold/Silver indoor</t>
  </si>
  <si>
    <t>MDSA-12HRN1 панель Gold/Silver indoor</t>
  </si>
  <si>
    <t>Cплит-системы колонного типа, ИК ПДУ с держателем в комплекте, 3D Air Flow (вертикальные и горизонтальные жалюзи с управлением с пульта), функция обнаружения утечки хладагента</t>
  </si>
  <si>
    <t>MDFPA-24ARN1 indoor</t>
  </si>
  <si>
    <t>MDOFPA-24AN1 outdoor</t>
  </si>
  <si>
    <t>MDFJ2-48ARN1 indoor</t>
  </si>
  <si>
    <t>MDOFJ2-48AN1 outdoor</t>
  </si>
  <si>
    <t>MDCA4-18HRFN1 indoor</t>
  </si>
  <si>
    <t>1220*210*500</t>
  </si>
  <si>
    <t>Соединительный комплект для AHU модульный (2,2-9,0кВт), проводной пульт, 0-10В управление производительностью</t>
  </si>
  <si>
    <t>Соединительный комплект для AHU модульный (9,0-20,0кВт), проводной пульт, 0-10В управление производительностью</t>
  </si>
  <si>
    <t>Соединительный комплект для AHU модульный (20,1-36,0кВт),  проводной пульт, 0-10В управление производительностью</t>
  </si>
  <si>
    <t>Соединительный комплект для AHU модульный (36,1-56,0кВт), проводной пульт, 0-10В управление производительностью</t>
  </si>
  <si>
    <t>Объем расширительного бака, л</t>
  </si>
  <si>
    <t>2000*350*900</t>
  </si>
  <si>
    <t xml:space="preserve">НС F11.2/P21.5 (60-65) </t>
  </si>
  <si>
    <t>60-65</t>
  </si>
  <si>
    <t>2000*370*1100</t>
  </si>
  <si>
    <t xml:space="preserve">НС F15.5/P21.2 (90) </t>
  </si>
  <si>
    <t>2300*450*1100</t>
  </si>
  <si>
    <t xml:space="preserve">НС F30.9/P22.0 (120-160) </t>
  </si>
  <si>
    <t>120-160</t>
  </si>
  <si>
    <t>2500*450*1100</t>
  </si>
  <si>
    <t xml:space="preserve">НС F46.4/P24.0 (195-270) </t>
  </si>
  <si>
    <t>195-270</t>
  </si>
  <si>
    <t>2800*450*1100</t>
  </si>
  <si>
    <t xml:space="preserve">НС F76.0/P23.5 (300-480) </t>
  </si>
  <si>
    <t>300-480</t>
  </si>
  <si>
    <t>3200*500*1300</t>
  </si>
  <si>
    <t xml:space="preserve">НС F137.5/P24.0 (520-800) </t>
  </si>
  <si>
    <t>520-800</t>
  </si>
  <si>
    <t>3500*500*1500</t>
  </si>
  <si>
    <t xml:space="preserve">НС F155.0/P23.7 (900-1000) </t>
  </si>
  <si>
    <t>900-1000</t>
  </si>
  <si>
    <t>4200*800*1600</t>
  </si>
  <si>
    <t xml:space="preserve">НС F275.0/P22.0 (1000-1600) +УПП </t>
  </si>
  <si>
    <t>1000-1600</t>
  </si>
  <si>
    <t>4400*800*1600</t>
  </si>
  <si>
    <t xml:space="preserve">НС F5.9/P22.0 D (30) </t>
  </si>
  <si>
    <t>2400*800*1000</t>
  </si>
  <si>
    <t xml:space="preserve">НС F11.2/P21.5 D (60-65) </t>
  </si>
  <si>
    <t>2600*800*1100</t>
  </si>
  <si>
    <t xml:space="preserve">НС F15.5/P21.2 D (90) </t>
  </si>
  <si>
    <t>2900*1000*1200</t>
  </si>
  <si>
    <t xml:space="preserve">НС F30.9/P22.0 D (120-160) </t>
  </si>
  <si>
    <t>3200*1000*1400</t>
  </si>
  <si>
    <t xml:space="preserve">НС F46.4/P24.0 D (195-270) </t>
  </si>
  <si>
    <t>3400*1000*1400</t>
  </si>
  <si>
    <t xml:space="preserve">НС F76.0/P23.5 D (300-480) </t>
  </si>
  <si>
    <t>3700*1200*1500</t>
  </si>
  <si>
    <t xml:space="preserve">НС F137.5/P24.0 D (520-800) </t>
  </si>
  <si>
    <t>4750*1400*1500</t>
  </si>
  <si>
    <t xml:space="preserve">НС F155.0/P23.7 D (900-1000) </t>
  </si>
  <si>
    <t>5500*1900*1800</t>
  </si>
  <si>
    <t xml:space="preserve">НС F275.0/P22.0 D (1000-1600) +2 УПП** </t>
  </si>
  <si>
    <t>59000*2100*1800</t>
  </si>
  <si>
    <t xml:space="preserve">НС F5.9/P22.0 D-L (30) </t>
  </si>
  <si>
    <t xml:space="preserve">НС F11.2/P21.5 D-L (60-65) </t>
  </si>
  <si>
    <t xml:space="preserve">НС F15.5/P21.2 D-L (90) </t>
  </si>
  <si>
    <t xml:space="preserve">НС F30.9/P22.0 D-L (120-160) </t>
  </si>
  <si>
    <t xml:space="preserve">НС F46.4/P24.0 D-L (195-270) </t>
  </si>
  <si>
    <t xml:space="preserve">НС F76.0/P23.5 D-L (300-480) </t>
  </si>
  <si>
    <t xml:space="preserve">НС F137.5/P24.0 D-L (520-800) </t>
  </si>
  <si>
    <t xml:space="preserve">НС F155.0/P23.7 D-L (900-1000) </t>
  </si>
  <si>
    <t xml:space="preserve">НС F275.0/P22.0 D-L (1000-1600) +2 УПП** </t>
  </si>
  <si>
    <t>Вес сухой, кг</t>
  </si>
  <si>
    <t>Гидромодули для чиллеров с одним насосом, встроенный расширительный бак, реле протока, балансировочный клапан, воздухоотводчик, (*УПП - устройство плавного пуска), 440В/50Гц/3ф</t>
  </si>
  <si>
    <t>Гидромодули для чиллеров с двумя насосами, встроенный расширительный бак, реле протока, балансировочный клапан, воздухоотводчик, (**УПП - устройство плавного пуска) 440В/50Гц/3ф</t>
  </si>
  <si>
    <t xml:space="preserve">НС F5.9/P22.0 (30) </t>
  </si>
  <si>
    <t>MDHC-96HWD1N1 indoor</t>
  </si>
  <si>
    <t>3000-4800</t>
  </si>
  <si>
    <t>49-52</t>
  </si>
  <si>
    <t>512*1470*775</t>
  </si>
  <si>
    <t>MDOUA-96HD1N1 outdoor</t>
  </si>
  <si>
    <t>1558*1120*528</t>
  </si>
  <si>
    <t>7,62(+2,34)</t>
  </si>
  <si>
    <t>510*1750*315</t>
  </si>
  <si>
    <t>540*1825*410</t>
  </si>
  <si>
    <t>770*550*300</t>
  </si>
  <si>
    <t>720*495*270</t>
  </si>
  <si>
    <t>952*1333*415</t>
  </si>
  <si>
    <t>Расход воды,  м3/ч</t>
  </si>
  <si>
    <t xml:space="preserve">Гидромодули для чиллеров с двумя насосами, встроенный расширительный бак, реле протока, воздухоотводчик, (**УПП - устройство плавного пуска) 440В/50Гц/3ф, (L - "Облегчённая версия", нет в комплекте фильтр фланцевый сетчатый, клапан балансировочный, клапан обратный межфланцевый дисковый) 
</t>
  </si>
  <si>
    <t>MDSAF-09HRDN1 indoor</t>
  </si>
  <si>
    <t>MDSAF-12HRDN1 indoor</t>
  </si>
  <si>
    <t>MDSAF-18HRFN1 indoor</t>
  </si>
  <si>
    <t>MDSAF-24HRFN1 indoor</t>
  </si>
  <si>
    <t>MDI2-22Q4CDHN1</t>
  </si>
  <si>
    <t>MDI2-28Q4CDHN1</t>
  </si>
  <si>
    <t>MDI2-36Q4CDHN1</t>
  </si>
  <si>
    <t>MDI2-45Q4CDHN1</t>
  </si>
  <si>
    <t>MDI2-28Q4DHN1</t>
  </si>
  <si>
    <t>MDI2-36Q4DHN1</t>
  </si>
  <si>
    <t>MDI2-45Q4DHN1</t>
  </si>
  <si>
    <t>MDI2-56Q4DHN1</t>
  </si>
  <si>
    <t>MDI2-71Q4DHN1</t>
  </si>
  <si>
    <t>MDI2-80Q4DHN1</t>
  </si>
  <si>
    <t>MDI2-90Q4DHN1</t>
  </si>
  <si>
    <t>MDI2-100Q4DHN1</t>
  </si>
  <si>
    <t>MDI2-112Q4DHN1</t>
  </si>
  <si>
    <t>MDI2-140Q4DHN1</t>
  </si>
  <si>
    <t>MDI2-18Q1DHN1</t>
  </si>
  <si>
    <t>MDI2-22Q1DHN1</t>
  </si>
  <si>
    <t>MDI2-28Q1DHN1</t>
  </si>
  <si>
    <t>MDI2-36Q1DHN1</t>
  </si>
  <si>
    <t>MDI2-45Q1DHN1</t>
  </si>
  <si>
    <t>MDI2-56Q1DHN1</t>
  </si>
  <si>
    <t>MDI2-71Q1DHN1</t>
  </si>
  <si>
    <t>MDI2-22Q2DHN1</t>
  </si>
  <si>
    <t>MDI2-28Q2DHN1</t>
  </si>
  <si>
    <t>MDI2-36Q2DHN1</t>
  </si>
  <si>
    <t>MDI2-45Q2DHN1</t>
  </si>
  <si>
    <t>MDI2-56Q2DHN1</t>
  </si>
  <si>
    <t>MDI2-71Q2DHN1</t>
  </si>
  <si>
    <t>MDI2-22T2DHN1</t>
  </si>
  <si>
    <t>MDI2-28T2DHN1</t>
  </si>
  <si>
    <t>MDI2-36T2DHN1</t>
  </si>
  <si>
    <t>MDI2-45T2DHN1</t>
  </si>
  <si>
    <t>MDI2-56T2DHN1</t>
  </si>
  <si>
    <t>MDI2-71T2DHN1</t>
  </si>
  <si>
    <t>MDI2-80T2DHN1</t>
  </si>
  <si>
    <t>MDI2-90T2DHN1</t>
  </si>
  <si>
    <t>MDI2-112T2DHN1</t>
  </si>
  <si>
    <t>MDI2-140T2DHN1</t>
  </si>
  <si>
    <t>MDI2-71T1DHN1</t>
  </si>
  <si>
    <t>MDI2-80T1DHN1</t>
  </si>
  <si>
    <t>MDI2-90T1DHN1</t>
  </si>
  <si>
    <t>MDI2-112T1DHN1</t>
  </si>
  <si>
    <t>MDI2-140T1DHN1</t>
  </si>
  <si>
    <t>MDI2-160T1DHN1</t>
  </si>
  <si>
    <t>MDI2-200T1DHN1</t>
  </si>
  <si>
    <t>MDI2-250T1DHN1</t>
  </si>
  <si>
    <t>MDI2-280T1DHN1</t>
  </si>
  <si>
    <t>MDI2-560T1DHN1</t>
  </si>
  <si>
    <t>MDI2-125FADHN1</t>
  </si>
  <si>
    <t>MDI2-140FADHN1</t>
  </si>
  <si>
    <t>MDI2-200FADHN1</t>
  </si>
  <si>
    <t>MDI2-250FADHN1</t>
  </si>
  <si>
    <t>MDI2-280FADHN1</t>
  </si>
  <si>
    <t>MDI2-560FADHN1</t>
  </si>
  <si>
    <t>MDI2-22GDHN1</t>
  </si>
  <si>
    <t>MDI2-28GDHN1</t>
  </si>
  <si>
    <t>MDI2-36GDHN1</t>
  </si>
  <si>
    <t>MDI2-45GDHN1</t>
  </si>
  <si>
    <t>MDI2-56GDHN1</t>
  </si>
  <si>
    <t>MDI2-71GDHN1</t>
  </si>
  <si>
    <t>MDI2-80GDHN1</t>
  </si>
  <si>
    <t>MDI2-90GDHN1</t>
  </si>
  <si>
    <t>MDI2-36DLDHN1</t>
  </si>
  <si>
    <t>MDI2-45DLDHN1</t>
  </si>
  <si>
    <t>MDI2-56DLDHN1</t>
  </si>
  <si>
    <t>MDI2-71DLDHN1</t>
  </si>
  <si>
    <t>MDI2-80DLDHN1</t>
  </si>
  <si>
    <t>MDI2-90DLDHN1</t>
  </si>
  <si>
    <t>MDI2-112DLDHN1</t>
  </si>
  <si>
    <t>MDI2-140DLDHN1</t>
  </si>
  <si>
    <t>MDI2-22F4DHN1</t>
  </si>
  <si>
    <t>MDI2-28F4DHN1</t>
  </si>
  <si>
    <t>MDI2-36F4DHN1</t>
  </si>
  <si>
    <t>MDI2-45F4DHN1</t>
  </si>
  <si>
    <t>MDI2-56F4DHN1</t>
  </si>
  <si>
    <t>MDI2-71F4DHN1</t>
  </si>
  <si>
    <t>MDI2-80F4DHN1</t>
  </si>
  <si>
    <t>630*260*570</t>
  </si>
  <si>
    <t>панель потолочная для кассетных однопоточных блоков до 3,6 кВт</t>
  </si>
  <si>
    <t>панель потолочная для кассетных однопоточных блоков от 4,5 кВт</t>
  </si>
  <si>
    <t>1172*299*591</t>
  </si>
  <si>
    <t>MDV-MBQ2-01</t>
  </si>
  <si>
    <t>панель потолочная для кассетных двухпоточных блоков</t>
  </si>
  <si>
    <t>1430*53*680</t>
  </si>
  <si>
    <t>MDI2-400T1DHN1</t>
  </si>
  <si>
    <t>2005*929*670</t>
  </si>
  <si>
    <t>MDI2-450T1DHN1</t>
  </si>
  <si>
    <t>965*423*690</t>
  </si>
  <si>
    <t>1322*423*691</t>
  </si>
  <si>
    <t>1454*515*931</t>
  </si>
  <si>
    <t>MDI2-450FADHN1</t>
  </si>
  <si>
    <t>Внутренние блоки настенного типа (встроенный расширительный клапан), без ПДУ. DC мотор вентилятора, 7 уставок скорости, 5 положений жалюзи, прецизионная настройка и поддержание температуры ±0.5°С, режим тишины (Silent), экономичный режим (ECO)</t>
  </si>
  <si>
    <t>Внутренние блоки напольно-потолочного типа, без ПДУ. DC мотор вентилятора, 7 уставок скорости, 5 положений жалюзи, 3D-Airflow (регулируемые с ИК ПДУ вертикальные и горизонтальные жалюзи), прецизионная настройка и поддержание температуры ±0.5°С, режим тишины (Silent), экономичный режим (ECO)</t>
  </si>
  <si>
    <t>Внутренние блоки напольного типа в корпусе с фронтальным забором воздуха, без ПДУ. DC мотор вентилятора, 7 уставок скорости, прецизионная настройка и поддержание температуры ±0.5°С, режим тишины (Silent), экономичный режим (ECO)</t>
  </si>
  <si>
    <t>MDI2-22F5DHN1</t>
  </si>
  <si>
    <t>1000*677*220</t>
  </si>
  <si>
    <t>MDI2-28F5DHN1</t>
  </si>
  <si>
    <t>MDI2-36F5DHN1</t>
  </si>
  <si>
    <t>1200*677*220</t>
  </si>
  <si>
    <t>MDI2-45F5DHN1</t>
  </si>
  <si>
    <t>MDI2-56F5DHN1</t>
  </si>
  <si>
    <t>1500*677*220</t>
  </si>
  <si>
    <t>MDI2-71F5DHN1</t>
  </si>
  <si>
    <t>MDI2-80F5DHN1</t>
  </si>
  <si>
    <t>MDI2-22F3DHN1</t>
  </si>
  <si>
    <t>840*545*212</t>
  </si>
  <si>
    <t>MDI2-28F3DHN1</t>
  </si>
  <si>
    <t>MDI2-36F3DHN1</t>
  </si>
  <si>
    <t>1040*545*220</t>
  </si>
  <si>
    <t>MDI2-45F3DHN1</t>
  </si>
  <si>
    <t>MDI2-56F3DHN1</t>
  </si>
  <si>
    <t>1340*545*220</t>
  </si>
  <si>
    <t>MDI2-71F3DHN1</t>
  </si>
  <si>
    <t>MDI2-80F3DHN1</t>
  </si>
  <si>
    <t>MDI2-22ZDHN1</t>
  </si>
  <si>
    <t>MDI2-28ZDHN1</t>
  </si>
  <si>
    <t>MDI2-36ZDHN1</t>
  </si>
  <si>
    <t>MDI2-45ZDHN1</t>
  </si>
  <si>
    <t>Внутренние блоки напольного типа в корпусе с нижним забором воздуха, без ПДУ. DC мотор вентилятора, 7 уставок скорости, прецизионная настройка и поддержание температуры ±0.5°С, режим тишины (Silent), экономичный режим (ECO)</t>
  </si>
  <si>
    <t>Внутренние блоки консольного типа, без ПДУ. DC мотор вентилятора, 7 уставок скорости, прецизионная настройка и поддержание температуры ±0.5°С, режим тишины (Silent), экономичный режим (ECO)</t>
  </si>
  <si>
    <t>Внутренние блоки напольного типа бескорпусные, без ПДУ. DC мотор вентилятора, 7 уставок скорости, прецизионная настройка и поддержание температуры ±0.5°С, режим тишины (Silent), экономичный режим (ECO)</t>
  </si>
  <si>
    <t>RM05B</t>
  </si>
  <si>
    <t>WDC-86E/KD</t>
  </si>
  <si>
    <t>WDC-120G/WK</t>
  </si>
  <si>
    <t>Беспроводной (ИК) пульт ДУ (с возможностью адресации) для внутренних блоков поколения V6</t>
  </si>
  <si>
    <t>150*65*20</t>
  </si>
  <si>
    <t>170*48*20</t>
  </si>
  <si>
    <t>86*86*18</t>
  </si>
  <si>
    <t>Проводной пульт ДУ с функцией Follow me (с возможностью адресации) для внутренних блоков поколения V6. Новое 2-проводное подключение, возможность подключения 2 пультов к одному ВБ, обратная связь, сервис-режим (26 параметров, в т.ч. выбор напора канальных ВБ ). Встроенный ИК приемник.</t>
  </si>
  <si>
    <t>Разветвители фреоновой магистрали для объединения соединительных комплектов для приточных установок AHUKZ-**B(C) в модуль производительностью &gt;56кВт, и до 224кВт</t>
  </si>
  <si>
    <t>FQZHD-01</t>
  </si>
  <si>
    <t>Для комплектов производительностью 20 ~ 46 кВт</t>
  </si>
  <si>
    <t>FQZHD-02</t>
  </si>
  <si>
    <t>Для комплектов производительностью 46 ~ 66 кВт</t>
  </si>
  <si>
    <t>FQZHD-03</t>
  </si>
  <si>
    <t>Для комплектов производительностью 66 ~ 135 кВт</t>
  </si>
  <si>
    <t>FQZHD-04</t>
  </si>
  <si>
    <t>Для комплектов производительностью &gt; 135 кВт</t>
  </si>
  <si>
    <t>MCAC-DSCK</t>
  </si>
  <si>
    <t>переходная плата для работы программы диагностики MCAC-DIAG-B с наружными блоками V5X</t>
  </si>
  <si>
    <t>34*64*26</t>
  </si>
  <si>
    <t>CCM-270B/WS</t>
  </si>
  <si>
    <t>Внутренние блоки каcсетного типа (компактные) 4-поточные, без декоративной панели, в комплекте с ИК ПДУ,  со встроенной дренажной помпой</t>
  </si>
  <si>
    <t>Внутренние блоки каcсетного типа (полноразмерные) 4-поточные, без декоративной панели, в комплекте с ИК ПДУ,  со встроенной дренажной помпой</t>
  </si>
  <si>
    <t>Декоративные панели к внутренним блокам VRF поколения V4+ кассетного типа 4-поточным</t>
  </si>
  <si>
    <r>
      <t>Внутренние блоки каcсетного типа (компактные) 4-поточные с круговым распределением воздуха (360</t>
    </r>
    <r>
      <rPr>
        <b/>
        <vertAlign val="superscript"/>
        <sz val="10"/>
        <color theme="0"/>
        <rFont val="Arial"/>
        <family val="2"/>
        <charset val="204"/>
      </rPr>
      <t>о</t>
    </r>
    <r>
      <rPr>
        <b/>
        <sz val="10"/>
        <color theme="0"/>
        <rFont val="Arial"/>
        <family val="2"/>
        <charset val="204"/>
      </rPr>
      <t xml:space="preserve">), без декоративной панели и ПДУ,  со встроенной дренажной помпой. DC мотор вентилятора, 7 уставок скорости, низкий уровень шума от 22дБ(А), прецизионная настройка и поддержание температуры </t>
    </r>
    <r>
      <rPr>
        <b/>
        <sz val="10"/>
        <color theme="0"/>
        <rFont val="Calibri"/>
        <family val="2"/>
        <charset val="204"/>
      </rPr>
      <t>±</t>
    </r>
    <r>
      <rPr>
        <b/>
        <sz val="10"/>
        <color theme="0"/>
        <rFont val="Arial"/>
        <family val="2"/>
        <charset val="204"/>
      </rPr>
      <t>0.5</t>
    </r>
    <r>
      <rPr>
        <b/>
        <vertAlign val="superscript"/>
        <sz val="10"/>
        <color theme="0"/>
        <rFont val="Arial"/>
        <family val="2"/>
        <charset val="204"/>
      </rPr>
      <t>о</t>
    </r>
    <r>
      <rPr>
        <b/>
        <sz val="10"/>
        <color theme="0"/>
        <rFont val="Arial"/>
        <family val="2"/>
        <charset val="204"/>
      </rPr>
      <t>С, режим тишины (Silent), экономичный режим (ECO), возможность отключения дисплея</t>
    </r>
  </si>
  <si>
    <r>
      <t>Внутренние блоки каcсетного типа (полноразмерные) 4-поточные с круговым распределением воздуха (360</t>
    </r>
    <r>
      <rPr>
        <b/>
        <vertAlign val="superscript"/>
        <sz val="10"/>
        <color theme="0"/>
        <rFont val="Arial"/>
        <family val="2"/>
        <charset val="204"/>
      </rPr>
      <t>о</t>
    </r>
    <r>
      <rPr>
        <b/>
        <sz val="10"/>
        <color theme="0"/>
        <rFont val="Arial"/>
        <family val="2"/>
        <charset val="204"/>
      </rPr>
      <t>), без декоративной панели и ПДУ,  со встроенной дренажной помпой. DC мотор вентилятора, 7 уставок скорости, низкий уровень шума от 23дБ(А), прецизионная настройка и поддержание температуры ±0.5</t>
    </r>
    <r>
      <rPr>
        <b/>
        <sz val="10"/>
        <color theme="0"/>
        <rFont val="Calibri"/>
        <family val="2"/>
        <charset val="204"/>
      </rPr>
      <t>°</t>
    </r>
    <r>
      <rPr>
        <b/>
        <sz val="10"/>
        <color theme="0"/>
        <rFont val="Arial"/>
        <family val="2"/>
        <charset val="204"/>
      </rPr>
      <t>С, режим тишины (Silent), экономичный режим (ECO), возможность отключения дисплея</t>
    </r>
  </si>
  <si>
    <r>
      <t>Декоративные панели к внутренним блокам VRF поколения V6 кассетного типа 4-поточным с круговым распределением воздуха (360</t>
    </r>
    <r>
      <rPr>
        <b/>
        <vertAlign val="superscript"/>
        <sz val="10"/>
        <color theme="0"/>
        <rFont val="Arial"/>
        <family val="2"/>
        <charset val="204"/>
      </rPr>
      <t>о</t>
    </r>
    <r>
      <rPr>
        <b/>
        <sz val="10"/>
        <color theme="0"/>
        <rFont val="Arial"/>
        <family val="2"/>
        <charset val="204"/>
      </rPr>
      <t>)</t>
    </r>
  </si>
  <si>
    <t>панель потолочная для кассетных блоков компактных Q4CDHN1</t>
  </si>
  <si>
    <t>MDV-MBQ4-01E</t>
  </si>
  <si>
    <r>
      <t>Внутренние блоки каcсетного типа 1-поточные, без декоративной панели и ПДУ,  со встроенной дренажной помпой. DC мотор вентилятора, 7 уставок скорости, прецизионная настройка и поддержание температуры ±0.5</t>
    </r>
    <r>
      <rPr>
        <b/>
        <sz val="10"/>
        <color theme="0"/>
        <rFont val="Calibri"/>
        <family val="2"/>
        <charset val="204"/>
      </rPr>
      <t>°</t>
    </r>
    <r>
      <rPr>
        <b/>
        <sz val="10"/>
        <color theme="0"/>
        <rFont val="Arial"/>
        <family val="2"/>
        <charset val="204"/>
      </rPr>
      <t>С, режим тишины (Silent), экономичный режим (ECO), возможность отключения дисплея</t>
    </r>
  </si>
  <si>
    <t>Декоративные панели к внутренним блокам VRF поколения V6 кассетного типа 1-поточным</t>
  </si>
  <si>
    <t>Внутренние блоки каcсетного типа 2-поточные, без декоративной панели и ПДУ,  со встроенной дренажной помпой. DC мотор вентилятора, 7 уставок скорости, низкий уровень шума от 24дБ(А), прецизионная настройка и поддержание температуры ±0.5°С, режим тишины (Silent), экономичный режим (ECO), возможность отключения дисплея</t>
  </si>
  <si>
    <t>Декоративные панели к внутренним блокам VRF поколения V6 кассетного типа 2-поточным</t>
  </si>
  <si>
    <t>NIM05B</t>
  </si>
  <si>
    <t>87*150*70</t>
  </si>
  <si>
    <t xml:space="preserve">GW-KNX     </t>
  </si>
  <si>
    <t>MCAC-PIDU</t>
  </si>
  <si>
    <t>Модуль для корректного завершения работы внутреннего блока поколения V6 в случае внезапного отключения питания</t>
  </si>
  <si>
    <t>Контроллер для  гостиниц (работа с картой гостя), работа от сети 220-240В</t>
  </si>
  <si>
    <t>950*70*950</t>
  </si>
  <si>
    <t>Шлюз протокола BMS KNX (только внутренние блоки поколения V6, 1 шлюз - 1 внутренний блок)</t>
  </si>
  <si>
    <t>Шлюз протокола KNX (только внутренние блоки, 1 шлюз - 1 внутр. блок)</t>
  </si>
  <si>
    <t>180*145*41</t>
  </si>
  <si>
    <t>240*80*80</t>
  </si>
  <si>
    <t>240*90*90</t>
  </si>
  <si>
    <t>310*130*125</t>
  </si>
  <si>
    <t>145*64*26</t>
  </si>
  <si>
    <t xml:space="preserve">Пульты дистанционного управления, центральные контроллеры и аксессуары                         </t>
  </si>
  <si>
    <t>Трехфазный счетчик электроэнергии для систем IMM/IMM Pro</t>
  </si>
  <si>
    <t>Мощность охлаждения, кВт</t>
  </si>
  <si>
    <t>Водонагреватели (тепловые насосы) прямого нагрева для ГВС,  коммерческого назначения. Пульт управления в комплекте. R410a</t>
  </si>
  <si>
    <t>790*1100*810</t>
  </si>
  <si>
    <t>RSJ-200/SZN1-H</t>
  </si>
  <si>
    <t>RSJ-420/SZN1-H</t>
  </si>
  <si>
    <t>1015*1775*1026</t>
  </si>
  <si>
    <t>RSJ-800/SZN1-H</t>
  </si>
  <si>
    <t>1995*1770*1025</t>
  </si>
  <si>
    <t>RSJ-120/ZN1-H</t>
  </si>
  <si>
    <t>IMMP-BAC</t>
  </si>
  <si>
    <t>Совмещенный шлюз для программы управления IMM Pro для VRF                                (для систем V6) и протокола BMS BACnet (для систем V6, до 32 систем, до 256 объектов (внутренних+наружных блоков))</t>
  </si>
  <si>
    <t>Центральный ПУ для  наружных блоков поколения V4+/V5X (до 32 наружных блоков)</t>
  </si>
  <si>
    <t>722*555*300</t>
  </si>
  <si>
    <t>845*630*390</t>
  </si>
  <si>
    <t>795*550*330</t>
  </si>
  <si>
    <t>915*630*420</t>
  </si>
  <si>
    <t>916*630*420</t>
  </si>
  <si>
    <t>MA-EK</t>
  </si>
  <si>
    <t>MDV-MBQ4-03C4</t>
  </si>
  <si>
    <t>MDKC-300R</t>
  </si>
  <si>
    <t>MDKC-400R</t>
  </si>
  <si>
    <t>MDSBF-07HRDN1 indoor</t>
  </si>
  <si>
    <t>MDOBF-07HDN1 outdoor</t>
  </si>
  <si>
    <t>MDSAF-07HRDN1 indoor</t>
  </si>
  <si>
    <t>40 ~ 58</t>
  </si>
  <si>
    <t>42 ~ 60</t>
  </si>
  <si>
    <t>44 ~ 62</t>
  </si>
  <si>
    <t>45 ~ 63</t>
  </si>
  <si>
    <t>46 ~ 64</t>
  </si>
  <si>
    <t xml:space="preserve"> DC-инвертор ERP (7-12kBTU), 
3D DC-инвертор ERP (18-24kBTU), R410A</t>
  </si>
  <si>
    <t>НАРУЖНЫЕ БЛОКИ СЕРИИ VСpro</t>
  </si>
  <si>
    <t>MDVC-224WV2GN1</t>
  </si>
  <si>
    <t>39~57</t>
  </si>
  <si>
    <t>960*1615*765</t>
  </si>
  <si>
    <t>MDVC-280WV2GN1</t>
  </si>
  <si>
    <t>40~58</t>
  </si>
  <si>
    <t>MDVC-335WV2GN1</t>
  </si>
  <si>
    <t>42~60</t>
  </si>
  <si>
    <t>MDVC-400WV2GN1</t>
  </si>
  <si>
    <t>MDVC-450WV2GN1</t>
  </si>
  <si>
    <t>43~61</t>
  </si>
  <si>
    <t>MDVC-500WV2GN1</t>
  </si>
  <si>
    <t>44~62</t>
  </si>
  <si>
    <t>MDVC-560WV2GN1</t>
  </si>
  <si>
    <t>45~63</t>
  </si>
  <si>
    <t>MDVC-615WV2GN1</t>
  </si>
  <si>
    <t>MDVC-670WV2GN1</t>
  </si>
  <si>
    <t>46~64</t>
  </si>
  <si>
    <t>1585*1615*765</t>
  </si>
  <si>
    <t>MDVC-730WV2GN1</t>
  </si>
  <si>
    <t>MDVC-785WV2GN1</t>
  </si>
  <si>
    <t>MDVC-850WV2GN1</t>
  </si>
  <si>
    <t>MDVC-224WV2GN1  с функцией Black Box</t>
  </si>
  <si>
    <t>MDVC-280WV2GN1  с функцией Black Box</t>
  </si>
  <si>
    <t>MDVC-335WV2GN1  с функцией Black Box</t>
  </si>
  <si>
    <t>MDVC-400WV2GN1  с функцией Black Box</t>
  </si>
  <si>
    <t>MDVC-450WV2GN1  с функцией Black Box</t>
  </si>
  <si>
    <t>MDVC-500WV2GN1  с функцией Black Box</t>
  </si>
  <si>
    <t>MDVC-560WV2GN1  с функцией Black Box</t>
  </si>
  <si>
    <t>MDVC-615WV2GN1  с функцией Black Box</t>
  </si>
  <si>
    <t>MDVC-670WV2GN1  с функцией Black Box</t>
  </si>
  <si>
    <t>MDVC-730WV2GN1  с функцией Black Box</t>
  </si>
  <si>
    <t>MDVC-785WV2GN1  с функцией Black Box</t>
  </si>
  <si>
    <t>MDVC-850WV2GN1  с функцией Black Box</t>
  </si>
  <si>
    <t>Cплит-системы большой мощности канального типа, проводной пульт ДУ и противопылевой фильтр в комплекте, ON/OFF</t>
  </si>
  <si>
    <t>Cплит-системы большой мощности канального типа высоконапорные, проводной пульт ДУ и противопылевой фильтр в комплекте, ON/OFF</t>
  </si>
  <si>
    <t>Cплит-системы большой мощности колонного типа,  беспроводной пульт ДУ в комплекте, ON/OFF</t>
  </si>
  <si>
    <t>Инверторные сплит-системы большой мощности канального типа, проводной пульт ДУ и противопылевой фильтр в комплекте, 3D DC-INVERTER</t>
  </si>
  <si>
    <t>Полупромышленные сплит-системы большой мощности, ON/OFF</t>
  </si>
  <si>
    <t>Полупромышленные сплит-системы большой мощности, INVERTER</t>
  </si>
  <si>
    <t>MDQ4A-48HRAN1 indoor</t>
  </si>
  <si>
    <t>FQZHN-02DS Рефнет-разветвитель</t>
  </si>
  <si>
    <t>MDOUB-96HD1N1 outdoor</t>
  </si>
  <si>
    <t>1120*1558*400</t>
  </si>
  <si>
    <t>Инверторные сплит-системы большой мощности канального типа средненапорные, проводной пульт ДУ и противопылевой фильтр в комплекте, DC-INVERTER</t>
  </si>
  <si>
    <t>MDTA-96HWAN1 indoor</t>
  </si>
  <si>
    <t>1366*450*722</t>
  </si>
  <si>
    <t>Инверторные сплит-системы большой мощности канального типа высоконапорные, проводной пульт ДУ и противопылевой фильтр в комплекте, DC-INVERTER</t>
  </si>
  <si>
    <t>MDHA-96HWAN1 indoor</t>
  </si>
  <si>
    <t>Инверторные сплит-системы большой мощности колонного типа, беспроводной пульт ДУ в комплекте, DC-INVERTER</t>
  </si>
  <si>
    <t>MDFA-96HRAN1 indoor</t>
  </si>
  <si>
    <t>1200*1860*420</t>
  </si>
  <si>
    <t>Инверторные ККБ модульного типа</t>
  </si>
  <si>
    <t>Соединительные комплекты для инверторных компрессорно-конденсаторных блоков модульного типа</t>
  </si>
  <si>
    <t>420*240*490</t>
  </si>
  <si>
    <t>Разветвители фреоновой магистрали для объединения соединительных комплектов для приточных установок AHUKZ-**C в модуль производительностью &gt;56кВт, и до 224кВт</t>
  </si>
  <si>
    <t>Разветвители фреоновой магистрали для соединительных комплектов инверторных компрессорно-конденсаторных блоков модульного типа</t>
  </si>
  <si>
    <t>Для соеднительных комплектов</t>
  </si>
  <si>
    <t>Инверторные ККБ</t>
  </si>
  <si>
    <t>1095*1480*495</t>
  </si>
  <si>
    <t>Производитель компрессора</t>
  </si>
  <si>
    <t>Кол-во контуров</t>
  </si>
  <si>
    <t>MDOU-24HFN1 с соединит. комплектом</t>
  </si>
  <si>
    <t>MDOU-60HFN1 с соединит. комплектом</t>
  </si>
  <si>
    <t>Наружные блоки VRF серии VCpro (DC inverter, R410A, 380V, только охлаждение), модульного исполнения, с функцией Black Box</t>
  </si>
  <si>
    <t>Наружные блоки VRF серии VCpro (DC inverter, R410A, 380V, только охлаждение), модульного исполнения</t>
  </si>
  <si>
    <t>Инверторные сплит-системы большой мощности кассетного типа (2 внутренних блока на 1 наружный), беспроводной пульт ДУ в комплекте, встроенная помпа, DC-INVERTER</t>
  </si>
  <si>
    <t>MDSAF-24CRN1</t>
  </si>
  <si>
    <t>957*302*215</t>
  </si>
  <si>
    <t xml:space="preserve">MDSAF-12CRN1-V </t>
  </si>
  <si>
    <t>MDOAF-12CN1-V с низкотемпературным комплектом</t>
  </si>
  <si>
    <t>MDSAF-18CRN1-V</t>
  </si>
  <si>
    <t>MDOAF-18CN1-V с низкотемпературным комплектом</t>
  </si>
  <si>
    <t>MDOAF-24CN1 с низкотемпературным комплектом</t>
  </si>
  <si>
    <t>MBQ1-01D</t>
  </si>
  <si>
    <t>MDKH2-150-R3</t>
  </si>
  <si>
    <t>MDKH2-150-R4</t>
  </si>
  <si>
    <t>MDKH2-250-R3</t>
  </si>
  <si>
    <t>MDKH2-250-R4</t>
  </si>
  <si>
    <t>MDKH2-350-R3</t>
  </si>
  <si>
    <t>MDKH2-350-R4</t>
  </si>
  <si>
    <t>MDKH2-500-R3</t>
  </si>
  <si>
    <t>MDKH2-500-R4</t>
  </si>
  <si>
    <t>MDKH2-700-R3</t>
  </si>
  <si>
    <t>MDKH2-700-R4</t>
  </si>
  <si>
    <t>MDKH2-800-R3</t>
  </si>
  <si>
    <t>MDKH2-800-R4</t>
  </si>
  <si>
    <t>MDKH3-150-R3</t>
  </si>
  <si>
    <t>MDKH3-150-R4</t>
  </si>
  <si>
    <t>MDKH3-250-R3</t>
  </si>
  <si>
    <t>MDKH3-250-R4</t>
  </si>
  <si>
    <t>MDKH3-350-R3</t>
  </si>
  <si>
    <t>MDKH3-350-R4</t>
  </si>
  <si>
    <t>MDKH3-500-R3</t>
  </si>
  <si>
    <t>MDKH3-500-R4</t>
  </si>
  <si>
    <t>MDKH3-700-R3</t>
  </si>
  <si>
    <t>MDKH3-700-R4</t>
  </si>
  <si>
    <t>MDKH3-800-R3</t>
  </si>
  <si>
    <t>MDKH3-800-R4</t>
  </si>
  <si>
    <t>Фанкойлы напольно-потолочные в корпусе с нижним забором воздуха</t>
  </si>
  <si>
    <t>В комплекте с противопылевым фильтром и дренажным поддоном, 3-ходовой клапан и термостат поставляются отдельно.</t>
  </si>
  <si>
    <t>Фанкойлы напольно-потолочные без корпуса</t>
  </si>
  <si>
    <t>TWVK92</t>
  </si>
  <si>
    <t>Клапан 3-х ходовой с приводом и комплектом трубок для напольно-потолочных фанкойлов MDKH2-150-R3/R4 - MDKH2-700-R3/R4</t>
  </si>
  <si>
    <t>TWVK95</t>
  </si>
  <si>
    <t>Клапан 3-х ходовой с приводом и комплектом трубок для напольно-потолочных фанкойлов MDKH2-800-R3/R4</t>
  </si>
  <si>
    <t>механический термостат для фанкойлов серий MDKT/MDKH</t>
  </si>
  <si>
    <t>термостат для фанкойлов серий MDKT / MDKH</t>
  </si>
  <si>
    <t>устройство адресации (только для кассетных компактных фанкойлов) для подключения к центральному контроллеру CCM03/E, CCM30</t>
  </si>
  <si>
    <t>блок управления фанкойлами, для MDKT** 2-х трубных, MDKH, проводной пульт в комплекте, поддержка Modbus</t>
  </si>
  <si>
    <t>Комплект подставок для напольной установки фанкойлов MDKH2</t>
  </si>
  <si>
    <t>AHUKZ-V00C</t>
  </si>
  <si>
    <t>Соединительные комплекты для компрессорно-конденсаторных блоков ON/OFF</t>
  </si>
  <si>
    <t>для MDCCU-03CN1</t>
  </si>
  <si>
    <t>для MDCCU-05CN1</t>
  </si>
  <si>
    <t>для MDCCU-07CN1</t>
  </si>
  <si>
    <t>для MDCCU-10CN1</t>
  </si>
  <si>
    <t>для MDCCU-14CN1</t>
  </si>
  <si>
    <t>для MDCCU-16CN1</t>
  </si>
  <si>
    <t>для MDCCU-22CN1</t>
  </si>
  <si>
    <t>для MDCCU-28CN1</t>
  </si>
  <si>
    <t>для MDCCU-35CN1</t>
  </si>
  <si>
    <t>для MDCCU-45CN1</t>
  </si>
  <si>
    <t>для MDCCU-70CN1</t>
  </si>
  <si>
    <t>для MDCCU-105CN1</t>
  </si>
  <si>
    <t>CCM31</t>
  </si>
  <si>
    <t xml:space="preserve">Центральный ПУ для внутренних  блоков V4+ в системах с наружными блоками V5X/V4+ (до 64 внутренних  блоков) (подключение к внутренним блокам), Touch Style Key                                               </t>
  </si>
  <si>
    <t>VRF 3-х трубные серии V6R</t>
  </si>
  <si>
    <t>FQZHN-01SB1</t>
  </si>
  <si>
    <t>FQZHN-02SB1</t>
  </si>
  <si>
    <t>FQZHN-03SB1</t>
  </si>
  <si>
    <t>FQZHN-04SB1</t>
  </si>
  <si>
    <t>FQZHN-05SB1</t>
  </si>
  <si>
    <t>FQZHW-02SB1</t>
  </si>
  <si>
    <t>FQZHW-03SB1</t>
  </si>
  <si>
    <t>MDV6-R252WV2GN1</t>
  </si>
  <si>
    <t>MDV6-R280WV2GN1</t>
  </si>
  <si>
    <t>MDV6-R335WV2GN1</t>
  </si>
  <si>
    <t>MDV6-R400WV2GN1</t>
  </si>
  <si>
    <t>MDV6-R450WV2GN1</t>
  </si>
  <si>
    <t>MDV6-R500WV2GN1</t>
  </si>
  <si>
    <t>MDV6-R560WV2GN1</t>
  </si>
  <si>
    <t>MS01N1-D</t>
  </si>
  <si>
    <t>MS04N1-D　</t>
  </si>
  <si>
    <t>MS06N1-D</t>
  </si>
  <si>
    <t>MS08N1-D</t>
  </si>
  <si>
    <t>MS10N1-D　</t>
  </si>
  <si>
    <t>MS12N1-D　</t>
  </si>
  <si>
    <t>Блоки переключения режимов для 3-трубных VRF систем серии V6R</t>
  </si>
  <si>
    <t>RCAF100HA</t>
  </si>
  <si>
    <t>RCAF130HA</t>
  </si>
  <si>
    <t>RHAF100HA</t>
  </si>
  <si>
    <t>RHAF130HA</t>
  </si>
  <si>
    <t>для MDCCU-53CN1/ 61CN1</t>
  </si>
  <si>
    <t>панель потолочная для кассетных блоков полноразмерных Q4DHN1 с функцией независимого регулирования жалюзи (необходим пульт ДУ RM12D)</t>
  </si>
  <si>
    <t>Беспроводной (ИК) пульт ДУ с функцией Follow me и функцией независимого регулирования жалюзи (только на панелях потолочных MDV-MBQ4-01E), с возможностью адресации,  для внутренних блоков поколения V6</t>
  </si>
  <si>
    <t>440*195*295</t>
  </si>
  <si>
    <t>660*250*574</t>
  </si>
  <si>
    <t>974*250*574</t>
  </si>
  <si>
    <t>Декоративные панели к внутренним блокам VRF поколения V6 канального типа MDI2-**T2DHN1 от 2,2 до 7,1 кВт с дисплеем и жалюзи</t>
  </si>
  <si>
    <t>690*209*67</t>
  </si>
  <si>
    <t>910*209*67</t>
  </si>
  <si>
    <t>1130*209*67</t>
  </si>
  <si>
    <t>для внутренних блоков трехтрубной системы V6R</t>
  </si>
  <si>
    <t>для компоновки из 2х модулей трехтрубной системы V6R</t>
  </si>
  <si>
    <t>для компоновки из 3х модулей трехтрубной системы V6R</t>
  </si>
  <si>
    <t>Наружные блоки VRF серии V6R, 3-х трубные (DC inverter, R410A, 380V), модульного исполнения</t>
  </si>
  <si>
    <t>Разветвители фреоновой магистрали для внутренних блоков 3-х трубной VRF серии V6R</t>
  </si>
  <si>
    <t>Разветвители фреоновой магистрали для наружных блоков 3-х трубной VRF серии V6R</t>
  </si>
  <si>
    <t>3530*2500*2300</t>
  </si>
  <si>
    <t>4700*2500*2300</t>
  </si>
  <si>
    <t>450*350*200</t>
  </si>
  <si>
    <r>
      <t xml:space="preserve">Инверторные компрессорно-конденсаторные блоки модульного типа, только охлаждение, </t>
    </r>
    <r>
      <rPr>
        <b/>
        <u/>
        <sz val="11"/>
        <color theme="0"/>
        <rFont val="Arial"/>
        <family val="2"/>
        <charset val="204"/>
      </rPr>
      <t>R410a</t>
    </r>
    <r>
      <rPr>
        <b/>
        <sz val="11"/>
        <color theme="0"/>
        <rFont val="Arial"/>
        <family val="2"/>
        <charset val="204"/>
      </rPr>
      <t>, работа в расширенном температурном диапазоне до -15°С, без соединительного комплекта</t>
    </r>
  </si>
  <si>
    <t>T-MBQ-02M2 Cassette Panel</t>
  </si>
  <si>
    <t>ВНУТРЕННИЕ БЛОКИ VRF серии V4+. Совместимы с наружными блоками V4/V4+ (mini, WS, individual)/V5x/V6/V6-i</t>
  </si>
  <si>
    <t>ВНУТРЕННИЕ БЛОКИ VRF серии V6 с DC двигателем (2-е поколение). Совместимы с наружными блоками серии V6, V6-i и V6R.</t>
  </si>
  <si>
    <t>ККБ холодопроизводительностью до 17 кВт</t>
  </si>
  <si>
    <t>от 1 шт.</t>
  </si>
  <si>
    <t>ККБ произодительностью свыше 17 кВт, руфтопы</t>
  </si>
  <si>
    <t>Компрессорно-конденсаторные блоки ON/OFF, только охлаждение, R410a, без соединительного комплекта</t>
  </si>
  <si>
    <t>MDVi-200WV2GN1</t>
  </si>
  <si>
    <t>MDVi-224WV2GN1</t>
  </si>
  <si>
    <t>MDVi-260WV2GN1</t>
  </si>
  <si>
    <t>MDVi-280WV2GN1</t>
  </si>
  <si>
    <t>MDVi-335WV2GN1</t>
  </si>
  <si>
    <t>Наружные блоки VRF серии V6-i side discharge ( DC inverter,  3-фазные, R410A, 380V)</t>
  </si>
  <si>
    <t>программа для диагностики VRF-систем V6, VC pro и V5X (для V5X необходима переходная плата (опция))</t>
  </si>
  <si>
    <t>программа для диагностики инверторных ККБ MDCCU-V</t>
  </si>
  <si>
    <t>Шлюз протокола BMS Lonworks (для модульных инверторных ККБ, до 8 систем)</t>
  </si>
  <si>
    <t>Программа управления IMM Pro для VRF (для модульных инверторных ККБ)</t>
  </si>
  <si>
    <t>Совмещенный шлюз для программы управления IMM Pro для VRF (для модульных инверторных ККБ) и протокола BMS BACnet (для систем V6, до 32 систем, до 256 объектов (внутренних+наружных блоков))</t>
  </si>
  <si>
    <t xml:space="preserve">Пульты дистанционного управления, центральные контроллеры и аксессуары      </t>
  </si>
  <si>
    <t>Центральный ПУ для внутренних блоков (до 64 внутренних блоков), цветной Touch Screen, 6.2” (только для модульных инверторных ККБ)</t>
  </si>
  <si>
    <t>Центральный ПУ для внутренних блоков (до 48 систем, до 384 внутренних блоков), цветной Touch Screen, 10” (только для модульных инверторных ККБ)</t>
  </si>
  <si>
    <t>KJRP-86I/MFK-E</t>
  </si>
  <si>
    <t>электронный термостат для канальных 2-х трубных, для напольных и напольно-потолочных 2-х трубных фанкойлов, Touch Style, подсветка дисплея</t>
  </si>
  <si>
    <t>KJRP-86A/BMFNKD-E</t>
  </si>
  <si>
    <t>электронный термостат для канальных 4-х трубных, Touch Style, подсветка дисплея, выход на сеть Modbus</t>
  </si>
  <si>
    <t>ВНУТРЕННИЕ БЛОКИ VRF серии V6 с AC двигателем (2-е поколение). Совместимы с наружными блоками серии V6, V6-i и V6R.</t>
  </si>
  <si>
    <t>MDV-D22Q4/N1-A3(B)</t>
  </si>
  <si>
    <t>MDV-D28Q4/N1-A3(B)</t>
  </si>
  <si>
    <t>MDV-D36Q4/N1-A3(B)</t>
  </si>
  <si>
    <t>MDV-D45Q4/N1-A3(B)</t>
  </si>
  <si>
    <t>MDV-D28Q4/N1-E(B)</t>
  </si>
  <si>
    <t>MDV-D36Q4/N1-E(B)</t>
  </si>
  <si>
    <t>MDV-D45Q4/N1-E(B)</t>
  </si>
  <si>
    <t>MDV-D56Q4/N1-E(B)</t>
  </si>
  <si>
    <t>MDV-D71Q4/N1-E(B)</t>
  </si>
  <si>
    <t>MDV-D80Q4/N1-E(B)</t>
  </si>
  <si>
    <t>MDV-D90Q4/N1-E(B)</t>
  </si>
  <si>
    <t>MDV-D100Q4/N1-E(B)</t>
  </si>
  <si>
    <t>MDV-D112Q4/N1-E(B)</t>
  </si>
  <si>
    <t>MDV-D140Q4/N1-E(B)</t>
  </si>
  <si>
    <t>MDV-D18Q1/N1-D(B)</t>
  </si>
  <si>
    <t>MDV-D22Q1/N1-D(B)</t>
  </si>
  <si>
    <t>MDV-D28Q1/N1-D(B)</t>
  </si>
  <si>
    <t>MDV-D36Q1/N1-D(B)</t>
  </si>
  <si>
    <t>MDV-D45Q1/N1-D(B)</t>
  </si>
  <si>
    <t>MDV-D56Q1/N1-D(B)</t>
  </si>
  <si>
    <t>MDV-D71Q1/N1-D(B)</t>
  </si>
  <si>
    <t>MDV-D22Q2/N1(B)</t>
  </si>
  <si>
    <t>MDV-D28Q2/N1(B)</t>
  </si>
  <si>
    <t>MDV-D36Q2/N1(B)</t>
  </si>
  <si>
    <t>MDV-D45Q2/N1(B)</t>
  </si>
  <si>
    <t>MDV-D56Q2/N1(B)</t>
  </si>
  <si>
    <t>MDV-D71Q2/N1(B)</t>
  </si>
  <si>
    <t>MDV-D36DL/N1-C(B)</t>
  </si>
  <si>
    <t>MDV-D45DL/N1-C(B)</t>
  </si>
  <si>
    <t>MDV-D56DL/N1-C(B)</t>
  </si>
  <si>
    <t>MDV-D71DL/N1-C(B)</t>
  </si>
  <si>
    <t>MDV-D80DL/N1-C(B)</t>
  </si>
  <si>
    <t>MDV-D90DL/N1-C(B)</t>
  </si>
  <si>
    <t>MDV-D112DL/N1-C(B)</t>
  </si>
  <si>
    <t>MDV-D140DL/N1-C(B)</t>
  </si>
  <si>
    <t>MDV-D400T1/N1(B)</t>
  </si>
  <si>
    <t>MDV-D450T1/N1(B)</t>
  </si>
  <si>
    <t>MDV-D560T1/N1(B)</t>
  </si>
  <si>
    <t>MDV-D71T1/N1-B(B)</t>
  </si>
  <si>
    <t>MDV-D80T1/N1-B(B)</t>
  </si>
  <si>
    <t>MDV-D90T1/N1-B(B)</t>
  </si>
  <si>
    <t>MDV-D112T1/N1-B(B)</t>
  </si>
  <si>
    <t>MDV-D140T1/N1-B(B)</t>
  </si>
  <si>
    <t>MDV-D160T1/N1-B(B)</t>
  </si>
  <si>
    <t>MDV-D200T1/N1-B(B)</t>
  </si>
  <si>
    <t>MDV-D250T1/N1-B(B)</t>
  </si>
  <si>
    <t>MDV-D280T1/N1-B(B)</t>
  </si>
  <si>
    <t>MDV-D22T2/N1-DA5(B)</t>
  </si>
  <si>
    <t>MDV-D28T2/N1-DA5(B)</t>
  </si>
  <si>
    <t>MDV-D36T2/N1-DA5(B</t>
  </si>
  <si>
    <t>MDV-D45T2/N1-DA5(B)</t>
  </si>
  <si>
    <t>MDV-D56T2/N1-DA5(B)</t>
  </si>
  <si>
    <t>MDV-D71T2/N1-DA5(B)</t>
  </si>
  <si>
    <t>MDV-D80T2/N1-BA5(B)</t>
  </si>
  <si>
    <t>MDV-D90T2/N1-BA5(B)</t>
  </si>
  <si>
    <t>MDV-D112T2/N1-BA5(B)</t>
  </si>
  <si>
    <t>MDV-D140T2/N1-BA5(B)</t>
  </si>
  <si>
    <t>MDV-MBQ2-02</t>
  </si>
  <si>
    <t>778*210*500</t>
  </si>
  <si>
    <t>997*210*500</t>
  </si>
  <si>
    <t>1218*210*500</t>
  </si>
  <si>
    <t>570*260*630</t>
  </si>
  <si>
    <t>2010*680*905</t>
  </si>
  <si>
    <t>MDV-D22G/N1-M</t>
  </si>
  <si>
    <t>MDV-D28G/N1-M</t>
  </si>
  <si>
    <t>MDV-D36G/N1-M</t>
  </si>
  <si>
    <t>MDV-D45G/N1-M</t>
  </si>
  <si>
    <t>MDV-D56G/N1-M</t>
  </si>
  <si>
    <t>MDV-D71G/N1-M</t>
  </si>
  <si>
    <t>MDV-D80G/N1-M</t>
  </si>
  <si>
    <t>MDV-D90G/N1-M</t>
  </si>
  <si>
    <t xml:space="preserve">панель потолочная для кассетных блоков компактных </t>
  </si>
  <si>
    <r>
      <t>Внутренние блоки каcсетного типа (компактные) 4-поточные с круговым распределением воздуха (360</t>
    </r>
    <r>
      <rPr>
        <b/>
        <vertAlign val="superscript"/>
        <sz val="10"/>
        <color theme="0"/>
        <rFont val="Arial"/>
        <family val="2"/>
        <charset val="204"/>
      </rPr>
      <t>о</t>
    </r>
    <r>
      <rPr>
        <b/>
        <sz val="10"/>
        <color theme="0"/>
        <rFont val="Arial"/>
        <family val="2"/>
        <charset val="204"/>
      </rPr>
      <t xml:space="preserve">), без декоративной панели,  со встроенной дренажной помпой. AC мотор вентилятора, 3 скорости вентилятора, прецизионная настройка и поддержание температуры </t>
    </r>
    <r>
      <rPr>
        <b/>
        <sz val="10"/>
        <color theme="0"/>
        <rFont val="Calibri"/>
        <family val="2"/>
        <charset val="204"/>
      </rPr>
      <t>±</t>
    </r>
    <r>
      <rPr>
        <b/>
        <sz val="10"/>
        <color theme="0"/>
        <rFont val="Arial"/>
        <family val="2"/>
        <charset val="204"/>
      </rPr>
      <t>0.5</t>
    </r>
    <r>
      <rPr>
        <b/>
        <vertAlign val="superscript"/>
        <sz val="10"/>
        <color theme="0"/>
        <rFont val="Arial"/>
        <family val="2"/>
        <charset val="204"/>
      </rPr>
      <t>о</t>
    </r>
    <r>
      <rPr>
        <b/>
        <sz val="10"/>
        <color theme="0"/>
        <rFont val="Arial"/>
        <family val="2"/>
        <charset val="204"/>
      </rPr>
      <t>С, режим тишины (Silent), экономичный режим (ECO), возможность отключения дисплея, пульт RM12F в комплекте</t>
    </r>
  </si>
  <si>
    <r>
      <t>Внутренние блоки каcсетного типа (полноразмерные) 4-поточные с круговым распределением воздуха (360</t>
    </r>
    <r>
      <rPr>
        <b/>
        <vertAlign val="superscript"/>
        <sz val="10"/>
        <color theme="0"/>
        <rFont val="Arial"/>
        <family val="2"/>
        <charset val="204"/>
      </rPr>
      <t>о</t>
    </r>
    <r>
      <rPr>
        <b/>
        <sz val="10"/>
        <color theme="0"/>
        <rFont val="Arial"/>
        <family val="2"/>
        <charset val="204"/>
      </rPr>
      <t>), без декоративной панели,  со встроенной дренажной помпой. АC мотор вентилятора, 3 скорости вентилятора, прецизионная настройка и поддержание температуры ±0.5</t>
    </r>
    <r>
      <rPr>
        <b/>
        <sz val="10"/>
        <color theme="0"/>
        <rFont val="Calibri"/>
        <family val="2"/>
        <charset val="204"/>
      </rPr>
      <t>°</t>
    </r>
    <r>
      <rPr>
        <b/>
        <sz val="10"/>
        <color theme="0"/>
        <rFont val="Arial"/>
        <family val="2"/>
        <charset val="204"/>
      </rPr>
      <t>С, режим тишины (Silent), экономичный режим (ECO), возможность отключения дисплея, пульт RM12F в комплекте</t>
    </r>
  </si>
  <si>
    <r>
      <t>Внутренние блоки каcсетного типа 1-поточные, без декоративной панели,  со встроенной дренажной помпой. АC мотор вентилятора, три скорости вентилятора, прецизионная настройка и поддержание температуры ±0.5</t>
    </r>
    <r>
      <rPr>
        <b/>
        <sz val="10"/>
        <color theme="0"/>
        <rFont val="Calibri"/>
        <family val="2"/>
        <charset val="204"/>
      </rPr>
      <t>°</t>
    </r>
    <r>
      <rPr>
        <b/>
        <sz val="10"/>
        <color theme="0"/>
        <rFont val="Arial"/>
        <family val="2"/>
        <charset val="204"/>
      </rPr>
      <t>С, режим тишины (Silent), экономичный режим (ECO), возможность отключения дисплея, пульт RM12F в комплекте</t>
    </r>
  </si>
  <si>
    <t>Внутренние блоки каcсетного типа 2-поточные, без декоративной панели,  со встроенной дренажной помпой. АC мотор вентилятора, 3 скорости вентилятора, прецизионная настройка и поддержание температуры ±0.5°С, режим тишины (Silent), экономичный режим (ECO), возможность отключения дисплея, пульт RM12F в комплекте</t>
  </si>
  <si>
    <t>Внутренние блоки канального типа средненапорные (10-30-50) Па в комплекте со встроенной дренажной помпой и противопылевым фильтром. АC мотор вентилятора, 3 скорости вентилятора, прецизионная настройка и поддержание температуры ±0.5°С, режим тишины (Silent), экономичный режим (ECO), пульт WDC-86E/KD  в комплекте</t>
  </si>
  <si>
    <t>Внутренние блоки канального типа высоконапорные (50-100-150) Па в комплекте со встроенной дренажной помпой и противопылевым фильтром. АC мотор вентилятора, 3 скорости вентилятора, прецизионная настройка и поддержание температуры ±0.5°С, режим тишины (Silent), экономичный режим (ECO), пульт WDC-86E/KD  в комплекте</t>
  </si>
  <si>
    <t>Внутренние блоки канального типа высоконапорные до 400 Па, без фильтра. АC мотор вентилятора,3 скорости вентилятора, прецизионная настройка и поддержание температуры ±0.5°С, режим тишины (Silent), экономичный режим (ECO), пульт WDC-86E/KD  в комплекте</t>
  </si>
  <si>
    <t>Внутренние блоки настенного типа (встроенный расширительный клапан). АC мотор вентилятора, 7 уставок скорости, 5 положений жалюзи, прецизионная настройка и поддержание температуры ±0.5°С, режим тишины (Silent), экономичный режим (ECO), пульт RM12F в комплекте</t>
  </si>
  <si>
    <t>RM12F</t>
  </si>
  <si>
    <t>Внутренние блоки напольно-потолочного типа. AC мотор вентилятора, 3 скорости вентилятора, 5 положений жалюзи, 3D-Airflow (регулируемые с ИК ПДУ вертикальные и горизонтальные жалюзи), прецизионная настройка и поддержание температуры ±0.5°С, режим тишины (Silent), экономичный режим (ECO), пульт RM12F в комплекте</t>
  </si>
  <si>
    <t>панель потолочная для кассетных блоков полноразмерных с функцией независимого регулирования жалюзи (пульт ДУ RM12F)</t>
  </si>
  <si>
    <t>AHUKZ-00D</t>
  </si>
  <si>
    <t>AHUKZ-01D</t>
  </si>
  <si>
    <t>AHUKZ-02D</t>
  </si>
  <si>
    <t>AHUKZ-03D</t>
  </si>
  <si>
    <t>MDKG-V250C</t>
  </si>
  <si>
    <t>MDKG-V300C</t>
  </si>
  <si>
    <t>MDKG-V400C</t>
  </si>
  <si>
    <t>MDKG-V500C</t>
  </si>
  <si>
    <t>1072*315*237</t>
  </si>
  <si>
    <t>MDKG-V600C</t>
  </si>
  <si>
    <t>Фанкойлы напольно-потолочные в корпусе с фронтальным забором воздуха</t>
  </si>
  <si>
    <t>MDKH1-150-R3</t>
  </si>
  <si>
    <t>MDKH1-250-R3</t>
  </si>
  <si>
    <t>MDKH1-350-R3</t>
  </si>
  <si>
    <t>MDKH1-500-R3</t>
  </si>
  <si>
    <t>MDKH1-700-R3</t>
  </si>
  <si>
    <t>MDKH1-800-R3</t>
  </si>
  <si>
    <t>MDKH1-150-R4</t>
  </si>
  <si>
    <t>MDKH1-250-R4</t>
  </si>
  <si>
    <t>MDKH1-350-R4</t>
  </si>
  <si>
    <t>MDKH1-500-R4</t>
  </si>
  <si>
    <t>MDKH1-700-R4</t>
  </si>
  <si>
    <t>MDKH1-800-R4</t>
  </si>
  <si>
    <t>MD2O-14HFN8 outdoor</t>
  </si>
  <si>
    <t>MD2O-18HFN8 outdoor</t>
  </si>
  <si>
    <t>MD3O-21HFN8 outdoor</t>
  </si>
  <si>
    <t>MD3O-27HFN8 outdoor</t>
  </si>
  <si>
    <t>MD4O-28HFN8 outdoor</t>
  </si>
  <si>
    <t>MD4O-36HFN8 outdoor</t>
  </si>
  <si>
    <t>MD5O-42HFN8 outdoor</t>
  </si>
  <si>
    <t>MDSAF-07HRDN8 indoor</t>
  </si>
  <si>
    <t>MDSAF-09HRDN8 indoor</t>
  </si>
  <si>
    <t>MDSAF-12HRDN8 indoor</t>
  </si>
  <si>
    <t>MDSAF-18HRFN8 indoor</t>
  </si>
  <si>
    <t>MDSAF-24HRFN8 indoor</t>
  </si>
  <si>
    <t>MDSA-09HRFN8 indoor</t>
  </si>
  <si>
    <t>MDSA-12HRFN8 indoor</t>
  </si>
  <si>
    <t>MDSA-18HRFN8 indoor</t>
  </si>
  <si>
    <r>
      <t xml:space="preserve"> 3D DC-инвертор ERP,  </t>
    </r>
    <r>
      <rPr>
        <b/>
        <u/>
        <sz val="10"/>
        <color rgb="FFFFFFFF"/>
        <rFont val="Arial"/>
        <family val="2"/>
        <charset val="204"/>
      </rPr>
      <t>R32</t>
    </r>
  </si>
  <si>
    <t>MDCA4I-07HRFN8 indoor</t>
  </si>
  <si>
    <t>MDCA4I-09HRFN8 indoor</t>
  </si>
  <si>
    <t>MDCA4I-12HRFN8 indoor</t>
  </si>
  <si>
    <t>MDCA4I-18HRFN8 indoor</t>
  </si>
  <si>
    <r>
      <t xml:space="preserve">3D DC-инвертор ERP,  </t>
    </r>
    <r>
      <rPr>
        <b/>
        <u/>
        <sz val="10"/>
        <color rgb="FFFFFFFF"/>
        <rFont val="Arial"/>
        <family val="2"/>
        <charset val="204"/>
      </rPr>
      <t>R32</t>
    </r>
  </si>
  <si>
    <t>MDTII-07HWFN8 indoor</t>
  </si>
  <si>
    <t>MDTII-09HWFN8 indoor</t>
  </si>
  <si>
    <t>MDTII-12HWFN8 indoor</t>
  </si>
  <si>
    <t>MDTII-18HWFN8 indoor</t>
  </si>
  <si>
    <t>MDSAF-07HRN1-Z indoor</t>
  </si>
  <si>
    <t>MDOAF-07HN1-Z outdoor</t>
  </si>
  <si>
    <t>MDSAF-09HRN1-Z indoor</t>
  </si>
  <si>
    <t>MDOAF-09HN1-Z outdoor</t>
  </si>
  <si>
    <t>MDSAF-12HRN1-Z indoor</t>
  </si>
  <si>
    <t>MDOAF-12HN1-Z outdoor</t>
  </si>
  <si>
    <t>MDSAF-18HRN1-Z indoor</t>
  </si>
  <si>
    <t>MDOAF-18HN1-Z outdoor</t>
  </si>
  <si>
    <t>MDSAF-24HRN1-Z indoor</t>
  </si>
  <si>
    <t>MDOAF-24HN1-Z outdoor</t>
  </si>
  <si>
    <t>890*673*342</t>
  </si>
  <si>
    <r>
      <t xml:space="preserve"> DC-инвертор ERP (7-12kBTU), 
3D DC-инвертор ERP (18-24kBTU), </t>
    </r>
    <r>
      <rPr>
        <b/>
        <u/>
        <sz val="10"/>
        <color rgb="FFFFFFFF"/>
        <rFont val="Arial"/>
        <family val="2"/>
        <charset val="204"/>
      </rPr>
      <t>R32</t>
    </r>
  </si>
  <si>
    <t>MDOAF-09HFN8 outdoor</t>
  </si>
  <si>
    <t>MDOAF-12HFN8 outdoor</t>
  </si>
  <si>
    <t>MDOAF-18HFN8 outdoor</t>
  </si>
  <si>
    <t>805*554*330</t>
  </si>
  <si>
    <t>MDOAF-24HFN8 outdoor</t>
  </si>
  <si>
    <t>MDOA-09HFN8 outdoor</t>
  </si>
  <si>
    <t>MDOA-12HFN8 outdoor</t>
  </si>
  <si>
    <t>MDOA-18HFN8 outdoor</t>
  </si>
  <si>
    <r>
      <t xml:space="preserve"> 3D DC-инвертор ERP, </t>
    </r>
    <r>
      <rPr>
        <b/>
        <u/>
        <sz val="10"/>
        <color rgb="FFFFFFFF"/>
        <rFont val="Arial"/>
        <family val="2"/>
        <charset val="204"/>
      </rPr>
      <t>R32</t>
    </r>
  </si>
  <si>
    <t>Фанкойлы настенные DC-мотор,  в комплекте с ИК ПДУ RM12F, 3-ходовой клапан встроен</t>
  </si>
  <si>
    <t>НАРУЖНЫЕ БЛОКИ СЕРИИ ATOM</t>
  </si>
  <si>
    <t>Наружные блоки mini VRF серии ATOM (DC inverter, 1-фазные, R410A, 220V), охлаждение и нагрев</t>
  </si>
  <si>
    <t>MDV-V28W/DHN1(At)</t>
  </si>
  <si>
    <t>MDV-V36W/DHN1(At)</t>
  </si>
  <si>
    <t>MDV-V42W/DHN1(At)</t>
  </si>
  <si>
    <t>MDV-V48W/DHN1(At)</t>
  </si>
  <si>
    <t>1040 x 865 x 410</t>
  </si>
  <si>
    <t>MDV-V56W/DHN1(At)</t>
  </si>
  <si>
    <t>ВНУТРЕННИЕ БЛОКИ VRF серии ATOM, совместимы только с наружными блоками серии ATOM</t>
  </si>
  <si>
    <t>Внутренние блоки каcсетного типа 1-поточные, без декоративной панели, со встроенной дренажной помпой, пульт RM12F в комплекте</t>
  </si>
  <si>
    <t>MDV-D06Q1/N1-D(At)</t>
  </si>
  <si>
    <t>1054×153×425</t>
  </si>
  <si>
    <t>MDV-D07Q1/N1-D(At)</t>
  </si>
  <si>
    <t>MDV-D09Q1/N1-D(At)</t>
  </si>
  <si>
    <t>MDV-D12Q1/N1-D(At)</t>
  </si>
  <si>
    <t>MDV-D15Q1/N1-D(At)</t>
  </si>
  <si>
    <t>1275×189×450</t>
  </si>
  <si>
    <t>MDV-D18Q1/N1-D(At)</t>
  </si>
  <si>
    <t>MDV-D24Q1/N1-D(At)</t>
  </si>
  <si>
    <t>Внутренние блоки каcсетного типа (компактные) 4-поточные, без декоративной панели, со встроенной дренажной помпой, пульт RM12F в комплекте</t>
  </si>
  <si>
    <t>MDV-D05Q4/N1-A3(At)</t>
  </si>
  <si>
    <t>570×260×630</t>
  </si>
  <si>
    <t>MDV-D07Q4/N1-A3(At)</t>
  </si>
  <si>
    <t>MDV-D09Q4/N1-A3(At)</t>
  </si>
  <si>
    <t>MDV-D12Q4/N1-A3(At)</t>
  </si>
  <si>
    <t>MDV-D15Q4/N1-A3(At)</t>
  </si>
  <si>
    <t>Внутренние блоки каcсетного типа (полноразмерные) 4-поточные, без декоративной панели, со встроенной дренажной помпой, пульт RM12F в комплекте</t>
  </si>
  <si>
    <t>MDV-D09Q4/N1-E(At)</t>
  </si>
  <si>
    <t>840×230×840</t>
  </si>
  <si>
    <t>MDV-D12Q4/N1-E(At)</t>
  </si>
  <si>
    <t>MDV-D15Q4/N1-E(At)</t>
  </si>
  <si>
    <t>MDV-D18Q4/N1-E(At)</t>
  </si>
  <si>
    <t>MDV-D24Q4/N1-E(At)</t>
  </si>
  <si>
    <t>MDV-D28Q4/N1-E(At)</t>
  </si>
  <si>
    <t>MDV-D32Q4/N1-E(At)</t>
  </si>
  <si>
    <t>MDV-D36Q4/N1-E(At)</t>
  </si>
  <si>
    <t>MDV-D40Q4/N1-E(At)</t>
  </si>
  <si>
    <t>MDV-D48Q4/N1-E(At)</t>
  </si>
  <si>
    <r>
      <t>Декоративные панели к внутренним блокам VRF кассетного типа 4-поточным с круговым распределением воздуха (360</t>
    </r>
    <r>
      <rPr>
        <b/>
        <vertAlign val="superscript"/>
        <sz val="10"/>
        <color theme="0"/>
        <rFont val="Arial"/>
        <family val="2"/>
        <charset val="204"/>
      </rPr>
      <t>о</t>
    </r>
    <r>
      <rPr>
        <b/>
        <sz val="10"/>
        <color theme="0"/>
        <rFont val="Arial"/>
        <family val="2"/>
        <charset val="204"/>
      </rPr>
      <t>)</t>
    </r>
  </si>
  <si>
    <t>Внутренние блоки настенного типа (встроенный расширительный клапан), пульт RM12F в комплекте</t>
  </si>
  <si>
    <t xml:space="preserve">MDV-D07G/N1-M(At) </t>
  </si>
  <si>
    <t>835×280×203</t>
  </si>
  <si>
    <t>MDV-D09G/N1-M(At)</t>
  </si>
  <si>
    <t>MDV-D12G/N1-M(At)</t>
  </si>
  <si>
    <t>MDV-D15G/N1-M(At)</t>
  </si>
  <si>
    <t>990×315×223</t>
  </si>
  <si>
    <t>MDV-D18G/N1-M(At)</t>
  </si>
  <si>
    <t>MDV-D24G/N1-M(At)</t>
  </si>
  <si>
    <t>1194×343×262</t>
  </si>
  <si>
    <t xml:space="preserve">MDV-D28G/N1-M(At) </t>
  </si>
  <si>
    <t xml:space="preserve">MDV-D32G/N1-M(At) </t>
  </si>
  <si>
    <t>Внутренние блоки канального типа 10-50 (30-196) Па в комплекте cо встроенной дренажной помпой и противопылевым фильтром, пульт WDC-86E/KD  в комплекте</t>
  </si>
  <si>
    <t>MDV-D07T2/N1-DA5(At)</t>
  </si>
  <si>
    <t>778x210x500</t>
  </si>
  <si>
    <t>MDV-D09T2/N1-DA5(At)</t>
  </si>
  <si>
    <t>MDV-D12T2/N1-DA5(At)</t>
  </si>
  <si>
    <t>MDV-D15T2/N1-DA5(At)</t>
  </si>
  <si>
    <t>997x210x500</t>
  </si>
  <si>
    <t>MDV-D18T2/N1-DA5(At)</t>
  </si>
  <si>
    <t>MDV-D24T2/N1-DA5(At)</t>
  </si>
  <si>
    <t>1218x210x500</t>
  </si>
  <si>
    <t>MDV-D28T2/N1-DA5(At)</t>
  </si>
  <si>
    <t>1230×270×775</t>
  </si>
  <si>
    <t>MDV-D32T2/N1-DA5(At)</t>
  </si>
  <si>
    <t>MDV-D40T2/N1-DA5(At)</t>
  </si>
  <si>
    <t>MDV-D48T2/N1-DA5(At)</t>
  </si>
  <si>
    <t>1290×300×865</t>
  </si>
  <si>
    <t>MDV-D56T2/N1-DA5(At)</t>
  </si>
  <si>
    <t>1322×423×691</t>
  </si>
  <si>
    <t>Коллекторы распределения хладагента на 2, 3, 4, 5, 6 внутренних блоков</t>
  </si>
  <si>
    <t>DXFQT2-02</t>
  </si>
  <si>
    <t>DXFQT3-02</t>
  </si>
  <si>
    <t>DXFQT4-02</t>
  </si>
  <si>
    <t>DXFQT5-02</t>
  </si>
  <si>
    <t>DXFQT6-02</t>
  </si>
  <si>
    <t>MDOBF-07HDN1 с соединит. комплектом</t>
  </si>
  <si>
    <t xml:space="preserve"> 3D DC-инвертор ERP,  R410A                     (36kBTU - R32)</t>
  </si>
  <si>
    <t>MDOAF-09HFN8 с соединит. комплектом</t>
  </si>
  <si>
    <t>MDOAF-12HFN8 с соединит. комплектом</t>
  </si>
  <si>
    <t>MDOAF-18HFN8 с соединит. комплектом</t>
  </si>
  <si>
    <t>915*615*370</t>
  </si>
  <si>
    <t>1090*885*500</t>
  </si>
  <si>
    <t>R32</t>
  </si>
  <si>
    <t>Инверторные компрессорно-конденсаторные блоки малой производительности, охлаждение и нагрев, R410a, R32, с соединительным комплектом</t>
  </si>
  <si>
    <t>AHUKZ-V00D</t>
  </si>
  <si>
    <t>AHUKZ-V01D</t>
  </si>
  <si>
    <t>AHUKZ-V02D</t>
  </si>
  <si>
    <t>AHUKZ-V03D</t>
  </si>
  <si>
    <t>341*395*133</t>
  </si>
  <si>
    <t>440*490*205</t>
  </si>
  <si>
    <t>2,34(0,70-2,93)</t>
  </si>
  <si>
    <t>Соединительный комплект для AHU модульный (1,8-9,0кВт), проводной пульт, 0-10В управление производительностью</t>
  </si>
  <si>
    <t>MA-HKCW</t>
  </si>
  <si>
    <t>MA-HKCS</t>
  </si>
  <si>
    <t>MDV-V80W/DHN1(C)</t>
  </si>
  <si>
    <t>MDV-V120W/DHN1(C)</t>
  </si>
  <si>
    <t>MDV-V140W/DHN1(C)</t>
  </si>
  <si>
    <t>MDV-V160W/DHN1(C)</t>
  </si>
  <si>
    <t>Наружные блоки мини-VRF серии V4+ mini (DC inverter, 1-фазные, R410A, 220V)</t>
  </si>
  <si>
    <t>Наружные блоки мини-VRF серии V6 mini (DC inverter, 1-фазные, R410A, 220V)</t>
  </si>
  <si>
    <t>MDOU-12HFN1 outdoor</t>
  </si>
  <si>
    <t>MDTI-12HWFN1 indoor</t>
  </si>
  <si>
    <t>3,52(0,53-3,75)</t>
  </si>
  <si>
    <t>3,81(1,00-4,00)</t>
  </si>
  <si>
    <t>982*712*440</t>
  </si>
  <si>
    <t>950*840*426</t>
  </si>
  <si>
    <t>1040*865*53</t>
  </si>
  <si>
    <t>цена по запросу</t>
  </si>
  <si>
    <t>Внутренние блоки канального типа средненапорные (50-100-150) Па в комплекте со встроенной дренажной помпой и противопылевым фильтром, без ПДУ. DC мотор вентилятора, 7 уставок скорости, 10 шагов регулировки ESP (только пульты WDC-86E/KD, WDC-120G/WK, CCM-180/270), низкий уровень шума от 23дБ(А), прецизионная настройка и поддержание температуры ±0.5°С, режим тишины (Silent), экономичный режим (ECO)</t>
  </si>
  <si>
    <t>Внутренние блоки канального типа до 400 Па в комплекте с противопылевым фильтром (кроме моделей 40-56кВт), без ПДУ. DC мотор вентилятора, 7 уставок скорости, 20 шагов регулировки ESP (только пульты WDC-86E/KD, WDC-120G/WK, CCM-180/270), прецизионная настройка и поддержание температуры ±0.5°С, режим тишины (Silent), экономичный режим (ECO)</t>
  </si>
  <si>
    <t>Внутренние блоки канального типа со 100% притоком воздуха (высокого статического давления до 400 Па) в комплекте с противопылевым фильтром (кроме моделей 45-56кВт), без ПДУ. DC мотор вентилятора, 7 уставок скорости, 20 шагов регулировки ESP (только пульты WDC-86E/KD, WDC-120G/WK, CCM-180/270), прецизионная настройка и поддержание температуры ±0.5°С, режим тишины (Silent), экономичный режим (ECO)</t>
  </si>
  <si>
    <t>Для сегментов оборудования, по которым розничная цена в прайс-листе не указана, цена продажи формируется только после регистрации КП не позднее рабочего дня после подачи КП на регистрацию.</t>
  </si>
  <si>
    <t>1) По холодопроизводительности внешних блоков / моноблоков от 150 кВт суммарно и выше;</t>
  </si>
  <si>
    <t>Панель к фанкойлам MDKC-** (для моделей 5,09кВт)</t>
  </si>
  <si>
    <t>MDV-V100W/DHN1(C)</t>
  </si>
  <si>
    <t>Проводной индивидуальный/ групповой пульт ДУ с функцией Follow me (с возможностью адресации) для внутренних блоков поколения V6. Новое 2-проводное подключение, возможность подключения 2 пультов к одному ВБ, возможность подключения от 1 до 16 ВБ к одному пульту, обратная связь, сервис-режим (30 параметров, в т.ч. выбор напора канальных ВБ ) Просмотр параметров и ошибок НБ. Встроенный ИК приемник.Только для MDI2</t>
  </si>
  <si>
    <t>Шлюз протокола BMS Modbus (для систем V6, до 64 внутренних блоков)</t>
  </si>
  <si>
    <t>Шлюз протокола BMS Modbus (для модульных инверторных ККБ)</t>
  </si>
  <si>
    <t>MDSA-09HRFN8 панель Gold/Silver indoor</t>
  </si>
  <si>
    <t>MDSA-12HRFN8 панель Gold/Silver indoor</t>
  </si>
  <si>
    <t>внутр. Блок</t>
  </si>
  <si>
    <t>Wi-Fi модуль с комплектом подключения к серии Forest (опция для серий Forest)</t>
  </si>
  <si>
    <t xml:space="preserve">KJR-12B/DP(T)-E с комплектом подключения к серии Forest </t>
  </si>
  <si>
    <t xml:space="preserve">Проводной пульт ДУ с функцией follow me с комплектом подключения к серии Forest </t>
  </si>
  <si>
    <t xml:space="preserve">Touch-style проводной пульт ДУ с функцией follow me с комплектом подключения к серии Forest </t>
  </si>
  <si>
    <t xml:space="preserve">KJR-29B1/BK-E с комплектом подключения к серии Forest </t>
  </si>
  <si>
    <t>DTS343-3</t>
  </si>
  <si>
    <t>1068*675*235</t>
  </si>
  <si>
    <t>1285*675*235</t>
  </si>
  <si>
    <t>1650*675*235</t>
  </si>
  <si>
    <t>16,12(+3,52)</t>
  </si>
  <si>
    <t>5,42(0,88-6,29)</t>
  </si>
  <si>
    <t>15,53(4,98-18,46)</t>
  </si>
  <si>
    <t>6,40(1,66-7,10)</t>
  </si>
  <si>
    <r>
      <rPr>
        <b/>
        <sz val="10"/>
        <rFont val="Arial"/>
        <family val="2"/>
        <charset val="204"/>
      </rPr>
      <t>МОДУЛЬ ДЛЯ ЗАГРУЗКИ АКТУАЛЬНОГО АССОРТИМЕНТА MDV</t>
    </r>
    <r>
      <rPr>
        <sz val="10"/>
        <rFont val="Arial"/>
        <family val="2"/>
        <charset val="204"/>
      </rPr>
      <t xml:space="preserve">
Для актуализации ассортимента вашего интернет-магазина мы подготовили XML-файл с техническими характеристиками и фотографиями оборудования MDV 2021 года.
</t>
    </r>
  </si>
  <si>
    <r>
      <rPr>
        <b/>
        <sz val="10"/>
        <rFont val="Arial"/>
        <family val="2"/>
        <charset val="204"/>
      </rPr>
      <t>ФОТОГРАФИИ ОБОРУДОВАНИЯ</t>
    </r>
    <r>
      <rPr>
        <sz val="10"/>
        <rFont val="Arial"/>
        <family val="2"/>
        <charset val="204"/>
      </rPr>
      <t xml:space="preserve">
Дополните ваш сайт фотографиями оборудования MDV: наружные и внутренние блоки, пульты управления, фотографии комплектов и многое другое.
</t>
    </r>
  </si>
  <si>
    <r>
      <rPr>
        <b/>
        <sz val="10"/>
        <rFont val="Arial"/>
        <family val="2"/>
        <charset val="204"/>
      </rPr>
      <t>ФОТО И ВИДЕО 360°</t>
    </r>
    <r>
      <rPr>
        <sz val="10"/>
        <rFont val="Arial"/>
        <family val="2"/>
        <charset val="204"/>
      </rPr>
      <t xml:space="preserve">
Разместите в каталоге оборудования MDV вашего интернет-магазина короткие видеоролики с обзором внутренних блоков на 360 градусов. Видео-контент поможет лучше презентовать оборудование покупателю, также он полезен для поискового продвижения вашего сайта: увеличивает время пребывания на сайте и время взаимодействия со страницей. Ролики доступны в формате gif и mp4.
</t>
    </r>
  </si>
  <si>
    <r>
      <rPr>
        <b/>
        <sz val="10"/>
        <rFont val="Arial"/>
        <family val="2"/>
        <charset val="204"/>
      </rPr>
      <t>ВИДЕООБЗОРЫ НА БЫТОВЫЕ СПЛИТ-СИСТЕМЫ MDV</t>
    </r>
    <r>
      <rPr>
        <sz val="10"/>
        <rFont val="Arial"/>
        <family val="2"/>
        <charset val="204"/>
      </rPr>
      <t xml:space="preserve">
Двухминутные видео рассказывают об основных функциях и особенностях наших сплит-систем. Разместите их на вашем сайте или отправьте ссылку покупателю.
Обзорные видеоролики доступны по сплит-системам MDV серий OP, Aurora Inverter, Forest Inverter, Forest on/off.</t>
    </r>
  </si>
  <si>
    <r>
      <rPr>
        <b/>
        <sz val="10"/>
        <rFont val="Arial"/>
        <family val="2"/>
        <charset val="204"/>
      </rPr>
      <t>САЙТ ПО ПРОГРАММЕ «БЫСТРЫЙ СТАРТ»</t>
    </r>
    <r>
      <rPr>
        <sz val="10"/>
        <rFont val="Arial"/>
        <family val="2"/>
        <charset val="204"/>
      </rPr>
      <t xml:space="preserve">
Если у вас нет своего сайта или интернет-магазина, предлагаем готовый лендинг по бытовым сплит-системам MDV. Скачайте лендинг, внесите ваши контакты, запустите рекламу и начинайте продажи в интернете уже сегодня.
</t>
    </r>
  </si>
  <si>
    <t>ПОДАТЬ ЗАЯВКУ</t>
  </si>
  <si>
    <r>
      <rPr>
        <b/>
        <sz val="10"/>
        <rFont val="Arial"/>
        <family val="2"/>
        <charset val="204"/>
      </rPr>
      <t>МАТЕРИАЛЫ ДЛЯ ЗАПУСКА РЕКЛАМНОЙ КАМПАНИИ В ИНТЕРНЕТЕ</t>
    </r>
    <r>
      <rPr>
        <sz val="10"/>
        <rFont val="Arial"/>
        <family val="2"/>
        <charset val="204"/>
      </rPr>
      <t xml:space="preserve">
После актуализации ассортимента вашего интернет-магазина или установки готового лендинга MDV самое время привлекать покупателей. Предлагаем готовый набор материалов для запуска интернет-продвижения в системе Яндекс.Директ: баннеры, поисковые запросы, рекомендуемый список площадок.</t>
    </r>
  </si>
  <si>
    <t>СКАЧАТЬ МАТЕРИАЛЫ</t>
  </si>
  <si>
    <r>
      <t xml:space="preserve">ПРАЙС-ЛИСТ НА КЛИМАТИЧЕСКОЕ ОБОРУДОВАНИЕ </t>
    </r>
    <r>
      <rPr>
        <b/>
        <sz val="12"/>
        <color indexed="9"/>
        <rFont val="Arial"/>
        <family val="2"/>
        <charset val="204"/>
      </rPr>
      <t>MDV</t>
    </r>
  </si>
  <si>
    <t>Ценовая группа MDV</t>
  </si>
  <si>
    <t>Wi-Fi управление</t>
  </si>
  <si>
    <t>Проводной пульт ДУ с функцией follow me (кроме серии Forest)</t>
  </si>
  <si>
    <t>Проводные пульты управления</t>
  </si>
  <si>
    <t>Touch-style проводной пульт ДУ с функцией follow me (кроме серии Forest)</t>
  </si>
  <si>
    <t>инструкция 
по подключению</t>
  </si>
  <si>
    <t xml:space="preserve">KJR-18B/E </t>
  </si>
  <si>
    <t>Термостат универсальный для фанкойлов серий MDKT/MDKH</t>
  </si>
  <si>
    <t>от 1 комплекта</t>
  </si>
  <si>
    <t>Мини VRF-система серии ATOM</t>
  </si>
  <si>
    <t>панель потолочная для кассетных блоков серии Q4/N1-E</t>
  </si>
  <si>
    <r>
      <rPr>
        <b/>
        <sz val="12"/>
        <color indexed="62"/>
        <rFont val="Arial"/>
        <family val="2"/>
        <charset val="204"/>
      </rPr>
      <t xml:space="preserve">Основная цель работы системы: </t>
    </r>
    <r>
      <rPr>
        <sz val="10"/>
        <rFont val="Arial"/>
        <family val="2"/>
        <charset val="204"/>
      </rPr>
      <t>создание конкурентного подхода к продвижению коммерческого сегмента оборудования MDV при активном участии дистрибьютора в комплексе следующих мероприятий:</t>
    </r>
  </si>
  <si>
    <t>Пульты дистанционного управления для внутренних блоков</t>
  </si>
  <si>
    <t xml:space="preserve">Центральные контроллеры и аксессуары                         </t>
  </si>
  <si>
    <t>Пульты дистанционного управления и аксессуары для внутренних блоков</t>
  </si>
  <si>
    <t xml:space="preserve">Центральный ПУ для внутренних  блоков поколения V4+/V6 в системах с наружными блоками V6, V6-I, ATOM  (до 64 внутренних  блоков) (подключение к наружным блокам), Touch Style Key               </t>
  </si>
  <si>
    <t>Центральный ПУ для внутренних блоков (до 64 внутренних блоков), цветной Touch Screen, 6.2” (только для систем с НБ V6, ATOM)</t>
  </si>
  <si>
    <t>Центральный ПУ для внутренних блоков (до 48 систем, до 384 внутренних блоков), цветной Touch Screen, 10” (только для систем с НБ V6, ATOM)</t>
  </si>
  <si>
    <t>Модуль расширения порта XYE для наружных блоков V6, ATOM</t>
  </si>
  <si>
    <t xml:space="preserve">Центральный ПУ для внутренних  блоков поколения V4+/V6 в системах с наружными блоками V6, V6-I, ATOM  (до 64 внутренних  блоков) (подключение к наружным блокам), Touch Style Key          </t>
  </si>
  <si>
    <t>12126200000215 Поддон</t>
  </si>
  <si>
    <t>MDSA-09HRFN1 панель Silver indoor</t>
  </si>
  <si>
    <t>MDSA-12HRFN1 панель Silver indoor</t>
  </si>
  <si>
    <t>EU-OSK105</t>
  </si>
  <si>
    <t xml:space="preserve">EU-OSK105 с комплектом подключения к серии Forest </t>
  </si>
  <si>
    <t>MDV-MBQ4-01E (T) Cassette panel</t>
  </si>
  <si>
    <t>программа для диагностики VRF-систем V6, V6i, V6R, VC pro и V5X (для V5X необходима переходная плата (опция))</t>
  </si>
  <si>
    <t>GW-BAC (D)</t>
  </si>
  <si>
    <t>260*250*60</t>
  </si>
  <si>
    <t>MDSAG-07HRN1 indoor</t>
  </si>
  <si>
    <t>MDOAG-07HN1 outdoor</t>
  </si>
  <si>
    <t>MDSAG-09HRN1 indoor</t>
  </si>
  <si>
    <t>MDOAG-09HN1 outdoor</t>
  </si>
  <si>
    <t>MDSAG-12HRN1 indoor</t>
  </si>
  <si>
    <t>MDOAG-12HN1 outdoor</t>
  </si>
  <si>
    <t>MDSAG-18HRN1 indoor</t>
  </si>
  <si>
    <t>MDOAG-18HN1 outdoor</t>
  </si>
  <si>
    <t>MDSAG-24HRN1 indoor</t>
  </si>
  <si>
    <t>MDOAG-24HN1 outdoor</t>
  </si>
  <si>
    <t>729*292*200</t>
  </si>
  <si>
    <t>802*295*200</t>
  </si>
  <si>
    <t>971*321 *228</t>
  </si>
  <si>
    <t>765*555*303</t>
  </si>
  <si>
    <t>1082*337*234</t>
  </si>
  <si>
    <t>MDOAG-09HFN8 outdoor</t>
  </si>
  <si>
    <t>MDOAG-12HFN8 outdoor</t>
  </si>
  <si>
    <t>MDSAG-18HRFN8 indoor</t>
  </si>
  <si>
    <t>MDOAG-18HFN8 outdoor</t>
  </si>
  <si>
    <t>MDSAG-24HRFN8 indoor</t>
  </si>
  <si>
    <t>MDOAG-24HFN8 outdoor</t>
  </si>
  <si>
    <t>MDSAG-12HRFN8 indoor</t>
  </si>
  <si>
    <t>MDSAG-09HRFN8 indoor</t>
  </si>
  <si>
    <t>3,52 (1,38-4,31)</t>
  </si>
  <si>
    <t>5,28 (3,39-5,90)</t>
  </si>
  <si>
    <t>7,03 (2,11-8,21)</t>
  </si>
  <si>
    <t>2,93 (0,82-3,37)</t>
  </si>
  <si>
    <t>3,81 (1,07-4,38)</t>
  </si>
  <si>
    <t>5,57 (3,10-5,85)</t>
  </si>
  <si>
    <t>7,33 (1,55-8,21)</t>
  </si>
  <si>
    <t>0,733 (0,08-1,10)</t>
  </si>
  <si>
    <t>1,096 (0,12-1,65)</t>
  </si>
  <si>
    <t>1,550 (0,56-2,05)</t>
  </si>
  <si>
    <t>726*291*210</t>
  </si>
  <si>
    <t>835*295*208</t>
  </si>
  <si>
    <t>969*320*241</t>
  </si>
  <si>
    <t>1083*336*244</t>
  </si>
  <si>
    <t xml:space="preserve"> 3D DC-инвертор ERP,  R32</t>
  </si>
  <si>
    <t>MDSA-07HRN8 indoor</t>
  </si>
  <si>
    <t>MDOA-07HN8 outdoor</t>
  </si>
  <si>
    <t>MDSA-09HRN8 indoor</t>
  </si>
  <si>
    <t>MDOA-09HN8 outdoor</t>
  </si>
  <si>
    <t>MDSA-12HRN8 indoor</t>
  </si>
  <si>
    <t>MDOA-12HN8 outdoor</t>
  </si>
  <si>
    <t>MDSA-18HRN8 indoor</t>
  </si>
  <si>
    <t>MDOA-18HN8 outdoor</t>
  </si>
  <si>
    <t>MDSA-24HRN8 indoor</t>
  </si>
  <si>
    <t>MDOA-24HN8 outdoor</t>
  </si>
  <si>
    <t>AURORA ON/OFF, энергоэффективность класса А, компрессор GMCC, функция самоочистки, Follow me, температурная компенсация, возможность установки зимнего комплекта, противопылевой фильтр высокой плотности, фотокаталический фильтр тонкой очистки, функция обнаружения утечки хладагента, функция любимый режим, ИК ПДУ RG10 с держателем в комплекте, возможность управления кондиционером по Wi-Fi (опция), покрытие теплообменника Golden Fin, 3D Airflow</t>
  </si>
  <si>
    <t>MDV-V60W/DHN1(At)</t>
  </si>
  <si>
    <t>910 x 712 x 426</t>
  </si>
  <si>
    <t>950 x 840 x 440</t>
  </si>
  <si>
    <t>MDV-D12DL/N1-C(At)</t>
  </si>
  <si>
    <t>MDV-D15DL/N1-C(At)</t>
  </si>
  <si>
    <t>MDV-D18DL/N1-C(At)</t>
  </si>
  <si>
    <t>MDV-D24DL/N1-C(At)</t>
  </si>
  <si>
    <t>MDV-D28DL/N1-C(At)</t>
  </si>
  <si>
    <t>MDV-D32DL/N1-C(At)</t>
  </si>
  <si>
    <t>MDV-D40DL/N1-C(At)</t>
  </si>
  <si>
    <t>MDV-D48DL/N1-C(At)</t>
  </si>
  <si>
    <t>Внутренние блоки напольно-потолочного типа.  Пульт RM12F в комплекте</t>
  </si>
  <si>
    <t>MDV-D160Q4/N1-E(B)</t>
  </si>
  <si>
    <t>MDSAG-07HRDN8 indoor</t>
  </si>
  <si>
    <t>MDOAG-07HDN8 outdoor</t>
  </si>
  <si>
    <t>2,20(0,91-2,51)</t>
  </si>
  <si>
    <t>0,688(0,08-1,00)</t>
  </si>
  <si>
    <t>Сплит-системы полупромышленной серии; 
мульти-сплит-системы по количеству наружных блоков</t>
  </si>
  <si>
    <t>VCCUKZ-00(At)</t>
  </si>
  <si>
    <t>345*395*133</t>
  </si>
  <si>
    <t>VCCUKZ-01(At)</t>
  </si>
  <si>
    <t>Соединительный комплект для AHU модульный (9,0-16,0кВт), проводной пульт, 0-10В управление производительностью</t>
  </si>
  <si>
    <t>MDV-MBT2-01R</t>
  </si>
  <si>
    <t>MDV-MBT2-02R</t>
  </si>
  <si>
    <t>MDV-MBT2-03R</t>
  </si>
  <si>
    <t xml:space="preserve">для блоков MDI2-**T2DHN1 / MDV-D**T2/N1-DA5(B)  2,2-3,6 кВт </t>
  </si>
  <si>
    <t xml:space="preserve">для блоков MDI2-**T2DHN1 / MDV-D**T2/N1-DA5(B) 4,5-5,6 кВт </t>
  </si>
  <si>
    <t xml:space="preserve">для блоков MDI2-**T2DHN1 / MDV-D**T2/N1-DA5(B) 7,1 кВт </t>
  </si>
  <si>
    <t>Бытовые сплит-системы; Мульти-сплит; Полупромышленные системы</t>
  </si>
  <si>
    <t>MA-IS</t>
  </si>
  <si>
    <t>86*72,8*15,5</t>
  </si>
  <si>
    <t>MDI2-160DLDHN1</t>
  </si>
  <si>
    <t>MDI2-160Q4DHN1</t>
  </si>
  <si>
    <t>950×300×950</t>
  </si>
  <si>
    <t xml:space="preserve">MDV-MBQ4-02E(S) </t>
  </si>
  <si>
    <t>панель потолочная для кассетного полноразмерного блока MDI2-160Q4DHN1 с функцией независимого регулирования жалюзи (пульт ДУ RM12F)</t>
  </si>
  <si>
    <t>1050*55*1050</t>
  </si>
  <si>
    <t>950*50*950</t>
  </si>
  <si>
    <t>MDV-MBQ4-01E(S)</t>
  </si>
  <si>
    <t>панель потолочная для кассетного полноразмерного блока MDV-D160Q4/N1-E(B) с функцией независимого регулирования жалюзи (пульт ДУ RM12F)</t>
  </si>
  <si>
    <t>840×300×840</t>
  </si>
  <si>
    <t>MDV-D56Q4/HN1-E(At)</t>
  </si>
  <si>
    <t>панель потолочная для кассетного полноразмерного блока MDV-D56Q4/HN1-E(At) с функцией независимого регулирования жалюзи (пульт ДУ RM12F)</t>
  </si>
  <si>
    <t>HRV-D200(B)</t>
  </si>
  <si>
    <t>1195*272*801</t>
  </si>
  <si>
    <t>HRV-D300(B)</t>
  </si>
  <si>
    <t>1195*272*914</t>
  </si>
  <si>
    <t>HRV-D400(B)</t>
  </si>
  <si>
    <t>1276*272*1204</t>
  </si>
  <si>
    <t>HRV-D500(B)</t>
  </si>
  <si>
    <t>1311*390*1106</t>
  </si>
  <si>
    <t>HRV-D800(B)</t>
  </si>
  <si>
    <t>1311*390*1286</t>
  </si>
  <si>
    <t>HRV-D1000(B)</t>
  </si>
  <si>
    <t>1311*390*1526</t>
  </si>
  <si>
    <t>HRV-D1500(B)</t>
  </si>
  <si>
    <t>1740*615*1375</t>
  </si>
  <si>
    <t>HRV-D2000(B)</t>
  </si>
  <si>
    <t>1811*685*1575</t>
  </si>
  <si>
    <t>НАРУЖНЫЕ БЛОКИ ПОКОЛЕНИЯ V4+, V6 mini</t>
  </si>
  <si>
    <t>700*200*506</t>
  </si>
  <si>
    <t>Внутренние блоки кассетного типа, компактные (570х570), 3D DC-Inverter стандарта ERP, встроенная помпа, ИК ПДУ RG66 с держателем в комплекте, функция любимый режим, функция Follow me, температурная компенсация, возможность подключения проводного пульта, возможность подключения к системе центрального управления и диспетчеризации, клеммы удаленного вкл/выкл, клеммы вывода сигнала аварии, покрытие теплообменника Golden Fin</t>
  </si>
  <si>
    <t>Внутренние блоки полностью инверторные настенного типа серии AURORA DESIGN INVERTER, 3D DC-Inverter стандарта ERP, Follow me, температурная компенсация, защита помещения от замораживания (8°С), противопылевой фильтр высокой плотности, комбинированный фильтр тонкой очистки, функция любимый режим, ИК ПДУ RG66 с держателем в комплекте, покрытие теплообменника Golden Fin</t>
  </si>
  <si>
    <t>Внутренние блоки полностью инверторные настенного типа серии AURORA INVERTER, 3D DC-Inverter стандарта ERP, Follow me, температурная компенсация, защита помещения от замораживания (8°С), противопылевой фильтр высокой плотности, комбинированный фильтр тонкой очистки, функция любимый режим, ИК ПДУ RG66 с держателем в комплекте, возможность подключения проводного ПДУ, покрытие теплообменника Golden Fin</t>
  </si>
  <si>
    <t>Внутренние блоки полностью инверторные настенного типа серии AURORA DESIGN INVERTER,  3D DC-Inverter стандарта ERP, Follow me, температурная компенсация, защита помещения от замораживания (8°С), противопылевой фильтр высокой плотности, комбинированный фильтр тонкой очистки, функция любимый режим, ИК ПДУ RG66 с держателем в комплекте, покрытие теплообменника Golden Fin</t>
  </si>
  <si>
    <t>Внутренние блоки полностью инверторные настенного типа серии AURORA INVERTER,  3D DC-Inverter стандарта ERP, Follow me, температурная компенсация, защита помещения от замораживания (8°С), противопылевой фильтр высокой плотности, комбинированный фильтр тонкой очистки, функция любимый режим, ИК ПДУ RG66 с держателем в комплекте, возможность подключения проводного ПДУ, покрытие теплообменника Golden Fin</t>
  </si>
  <si>
    <t>Внутренние блоки инверторные настенного типа серии FOREST INVERTER, DC-Inverter стандарта ERP, Follow me, температурная компенсация, противопылевой фильтр высокой плотности, фотокаталитический фильтр тонкой очистки, функция любимый режим, ИК ПДУ RG66 с держателем в комплекте, возможность управления кондиционером по Wi-Fi (опция), покрытие теплообменника Golden Fin, возможность подключения проводного ПДУ (опция)</t>
  </si>
  <si>
    <t>Внутренние блоки инверторные настенного типа серии FOREST INVERTER, DC-Inverter стандарта ERP, Follow me, температурная компенсация, противопылевой фильтр высокой плотности, фотокаталитический фильтр тонкой очистки, функция любимый режим, ИК ПДУ RG10 с держателем в комплекте, возможность управления кондиционером по Wi-Fi (опция), покрытие теплообменника Golden Fin, возможность подключения проводного ПДУ (опция)</t>
  </si>
  <si>
    <t>3,800(0,180-4,600)</t>
  </si>
  <si>
    <t>12,31(3,52-12,31)</t>
  </si>
  <si>
    <t>12,31(2,64-12,31)</t>
  </si>
  <si>
    <t>3,270(0,212-4,125)</t>
  </si>
  <si>
    <t>10,55(3,60-10,83)</t>
  </si>
  <si>
    <t>10,55(2,74-11,29)</t>
  </si>
  <si>
    <t>2,500(0,150-3,340)</t>
  </si>
  <si>
    <t>8,79(1,61-10,14)</t>
  </si>
  <si>
    <t>8,21(2,49-10,26)</t>
  </si>
  <si>
    <t>2,450(0,230-3,250)</t>
  </si>
  <si>
    <t>8,21(2,20-8,50)</t>
  </si>
  <si>
    <t>7,91(3,03-8,50)</t>
  </si>
  <si>
    <t>1,905(0,180-2,200)</t>
  </si>
  <si>
    <t>6,45(1,99-6,68)</t>
  </si>
  <si>
    <t>6,15(1,99-6,59)</t>
  </si>
  <si>
    <t>1,635(0,690-2,000)</t>
  </si>
  <si>
    <t>5,57(2,34-5,63)</t>
  </si>
  <si>
    <t>5,28(2,23-5,57)</t>
  </si>
  <si>
    <t>1,270(0,100-1,650)</t>
  </si>
  <si>
    <t>4,40(1,61-4,84)</t>
  </si>
  <si>
    <t>4,10(1,47-4,98)</t>
  </si>
  <si>
    <t>МУЛЬТИ-СПЛИТ-СИСТЕМЫ СВОБОДНОЙ КОМПЛЕКТАЦИИ СЕРИИ FREE MATCH</t>
  </si>
  <si>
    <t>Wi-Fi модуль (опция для серии OP, INFINI, Aurora on/off R32 07-24K)</t>
  </si>
  <si>
    <t>OP INVERTER,  полностью инверторные сплит-системы (3D DC-Inverter стандарта ERP), ультравысокий уровень энергоэффективности А+++,   компрессор GMCC,  функция "умный глаз" (Intelligent Eye),   работа в режиме обогрева даже при -30°С, работа в режиме охлаждения от -25°С, функция самоочистки, функция Follow me, температурная компенсация, функция обнаружения утечки хладагента, 3D Air Flow (вертикальные и горизонтальные жалюзи с управлением с пульта), контроль уровня влажности, защита от замораживания помещения (8°С и 12°С), режим ECO, Wi-Fi управление (опция), режим Silent (Тишина), противопылевой фильтр высокой плотности, фотокаталитический фильтр тонкой очистки, автоматическая регулировка яркости дисплея внутреннего блока, фиксаторы положения для лёгкого обслуживания, ИК ПДУ RG10 с держателем в комплекте, возможность подключения проводного ПДУ (опция), покрытие теплообменника Golden Fin, самоочистка наружного блока Anti dust</t>
  </si>
  <si>
    <t>2,402 (0,42-3,20)</t>
  </si>
  <si>
    <t>2,64 (1,00-3,22)</t>
  </si>
  <si>
    <t>INFINI INVERTER,  полностью инверторные сплит-системы (3D DC-Inverter стандарта ERP), энергоэффективность класса А++, компрессор GMCC, функция самоочистки, Follow me, температурная компенсация, защита помещения от замораживания (8°С), режим Silent (Тишина), противопылевой фильтр высокой плотности, фотокаталитический фильтр тонкой очистки, функция обнаружения утечки хладагента, функция любимый режим, ИК ПДУ RG10 с держателем в комплекте, возможность подключения проводного ПДУ, покрытие теплообменника Golden Fin, 3D Airflow, возможность управления кондиционером по Wi-Fi (опция), биполярный ионизатор Super ionizer (Air Magic), самоочистка наружного блока Anti dust (09-24K)</t>
  </si>
  <si>
    <t>1,089(0,050-1,600)</t>
  </si>
  <si>
    <t>3,81(0,85-4,78)</t>
  </si>
  <si>
    <t>3,52(0,82-4,16)</t>
  </si>
  <si>
    <t>0,703(0,070-1,230)</t>
  </si>
  <si>
    <t>2,93(0,88-3,66)</t>
  </si>
  <si>
    <t>2,64(1,03-3,19)</t>
  </si>
  <si>
    <t>AURORA DESIGN INVERTER,  полностью инверторные сплит-системы (3D DC-Inverter стандарта ERP), энергоэффективность класса А++, компрессор GMCC, функция самоочистки, Follow me, температурная компенсация, защита помещения от замораживания (8°С), режим Silent (Тишина), противопылевой фильтр высокой плотности, комбинированный фильтр тонкой очистки, функция обнаружения утечки хладагента, функция любимый режим, ИК ПДУ RG66 с держателем в комплекте, возможность подключения проводного ПДУ, покрытие теплообменника Golden Fin, самоочистка наружного блока Anti dust</t>
  </si>
  <si>
    <t>1,547(0,120-2,380)</t>
  </si>
  <si>
    <t>5,57(1,38-6,80)</t>
  </si>
  <si>
    <t>5,28(1,85-6,15)</t>
  </si>
  <si>
    <t>AURORA INVERTER, полностью инверторные сплит-системы (3D DC-Inverter стандарта ERP), энергоэффективность класса А++, компрессор GMCC, функция самоочистки, Follow me, температурная компенсация, защита помещения от замораживания (8°С), режим Silent (Тишина), противопылевой фильтр высокой плотности, комбинированный фильтр тонкой очистки, функция обнаружения утечки хладагента, функция любимый режим,  ИК ПДУ RG66 с держателем в комплекте, возможность подключения проводного ПДУ, покрытие теплообменника Golden Fin, самоочистка наружного блока Anti dust</t>
  </si>
  <si>
    <t>2,600(0,42-3,15)</t>
  </si>
  <si>
    <t>7,33(1,61-7,91)</t>
  </si>
  <si>
    <t>7,03(2,08-7,91)</t>
  </si>
  <si>
    <t>1,550(0,56-2,05)</t>
  </si>
  <si>
    <t>5,57(3,10-5,85)</t>
  </si>
  <si>
    <t>5,28(0,34-5,83)</t>
  </si>
  <si>
    <t>1,213(0,13-1,58)</t>
  </si>
  <si>
    <t>3,81(1,08-4,22)</t>
  </si>
  <si>
    <t>3,52(1,11-4,16)</t>
  </si>
  <si>
    <t>0,732(0,10-1,24)</t>
  </si>
  <si>
    <t>2,93(0,82-3,37)</t>
  </si>
  <si>
    <t>2,64(0,91-3,40)</t>
  </si>
  <si>
    <t>0,730(0,08-1,00)</t>
  </si>
  <si>
    <t>2,34(0,91-2,51)</t>
  </si>
  <si>
    <t xml:space="preserve"> DC-инвертор ERP R410A (07kBTU), R32 (9-12kBTU), 
3D DC-инвертор ERP R32 (18-24kBTU)</t>
  </si>
  <si>
    <t>FOREST INVERTER, DC-Inverter стандарта ERP, энергоэффективность класса А++, компрессор GMCC, функция самоочистки, Follow me, температурная компенсация, режим Silent (Тишина), противопылевой фильтр высокой плотности, фотокаталитический фильтр тонкой очистки, функция обнаружения утечки хладагента, функция любимый режим, возможность управления кондиционером по Wi-Fi (опция),  ИК ПДУ RG10 с держателем в комплекте, возможность подключения проводного ПДУ, покрытие теплообменника Golden Fin, самоочистка наружного блока Anti dust (09-24K)</t>
  </si>
  <si>
    <t>MDSA-12HRN8 панель Gold/Silver indoor</t>
  </si>
  <si>
    <t>MDSA-09HRN8 панель Gold/Silver indoor</t>
  </si>
  <si>
    <t>MDSA-07HRN8 панель Gold/Silver indoor</t>
  </si>
  <si>
    <t>AURORA DESIGN ON/OFF с дизайнерскими цветными панелями Silver и Gold, энергоэффективность класса А, компрессор GMCC, функция самоочистки, Follow me, температурная компенсация, возможность установки зимнего комплекта, противопылевой фильтр высокой плотности, фотокаталический фильтр тонкой очистки, функция обнаружения утечки хладагента, функция любимый режим, ИК ПДУ RG10 с держателем в комплекте, покрытие теплообменника Golden Fin, 3D Airflow</t>
  </si>
  <si>
    <t>INFINI ON/OFF, энергоэффективность класса А (07-12K), компрессор GMCC,  функция самоочистки, Follow me, температурная компенсация, возможность установки зимнего комплекта, противопылевой фильтр высокой плотности, фотокаталический фильтр тонкой очистки, функция обнаружения утечки хладагента, функция любимый режим, возможность управления кондиционером по Wi-Fi (опция), ИК ПДУ RG10 с держателем в комплекте, возможность подключения проводного ПДУ (опция), покрытие теплообменника Golden Fin, 3D Airflow</t>
  </si>
  <si>
    <t>FOREST ON/OFF с низкотемпературным комплектом до -25°С, тепло-холод (модели 12 и 18kBTU) и только холод (24kBTU), энергоэффективность класса А, компрессор GMCC, противопылевой фильтр высокой плотности, фотокаталический фильтр тонкой очистки, функция обнаружения утечки хладагента, ИК ПДУ RG51 в комплекте, покрытие теплообменника Golden Fin</t>
  </si>
  <si>
    <t>AURORA DESIGN ON/OFF с дизайнерскими цветными панелями Silver и Gold, энергоэффективность класса А, компрессор GMCC, функция самоочистки, Follow me, температурная компенсация, возможность установки зимнего комплекта, противопылевой фильтр высокой плотности, фотокаталический фильтр тонкой очистки, функция обнаружения утечки хладагента, функция любимый режим, ИК ПДУ RG66 с держателем в комплекте, покрытие теплообменника Golden Fin</t>
  </si>
  <si>
    <t>1259*362*282</t>
  </si>
  <si>
    <t>AURORA ON/OFF, энергоэффективность класса А, компрессор GMCC, функция самоочистки, Follow me, температурная компенсация, возможность установки зимнего комплекта, противопылевой фильтр высокой плотности (7-24kBTU), фотокаталический фильтр тонкой очистки, функция обнаружения утечки хладагента, функция любимый режим, ИК ПДУ RG66 (RG10 для 30, 36K) с держателем в комплекте, возможность подключения проводного ПДУ (опция), покрытие теплообменника Golden Fin</t>
  </si>
  <si>
    <t>FOREST ON/OFF, энергоэффективность класса А, компрессор GMCC,  функция самоочистки, Follow me, температурная компенсация, возможность установки зимнего комплекта, противопылевой фильтр высокой плотности, фотокаталический фильтр тонкой очистки, функция обнаружения утечки хладагента, функция любимый режим, возможность управления кондиционером по Wi-Fi (опция), ИК ПДУ RG66 с держателем в комплекте, возможность подключения проводного ПДУ (опция), покрытие теплообменника Golden Fin</t>
  </si>
  <si>
    <t>FOREST Z ON/OFF, энергоэффективность класса А, компрессор GMCC, улучшена конструкция внешнего блока, функция самоочистки, Follow me, температурная компенсация, возможность установки зимнего комплекта, противопылевой фильтр высокой плотности, фотокаталитический фильтр тонкой очистки, функция обнаружения утечки хладагента, функция любимый режим,  возможность управления кондиционером по Wi-Fi (опция),  ИК ПДУ RG10 с держателем в комплекте, возможность подключения проводного ПДУ (опция), покрытие теплообменника Golden Fin</t>
  </si>
  <si>
    <t>18,9 (+3,52)</t>
  </si>
  <si>
    <t>MDOFPA4-24AN1 outdoor</t>
  </si>
  <si>
    <t>7,91 (+2,73)</t>
  </si>
  <si>
    <t>MDFPA4-24ARN1 indoor</t>
  </si>
  <si>
    <t>MDOU3-24HN1 outdoor</t>
  </si>
  <si>
    <t>MDTJ-24HWN1 indoor</t>
  </si>
  <si>
    <t>MDOU3-18HN1 outdoor</t>
  </si>
  <si>
    <t>MDTJ-18HWN1 indoor</t>
  </si>
  <si>
    <t>T-MBQ4-04B Cassette Panel</t>
  </si>
  <si>
    <t>830*287*830</t>
  </si>
  <si>
    <t>MDCF-60HRN1 indoor</t>
  </si>
  <si>
    <t>830*245*830</t>
  </si>
  <si>
    <t>MDCF-48HRN1 indoor</t>
  </si>
  <si>
    <t>MDCF-36HRN1 indoor</t>
  </si>
  <si>
    <t>830*205*830</t>
  </si>
  <si>
    <t>MDCF-24HRN1 indoor</t>
  </si>
  <si>
    <t>Cплит-системы кассетного типа (полноразмерные), встроенная помпа, с зимним комплектом до -25 градусов, ИК ПДУ RG66 с держателем в комплекте, функция Follow me, функция любимый режим, возможность подключения проводного пульта, возможность независимого регулирования жалюзи (опция, необходим проводной пульт KJR-120C и декоративная панель 02M2), возможность подключения к системе центрального управления или диспетчеризации (модели 24, 36k - стандарт; 48, 60k -опция), клеммы удаленного вкл\выкл, клеммы вывода сигнала аварии, функция обнаружения утечки хладагента</t>
  </si>
  <si>
    <t>MDCA5-18HRN1 indoor</t>
  </si>
  <si>
    <t>MDOU3-12HN1 outdoor</t>
  </si>
  <si>
    <t>MDCA5-12HRN1 indoor</t>
  </si>
  <si>
    <t>Cплит-системы кассетного типа (компактные), встроенная помпа, с зимним комплектом до -25 градусов, функция Follow me, функция любимый режим, возможность подключения к системе центрального управления или диспетчеризации, клеммы удаленного вкл\выкл, клеммы вывода сигнала аварии, ИК ПДУ RG66 с держателем в комплекте, возможность подключения проводного пульта, функция обнаружения утечки хладагента</t>
  </si>
  <si>
    <t>5,65(1,100-6,650)</t>
  </si>
  <si>
    <t>18,17(4,40-19,64)</t>
  </si>
  <si>
    <t>15,83(4,10-16,71)</t>
  </si>
  <si>
    <t>5,00(0,900-5,950)</t>
  </si>
  <si>
    <t>16,12(4,10-17,00)</t>
  </si>
  <si>
    <t>14,07(3,52-15,24)</t>
  </si>
  <si>
    <t>4,00(0,890-4,300)</t>
  </si>
  <si>
    <t>11,72(2,81-12,78)</t>
  </si>
  <si>
    <t>10,55(2,73-11,78)</t>
  </si>
  <si>
    <t>2,30(0,747-2,930)</t>
  </si>
  <si>
    <t>7,62(2,72-8,29)</t>
  </si>
  <si>
    <t>7,03(3,22-7,77)</t>
  </si>
  <si>
    <t>1,45(0,670-2,027)</t>
  </si>
  <si>
    <t>5,57(2,42-6,30)</t>
  </si>
  <si>
    <t>5,28(2,71-5,86)</t>
  </si>
  <si>
    <t xml:space="preserve"> 3D DC-инвертор ERP, R32                     </t>
  </si>
  <si>
    <t>5,250(1,030-6,650)</t>
  </si>
  <si>
    <t>18,17(4,40-20,52)</t>
  </si>
  <si>
    <t>15,24(4,10-17,29)</t>
  </si>
  <si>
    <t>4,800(0,880-6,000)</t>
  </si>
  <si>
    <t>16,12(4,10-18,17)</t>
  </si>
  <si>
    <t>14,07(3,52-15,53)</t>
  </si>
  <si>
    <t>4,000(0,890-4,200)</t>
  </si>
  <si>
    <t>11,72(2,78-12,84)</t>
  </si>
  <si>
    <t>110*249*774</t>
  </si>
  <si>
    <t>2,190(0,750-2,960)</t>
  </si>
  <si>
    <t>7,62(2,81-8,49)</t>
  </si>
  <si>
    <t>7,03(3,28-8,16)</t>
  </si>
  <si>
    <t>1,530(0,710-2,150)</t>
  </si>
  <si>
    <t>5,57(2,20-6,15)</t>
  </si>
  <si>
    <t>5,28(2,55-5,86)</t>
  </si>
  <si>
    <t>1,053(0,155-1,373)</t>
  </si>
  <si>
    <t>3,81(1,00-4,39)</t>
  </si>
  <si>
    <t>3,52(0,53-3,99)</t>
  </si>
  <si>
    <t>1,300(0,155-2,100)</t>
  </si>
  <si>
    <t>Инверторные сплит-системы канального типа, 3D DC-Inverter стандарта ERP, средненапорные, встроенная помпа, противопылевой фильтр и проводной пульт ДУ в комплекте, опциональный ИК ПДУ RG66, функция Follow me, функция температурной компенсации, возможность подключения к системе центрального управления или диспетчеризации, клеммы удаленного вкл\выкл, клеммы вывода сигнала аварии, функция обнаружения утечки хладагента</t>
  </si>
  <si>
    <t>5,00(0,980-6,200)</t>
  </si>
  <si>
    <t>18,17(4,40-19,93)</t>
  </si>
  <si>
    <t>15,24(4,10-16,71)</t>
  </si>
  <si>
    <t>4,65(0,800-5,900)</t>
  </si>
  <si>
    <t>16,12(4,10-17,29)</t>
  </si>
  <si>
    <t>14,07(3,52-15,83)</t>
  </si>
  <si>
    <t>4,00(0,890-4,150)</t>
  </si>
  <si>
    <t>11,14(2,78-12,66)</t>
  </si>
  <si>
    <t>10,55(2,70-11,43)</t>
  </si>
  <si>
    <t>2,32(0,780-2,748)</t>
  </si>
  <si>
    <t>7,62(2,81-8,94)</t>
  </si>
  <si>
    <t>7,03(3,30-7,91)</t>
  </si>
  <si>
    <t>Инверторные сплит-системы кассетного типа (полноразмерные), 3D DC-Inverter стандарта ERP, встроенная помпа, ИК ПДУ RG66 с держателем в комплекте, функция Follow me, функция температурной компенсации, функция любимый режим, возможность подключения проводного пульта, возможность независимого регулирования жалюзи (опция, необходим проводной пульт KJR-120C и декоративная панель 02D7 или 02M2),  возможность подключения к системе центрального управления или диспетчеризации, клеммы удаленного вкл\выкл, клеммы вывода сигнала аварии, защита от замораживания помещения (8°С), функция обнаружения утечки хладагента</t>
  </si>
  <si>
    <t>570*260/570</t>
  </si>
  <si>
    <t>1,633(0,720-2,088)</t>
  </si>
  <si>
    <t>5,57(2,37-6,10)</t>
  </si>
  <si>
    <t>5,28(2,90-5,59)</t>
  </si>
  <si>
    <t>1,010(0,168-1,434)</t>
  </si>
  <si>
    <t>3,81(0,47-4,31)</t>
  </si>
  <si>
    <t>3,52(0,85-4,11)</t>
  </si>
  <si>
    <t>1,820(0,270-2,265)</t>
  </si>
  <si>
    <t>Инверторные сплит-системы кассетного типа (компактные), 3D DC-Inverter стандарта ERP, встроенная помпа, ИК ПДУ RG66 с держателем в комплекте, функция Follow me, функция температурной компенсации, функция любимый режим, возможность подключения проводного пульта, возможность подключения к системе центрального управления или диспетчеризации, клеммы удаленного вкл\выкл, клеммы вывода сигнала аварии, защита от замораживания помещения (8°С), функция обнаружения утечки хладагента</t>
  </si>
  <si>
    <t>ЧИЛЛЕРЫ С ВОЗДУШНЫМ ОХЛАЖДЕНИЕМ КОНДЕНСАТОРА</t>
  </si>
  <si>
    <t>MDGC-V5WD2N8-B</t>
  </si>
  <si>
    <t>865*1040*410</t>
  </si>
  <si>
    <t>MDGC-V7WD2N8-B</t>
  </si>
  <si>
    <t>MDGC-V9WD2N8-B</t>
  </si>
  <si>
    <t>MDGC-V12WD2RN8-B</t>
  </si>
  <si>
    <t>MDGC-V14WD2RN8-B</t>
  </si>
  <si>
    <t>MDGC-V16WD2RN8-B</t>
  </si>
  <si>
    <t>Полностью инверторные высокоэффективные модульные чиллеры серии Aqua Tempo Super II со спиральным компрессором, работа на охлаждение от -10⁰С, R410a, пульт управления в комплекте</t>
  </si>
  <si>
    <r>
      <t xml:space="preserve">Полностью инверторные модульные чиллеры серии Aqua Tempo Super II со спиральным компрессором, работа на охлаждение от -10⁰С, R410a, пульт управления в комплекте, </t>
    </r>
    <r>
      <rPr>
        <b/>
        <u/>
        <sz val="10"/>
        <color indexed="9"/>
        <rFont val="Arial"/>
        <family val="2"/>
        <charset val="204"/>
      </rPr>
      <t>со встроенным гидромодулем</t>
    </r>
  </si>
  <si>
    <t>MDC-SU90M-RN1L</t>
  </si>
  <si>
    <t>Полностью инверторные высокоэффективные модульные чиллеры серии Aqua Tempo Super II со спиральным компрессором, работа на охлаждение от -10⁰С, R32, пульт управления в комплекте</t>
  </si>
  <si>
    <t>MDC-SU30-RN8L</t>
  </si>
  <si>
    <t>MDC-SU60-RN8L</t>
  </si>
  <si>
    <r>
      <t xml:space="preserve">Полностью инверторные модульные чиллеры серии Aqua Tempo Super II со спиральным компрессором работа на охлаждение от -10⁰С, R32, пульт управления в комплекте, </t>
    </r>
    <r>
      <rPr>
        <b/>
        <u/>
        <sz val="10"/>
        <color indexed="9"/>
        <rFont val="Arial"/>
        <family val="2"/>
        <charset val="204"/>
      </rPr>
      <t>со встроенным гидромодулем</t>
    </r>
  </si>
  <si>
    <t>MDC-SU30M-RN8L</t>
  </si>
  <si>
    <t>MDC-SU60M-RN8L</t>
  </si>
  <si>
    <t>Модульные чиллеры серии Aqua Tempo Super со спиральным компрессором, c H-образным теплообменником, зимним комплектом -10⁰С, R410a, пульт управления в комплекте</t>
  </si>
  <si>
    <t>MDC-SS35/RN1L-B</t>
  </si>
  <si>
    <t>Модульные чиллеры серии Aqua Tempo Power со спиральным компрессором, c зимним комплектом -10⁰С, R410a, пульт управления в комплекте</t>
  </si>
  <si>
    <t>Модульные чиллеры серии Aqua Tempo Power со спиральным компрессором, тропического исполнения Т3, R410a, пульт управления в комплекте</t>
  </si>
  <si>
    <t>Модульные чиллеры серии RHAF на основе спиральных компрессоров большой производительности,  R410a, тепло-холод, с возможностью объединения в модуль до 8 шт. Опционально возможна комплектация встроенным гидромодулем</t>
  </si>
  <si>
    <t>Модульные чиллеры серии RСAF на основе спиральных компрессоров большой производительности,  R410a, только холод, с возможностью объединения в модуль до 8 шт. Опционально возможна комплектация встроенным гидромодулем</t>
  </si>
  <si>
    <t>7720*2400*2280</t>
  </si>
  <si>
    <t>Инверторные модульные чиллеры AirBoost с  винтовым компрессором, стандартного исполнения R134a</t>
  </si>
  <si>
    <t xml:space="preserve">SCAF115 HV </t>
  </si>
  <si>
    <t>4440*2460*2300</t>
  </si>
  <si>
    <t xml:space="preserve">SCAF140 HV </t>
  </si>
  <si>
    <t>5240*2460*2300</t>
  </si>
  <si>
    <t xml:space="preserve">SCAF175 HV </t>
  </si>
  <si>
    <t>6245*2460*2300</t>
  </si>
  <si>
    <t xml:space="preserve">SCAF205 HV </t>
  </si>
  <si>
    <t>7250*2460*2300</t>
  </si>
  <si>
    <t xml:space="preserve">SCAF240 HV </t>
  </si>
  <si>
    <t>8255*2460*2300</t>
  </si>
  <si>
    <t xml:space="preserve">SCAF275 HV </t>
  </si>
  <si>
    <t>9260*2460*2300</t>
  </si>
  <si>
    <t xml:space="preserve">SCAF330 HV </t>
  </si>
  <si>
    <t>10265*2460*2300</t>
  </si>
  <si>
    <t xml:space="preserve">SCAF385 HV </t>
  </si>
  <si>
    <t>11270*2460*2300</t>
  </si>
  <si>
    <t xml:space="preserve">SCAF410 HV </t>
  </si>
  <si>
    <t>ЧИЛЛЕРЫ с водяным охлаждением конденсатора</t>
  </si>
  <si>
    <t>RHWE 50 HA</t>
  </si>
  <si>
    <t>1980*1800*750</t>
  </si>
  <si>
    <t>RHWE 75 HA</t>
  </si>
  <si>
    <t>2540*2040*750</t>
  </si>
  <si>
    <t>RHWE 110 HA</t>
  </si>
  <si>
    <t>2540*240*1050</t>
  </si>
  <si>
    <t>RHWE 145 HA</t>
  </si>
  <si>
    <t>3130*2040*1050</t>
  </si>
  <si>
    <t>RСWE 50 HA</t>
  </si>
  <si>
    <t>RСWE 75 HA</t>
  </si>
  <si>
    <t>RСWE 110 HA</t>
  </si>
  <si>
    <t>RСWE 145 HA</t>
  </si>
  <si>
    <t xml:space="preserve">LSBLG340/MCF-B  </t>
  </si>
  <si>
    <t>3550*1830*1200</t>
  </si>
  <si>
    <t xml:space="preserve">LSBLG440/MCF-B </t>
  </si>
  <si>
    <t>3550*1843*1200</t>
  </si>
  <si>
    <t>LSBLG540/MCF-B</t>
  </si>
  <si>
    <t>LSBLG720/MCF-B</t>
  </si>
  <si>
    <t>3580*1980*1400</t>
  </si>
  <si>
    <t>LSBLG805/MCF-B</t>
  </si>
  <si>
    <t>3580*2030*1400</t>
  </si>
  <si>
    <t>LSBLG890/MCF-B</t>
  </si>
  <si>
    <t>3580*2082*1400</t>
  </si>
  <si>
    <t>LSBLG1055/MCF-B</t>
  </si>
  <si>
    <t>3650*2535*1500</t>
  </si>
  <si>
    <t xml:space="preserve">LSBLG1200/MCF-B  </t>
  </si>
  <si>
    <t>4650*2290*1500</t>
  </si>
  <si>
    <t xml:space="preserve">LSBLG1300/MCF-B  </t>
  </si>
  <si>
    <t>LSBLG1410/MCF-B</t>
  </si>
  <si>
    <t>LSBLG1620/MCF-B</t>
  </si>
  <si>
    <t>4650*2390*1600</t>
  </si>
  <si>
    <t>LSBLG1780/MCF-B</t>
  </si>
  <si>
    <t>5180*2390*1600</t>
  </si>
  <si>
    <t>Touch style контроллер для модульных чиллеров MDGB(C)(T)L, MDC-SS, опциональный для RCAF/RHAF и RCWE/RHWE</t>
  </si>
  <si>
    <t>KJR-120H/BMWK03-E</t>
  </si>
  <si>
    <t>Touch style контроллер для мини-чиллеров MDC-SU</t>
  </si>
  <si>
    <t>KJR-120K/BMKO-E</t>
  </si>
  <si>
    <t>1054*153*428</t>
  </si>
  <si>
    <t>790*495*200</t>
  </si>
  <si>
    <t>1020*495*200</t>
  </si>
  <si>
    <t>38,2,</t>
  </si>
  <si>
    <t>1240*495*200</t>
  </si>
  <si>
    <t>25,5,</t>
  </si>
  <si>
    <t>1360*495*200</t>
  </si>
  <si>
    <t>1360*591*200</t>
  </si>
  <si>
    <t>607*455*200</t>
  </si>
  <si>
    <t>837*455*200</t>
  </si>
  <si>
    <t>1057*455*200</t>
  </si>
  <si>
    <t>1177*455*200</t>
  </si>
  <si>
    <t>1177*500*200</t>
  </si>
  <si>
    <t>790*495*211</t>
  </si>
  <si>
    <t>1020*495*211</t>
  </si>
  <si>
    <t>1240*495*211</t>
  </si>
  <si>
    <t>1360*495*211</t>
  </si>
  <si>
    <t>1360*591*211</t>
  </si>
  <si>
    <t>Проводной пульт ДУ</t>
  </si>
  <si>
    <t xml:space="preserve">Проводной пульт ДУ </t>
  </si>
  <si>
    <t>KJRP-75A/BK-E</t>
  </si>
  <si>
    <t>устройство адресации (только для кассетных компактных фанкойлов) для подключения к центральному контроллеру  CCM30</t>
  </si>
  <si>
    <t xml:space="preserve">Центральный пульт управления (до 64 вфанкойлов) , Touch Style Key                                               </t>
  </si>
  <si>
    <t>Cплит-системы напольно-потолочного типа, ИК ПДУ RG10 с держателем в комплекте,  с зимним комплектом до -25 градусов (36, 48, 60K), зимний комплект до -40 градусов (опция) для 24К,  функция Follow me, функция температурной компенсации, функция любимый режим, 3D Air Flow (вертикальные и горизонтальные жалюзи с управлением с пульта), возможность подключения проводного пульта (опция), возможность подключения к системе центрального управления или диспетчеризации только для 36K и 60K (опция, нужен NIM01), функция обнаружения утечки хладагента</t>
  </si>
  <si>
    <t>MDKD-V300</t>
  </si>
  <si>
    <t>MDKD-V400</t>
  </si>
  <si>
    <t>MDKD-V500</t>
  </si>
  <si>
    <t>MDKA-V600R</t>
  </si>
  <si>
    <t>MDKA-V750R</t>
  </si>
  <si>
    <t>MDKA-V850R</t>
  </si>
  <si>
    <t>MDKA-V950R</t>
  </si>
  <si>
    <t>MDKA-V1200R</t>
  </si>
  <si>
    <t>MDKA-V1500R</t>
  </si>
  <si>
    <t>MDKC-V300R-B</t>
  </si>
  <si>
    <t>MDKC-V400R-B</t>
  </si>
  <si>
    <t>MDKC-V600R-B</t>
  </si>
  <si>
    <t>915*290*233</t>
  </si>
  <si>
    <t xml:space="preserve">Фанкойлы канальные </t>
  </si>
  <si>
    <t>Фанкойлы канальные, двухрядные</t>
  </si>
  <si>
    <t>MDKT2-V200</t>
  </si>
  <si>
    <t>MDKT2-V300</t>
  </si>
  <si>
    <t>MDKT2-V400</t>
  </si>
  <si>
    <t>MDKT2-V500</t>
  </si>
  <si>
    <t>MDKT2-V600</t>
  </si>
  <si>
    <t>MDKT2-V800</t>
  </si>
  <si>
    <t>MDKT2-V1000</t>
  </si>
  <si>
    <t>MDKT2-V1200</t>
  </si>
  <si>
    <t>Фанкойлы канальные, трёхрядные</t>
  </si>
  <si>
    <t>MDKT3-V200</t>
  </si>
  <si>
    <t>MDKT3-V300</t>
  </si>
  <si>
    <t>MDKT3-V400</t>
  </si>
  <si>
    <t>MDKT3-V500</t>
  </si>
  <si>
    <t>MDKT3-V600</t>
  </si>
  <si>
    <t>MDKT3-V800</t>
  </si>
  <si>
    <t>MDKT3-V1000</t>
  </si>
  <si>
    <t>MDKT3-V1200</t>
  </si>
  <si>
    <t>12,,62</t>
  </si>
  <si>
    <t>Фанкойлы канальные, четырехрядные</t>
  </si>
  <si>
    <t>MDKT4-V200</t>
  </si>
  <si>
    <t>MDKT4-V300</t>
  </si>
  <si>
    <t>MDKT4-V400</t>
  </si>
  <si>
    <t>MDKT4-V500</t>
  </si>
  <si>
    <t>MDKT4-V600</t>
  </si>
  <si>
    <t>MDKT4-V800</t>
  </si>
  <si>
    <t>MDKT4-V1000</t>
  </si>
  <si>
    <t>MDKT4-V1200</t>
  </si>
  <si>
    <t>MDKH2-V150-R3</t>
  </si>
  <si>
    <t>MDKH2-V250-R3</t>
  </si>
  <si>
    <t>MDKH2-V350-R3</t>
  </si>
  <si>
    <t>MDKH2-V500-R3</t>
  </si>
  <si>
    <t>MDKH2-V700-R3</t>
  </si>
  <si>
    <t>MDKH2-V800-R3</t>
  </si>
  <si>
    <t>MDKH2-V150-R4</t>
  </si>
  <si>
    <t>MDKH2-V250-R4</t>
  </si>
  <si>
    <t>MDKH2-V350-R4</t>
  </si>
  <si>
    <t>MDKH2-V500-R4</t>
  </si>
  <si>
    <t>MDKH2-V700-R4</t>
  </si>
  <si>
    <t>MDKH2-V800-R4</t>
  </si>
  <si>
    <t>MDKH3-V150-R3</t>
  </si>
  <si>
    <t>637*455*200</t>
  </si>
  <si>
    <t>MDKH3-V250-R3</t>
  </si>
  <si>
    <t>867*455*200</t>
  </si>
  <si>
    <t>MDKH3-V350-R3</t>
  </si>
  <si>
    <t>1087*455*200</t>
  </si>
  <si>
    <t>MDKH3-V500-R3</t>
  </si>
  <si>
    <t>MDKH3-V700-R3</t>
  </si>
  <si>
    <t>1207*455*200</t>
  </si>
  <si>
    <t>MDKH3-V800-R3</t>
  </si>
  <si>
    <t>1207*550*200</t>
  </si>
  <si>
    <t>MDKH3-V150-R4</t>
  </si>
  <si>
    <t>MDKH3-V250-R4</t>
  </si>
  <si>
    <t>MDKH3-V350-R4</t>
  </si>
  <si>
    <t>MDKH3-V500-R4</t>
  </si>
  <si>
    <t>MDKH3-V700-R4</t>
  </si>
  <si>
    <t>1,09,</t>
  </si>
  <si>
    <t>MDKH3-V800-R4</t>
  </si>
  <si>
    <t>MDKH1-V150-R3</t>
  </si>
  <si>
    <t>MDKH1-V250-R3</t>
  </si>
  <si>
    <t>MDKH1-V350-R3</t>
  </si>
  <si>
    <t>MDKH1-V500-R3</t>
  </si>
  <si>
    <t>MDKH1-V700-R3</t>
  </si>
  <si>
    <t>MDKH1-V800-R3</t>
  </si>
  <si>
    <t>MDKH1-V150-R4</t>
  </si>
  <si>
    <t>MDKH1-V250-R4</t>
  </si>
  <si>
    <t>MDKH1-V350-R4</t>
  </si>
  <si>
    <t>MDKH1-V500-R4</t>
  </si>
  <si>
    <t>MDKH1-V700-R4</t>
  </si>
  <si>
    <t>MDKH1-V800-R4</t>
  </si>
  <si>
    <t>MDKD-V300FA</t>
  </si>
  <si>
    <t>MDKD-V400FA</t>
  </si>
  <si>
    <t>MDKD-V500FA</t>
  </si>
  <si>
    <t>MDKA-V600FA</t>
  </si>
  <si>
    <t>MDKA-V750FA</t>
  </si>
  <si>
    <t>MDKA-V850FA</t>
  </si>
  <si>
    <t>MDKA-V950FA</t>
  </si>
  <si>
    <t>MDKA-V1200FA</t>
  </si>
  <si>
    <t>MDKA-V1500FA</t>
  </si>
  <si>
    <t>Фанкойлы 4-х напольно-потолочные в корпусе с фронтальным забором воздуха</t>
  </si>
  <si>
    <t>MDKH1-V150F-R4</t>
  </si>
  <si>
    <t>MDKH1-V250F-R4</t>
  </si>
  <si>
    <t>MDKH1-V350F-R4</t>
  </si>
  <si>
    <t>MDKH1-V500F-R4</t>
  </si>
  <si>
    <t>MDKH1-V700F-R4</t>
  </si>
  <si>
    <t>MDKH1-V800F-R4</t>
  </si>
  <si>
    <t>Фанкойлы 4-х трубные напольно-потолочные в корпусе с нижним забором воздуха</t>
  </si>
  <si>
    <t>MDKH2-V150F-R4</t>
  </si>
  <si>
    <t>MDKH2-V250F-R4</t>
  </si>
  <si>
    <t>MDKH2-V350F-R4</t>
  </si>
  <si>
    <t>MDKH2-V500F-R4</t>
  </si>
  <si>
    <t>MDKH2-V700F-R4</t>
  </si>
  <si>
    <t>MDKH2-V800F-R4</t>
  </si>
  <si>
    <t>Фанкойлы 4-х трубные напольно-потолочные без корпуса</t>
  </si>
  <si>
    <t>MDKH3-V150F-R4</t>
  </si>
  <si>
    <t>MDKH3-V250F-R4</t>
  </si>
  <si>
    <t>MDKH3-V350F-R4</t>
  </si>
  <si>
    <t>MDKH3-V500F-R4</t>
  </si>
  <si>
    <t>MDKH3-V700F-R4</t>
  </si>
  <si>
    <t>MDKH3-V800F-R4</t>
  </si>
  <si>
    <t>Фанкойлы кассетные компактные 4-х поточные</t>
  </si>
  <si>
    <t>Фанкойлы кассетные полноразмерные 4-х поточные</t>
  </si>
  <si>
    <t>Фанкойлы кассетные однопоточные</t>
  </si>
  <si>
    <t>MDOAG-07HDN8 с соединит. комплектом</t>
  </si>
  <si>
    <t>MDOAG-12HFN8 с соединит. комплектом</t>
  </si>
  <si>
    <t>MDOAG-09HFN8 с соединит. комплектом</t>
  </si>
  <si>
    <t>MDOAG-18HFN8 с соединит. комплектом</t>
  </si>
  <si>
    <t>MDOU-24HFN8  с соединит. комплектом</t>
  </si>
  <si>
    <t>MDOU-36HFN8  с соединит. комплектом</t>
  </si>
  <si>
    <t>MDOU-48HFN8  с соединит. комплектом</t>
  </si>
  <si>
    <t>MDOU-60HFN8  с соединит. комплектом</t>
  </si>
  <si>
    <t>828*540*298</t>
  </si>
  <si>
    <t>995*740*398</t>
  </si>
  <si>
    <t xml:space="preserve"> 3D DC-инвертор ERP, R410A           </t>
  </si>
  <si>
    <t xml:space="preserve"> 3D DC-инвертор ERP,  R32           </t>
  </si>
  <si>
    <t>CCM-210G/BWS</t>
  </si>
  <si>
    <t>174*11*26</t>
  </si>
  <si>
    <t>Центральный ПУ для внутренних блоков (до 64 внутренних блоков), цветной Touch Screen, 7” (только для систем с НБ V6, ATOM)</t>
  </si>
  <si>
    <t>СПЛИТ-СИСТЕМЫ НАСТЕННОГО ТИПА, СНЯТЫЕ С ПРОИЗВОДСТВА (НАЛИЧИЕ УТОЧНЯЙТЕ У МЕНЕДЖЕРОВ)</t>
  </si>
  <si>
    <t>Внутренние блоки канального типа, средненапорные, 3D DC-Inverter стандарта ERP, фильтр в комплекте, возможность подключения к системе центрального управления или диспетчеризации, опциональный ИК ПДУ RG10, функция Follow me, клеммы удаленного вкл/выкл, клеммы вывода сигнала аварии, проводной пульт ДУ в комплекте, покрытие теплообменника Golden Fin</t>
  </si>
  <si>
    <t>Внутренние блоки кассетного типа, компактные (570х570), 3D DC-Inverter стандарта ERP, встроенная помпа, ИК ПДУ RG10 с держателем в комплекте, функция любимый режим, функция Follow me, температурная компенсация, возможность подключения проводного пульта, возможность подключения к системе центрального управления и диспетчеризации, клеммы удаленного вкл/выкл, клеммы вывода сигнала аварии, покрытие теплообменника Golden Fin</t>
  </si>
  <si>
    <t>Внутренние блоки полностью инверторные настенного типа серии INFINI INVERTER, 3D DC-Inverter стандарта ERP, энергоэффективность класса А++, компрессор GMCC, Follow me, температурная компенсация, защита помещения от замораживания (8°С), противопылевой фильтр высокой плотности, фотокаталитический фильтр тонкой очистки, функция любимый режим, ИК ПДУ RG10 с держателем в комплекте, возможность подключения проводного ПДУ, покрытие теплообменника Golden Fin, 3D Airflow, возможность управления кондиционером по Wi-Fi (опция), биполярный ионизатор Super ionizer (Air Magic)</t>
  </si>
  <si>
    <t>Cплит-системы кассетного типа (полноразмерные), встроенная помпа, с зимним комплектом до -25 градусов (36, 48, 60K), зимний комплект до -40 градусов (опция) для 24К, ИК ПДУ RG10 с держателем в комплекте, функция Follow me, функция любимый режим, возможность подключения проводного пульта (опция), возможность подключения к системе центрального управления или диспетчеризации, клеммы удаленного вкл\выкл, клеммы вывода сигнала аварии, функция обнаружения утечки хладагента</t>
  </si>
  <si>
    <t>MDCA4-12HRFN8 indoor</t>
  </si>
  <si>
    <t>MDOU-12HFN8 outdoor</t>
  </si>
  <si>
    <t>MDCA4-18HRFN8 indoor</t>
  </si>
  <si>
    <t>MDOU-18HFN8 outdoor</t>
  </si>
  <si>
    <t>Инверторные сплит-системы кассетного типа (компактные), 3D DC-Inverter стандарта ERP, встроенная помпа, ИК ПДУ RG10 с держателем в комплекте, функция Follow me, функция температурной компенсации, функция любимый режим, возможность подключения проводного пульта, возможность подключения к системе центрального управления или диспетчеризации, клеммы удаленного вкл\выкл, клеммы вывода сигнала аварии, защита от замораживания помещения (8°С), функция обнаружения утечки хладагента</t>
  </si>
  <si>
    <t>Инверторные сплит-системы кассетного типа (полноразмерные), 3D DC-Inverter стандарта ERP, встроенная помпа, ИК ПДУ RG10 с держателем в комплекте, функция Follow me, функция температурной компенсации, функция любимый режим, возможность подключения проводного пульта, независимое регулирование жалюзи,  возможность подключения к системе центрального управления или диспетчеризации, клеммы удаленного вкл\выкл, клеммы вывода сигнала аварии, защита от замораживания помещения (8°С), функция обнаружения утечки хладагента</t>
  </si>
  <si>
    <t>MDCD-24HRFN8 indoor</t>
  </si>
  <si>
    <t>T-MBQ4-04BD Cassette Panel</t>
  </si>
  <si>
    <t>MDOU-24HFN8 outdoor</t>
  </si>
  <si>
    <t>MDCD-36HRFN8 indoor</t>
  </si>
  <si>
    <t>MDOU-36HFN8 outdoor</t>
  </si>
  <si>
    <t>MDCD-48HRFN8 indoor</t>
  </si>
  <si>
    <t>MDOU-48HFN8 outdoor</t>
  </si>
  <si>
    <t>MDCD-60HRFN8 indoor</t>
  </si>
  <si>
    <t>MDOU-60HFN8 outdoor</t>
  </si>
  <si>
    <t>Инверторные сплит-системы канального типа, 3D DC-Inverter стандарта ERP, средненапорные, встроенная помпа, противопылевой фильтр и проводной пульт ДУ в комплекте, опциональный ИК ПДУ RG10, функция Follow me, функция температурной компенсации, возможность подключения к системе центрального управления или диспетчеризации, клеммы удаленного вкл\выкл, клеммы вывода сигнала аварии, функция обнаружения утечки хладагента</t>
  </si>
  <si>
    <t>MDTI-12HWFN8 indoor</t>
  </si>
  <si>
    <t>MDTI-18HWFN8 indoor</t>
  </si>
  <si>
    <t>MDTI-24HWFN8 indoor</t>
  </si>
  <si>
    <t>MDTI-36HWFN8 indoor</t>
  </si>
  <si>
    <t>MDTI-48HWFN8 indoor</t>
  </si>
  <si>
    <t>MDTI-60HWFN8 indoor</t>
  </si>
  <si>
    <t>Инверторные сплит-системы напольно-потолочного типа, 3D DC-Inverter стандарта ERP, ИК ПДУ RG10 с держателем в комплекте, возможность подключения проводного пульта, функция Follow me, функция температурной компенсации, 3D Air Flow (вертикальные и горизонтальные жалюзи с управлением с пульта), функция любимый режим, функция обнаружения утечки хладагента, возможность подключения к системе центрального управления или диспетчеризации, клеммы удаленного вкл\выкл, клеммы вывода сигнала аварии</t>
  </si>
  <si>
    <t>MDUE-18HRFN8 indoor</t>
  </si>
  <si>
    <t>MDUE-24HRFN8 indoor</t>
  </si>
  <si>
    <t>MDUE-36HRFN8 indoor</t>
  </si>
  <si>
    <t>MDUE-48HRFN8 indoor</t>
  </si>
  <si>
    <t>MDUE-60HRFN8 indoor</t>
  </si>
  <si>
    <t>Полностью инверторные мини-чиллеры серии Aqua Eco Mini со спиральным компрессором, со встроенным гидромодулем, R32, пульт управления в комплекте</t>
  </si>
  <si>
    <t>ЧИЛЛЕРЫ С ВОЗДУШНЫМ ОХЛАЖДЕНИЕМ КОНДЕНСАТОРА (В НАЛИЧИИ НА СКЛАДЕ)</t>
  </si>
  <si>
    <t>AC</t>
  </si>
  <si>
    <t>DC</t>
  </si>
  <si>
    <t>Мотор вентилятора</t>
  </si>
  <si>
    <t>Рекомендованная розничная цена (РРЦ), руб.</t>
  </si>
  <si>
    <t>СКАЧАТЬ</t>
  </si>
  <si>
    <t>965*755*395</t>
  </si>
  <si>
    <t>1095*1470*500</t>
  </si>
  <si>
    <t>MDKT3-02S</t>
  </si>
  <si>
    <t>23</t>
  </si>
  <si>
    <t xml:space="preserve">627×240×455 </t>
  </si>
  <si>
    <t>MDKT3-03S</t>
  </si>
  <si>
    <t xml:space="preserve">772×240×455 </t>
  </si>
  <si>
    <t>MDKT3-04S</t>
  </si>
  <si>
    <t xml:space="preserve">907×240×455 </t>
  </si>
  <si>
    <t>MDKT3-05S</t>
  </si>
  <si>
    <t>28,5</t>
  </si>
  <si>
    <t>MDKT3-06S</t>
  </si>
  <si>
    <t>1002×240×455</t>
  </si>
  <si>
    <t>MDKT3-07S</t>
  </si>
  <si>
    <t>30</t>
  </si>
  <si>
    <t xml:space="preserve">1177×240×455 </t>
  </si>
  <si>
    <t>MDKT3-08S</t>
  </si>
  <si>
    <t xml:space="preserve">1367×240×455 </t>
  </si>
  <si>
    <t>MDKT3-10S</t>
  </si>
  <si>
    <t>33</t>
  </si>
  <si>
    <t>MDKT3-12S</t>
  </si>
  <si>
    <t>1657х240х455</t>
  </si>
  <si>
    <t>MDKT3-14S</t>
  </si>
  <si>
    <t>34</t>
  </si>
  <si>
    <t>1897×240×455</t>
  </si>
  <si>
    <t>MDKT3-02H</t>
  </si>
  <si>
    <t>MDKT3-03H</t>
  </si>
  <si>
    <t>MDKT3-04H</t>
  </si>
  <si>
    <t>MDKT3-05H</t>
  </si>
  <si>
    <t>MDKT3-06H</t>
  </si>
  <si>
    <t>MDKT3-07H</t>
  </si>
  <si>
    <t>MDKT3-08H</t>
  </si>
  <si>
    <t>MDKT3-10H</t>
  </si>
  <si>
    <t>MDKT3-12H</t>
  </si>
  <si>
    <t>MDKT3-14H</t>
  </si>
  <si>
    <t>MDKT3-02U</t>
  </si>
  <si>
    <t>MDKT3-03U</t>
  </si>
  <si>
    <t>MDKT3-04U</t>
  </si>
  <si>
    <t>MDKT3-05U</t>
  </si>
  <si>
    <t>MDKT3-06U</t>
  </si>
  <si>
    <t>MDKT3-07U</t>
  </si>
  <si>
    <t>MDKT3-08U</t>
  </si>
  <si>
    <t>MDKT3-10U</t>
  </si>
  <si>
    <t>MDKT3-12U</t>
  </si>
  <si>
    <t>MDKT3-14U</t>
  </si>
  <si>
    <t>42.5</t>
  </si>
  <si>
    <t>TWVK42</t>
  </si>
  <si>
    <t>Клапан 3-х ходовой с приводом и комплектом трубок для напольно-потолочных фанкойлов MDKH*-V150F-R4 - MDKH*-V700F-R4</t>
  </si>
  <si>
    <t>TWVK45</t>
  </si>
  <si>
    <t>Клапан 3-х ходовой с приводом и комплектом трубок для напольно-потолочных фанкойлов MDKH*-V800F-R4</t>
  </si>
  <si>
    <t>Модульные чиллеры RHWE в корпусе, со спиральными компрессорами, тепло-холод, в комплекте с пультом, R410a.</t>
  </si>
  <si>
    <t>Модульные чиллеры RHWE без корпуса, со спиральными компрессорами, тепло-холод, в комплекте с пультом, R410a.</t>
  </si>
  <si>
    <t>RСWE 50 HAB</t>
  </si>
  <si>
    <t>RСWE 75 HAB</t>
  </si>
  <si>
    <t>RСWE 110 HAB</t>
  </si>
  <si>
    <t>RСWE 145 HAB</t>
  </si>
  <si>
    <t>KJR-150A/M-E</t>
  </si>
  <si>
    <t>Групповой модуль управления фанкойлами (до 16 шт), для работы необходим KJR-12 или KJR-29, которые не входят в комплект поставки</t>
  </si>
  <si>
    <t>85x150x70</t>
  </si>
  <si>
    <t>RHWE 50 HAB</t>
  </si>
  <si>
    <t>RHWE 75 HAB</t>
  </si>
  <si>
    <t>RHWE 110 HAB</t>
  </si>
  <si>
    <t>RHWE 145 HAB</t>
  </si>
  <si>
    <t>Фанкойлы канальные, трёхрядные, 12 Па</t>
  </si>
  <si>
    <t xml:space="preserve">Фанкойлы канальные, трёхрядные, 30 Па </t>
  </si>
  <si>
    <t xml:space="preserve">Фанкойлы канальные, трёхрядные, 50 Па </t>
  </si>
  <si>
    <t>FQZHN-01D MDV</t>
  </si>
  <si>
    <t>FQZHN-02D MDV</t>
  </si>
  <si>
    <t>FQZHN-03D MDV</t>
  </si>
  <si>
    <t>FQZHN-04D MDV</t>
  </si>
  <si>
    <t>FQZHN-05D MDV</t>
  </si>
  <si>
    <t>FQZHN-06D MDV</t>
  </si>
  <si>
    <t>FQZHN-07D MDV</t>
  </si>
  <si>
    <t>Cплит-системы кассетного типа (компактные), встроенная помпа, функция Follow me, функция любимый режим, возможность подключения к системе центрального управления или диспетчеризации, клеммы удаленного вкл\выкл, клеммы вывода сигнала аварии, ИК ПДУ RG10 с держателем в комплекте, возможность подключения проводного пульта (опция), функция обнаружения утечки хладагента, зимний комплект до -40 градусов (опция) для 12K, 18К</t>
  </si>
  <si>
    <t>Cплит-системы канального типа, встроенная помпа, противопылевой фильтр и проводной пульт ДУ в комплекте, с зимним комплектом до -25 градусов (36, 48, 60K), зимний комплект до -40 градусов (опция) для 18K, 24К, модели нового поколения - функция Follow me, функция температурной компенсации, опциональный ИК ПДУ RG10, возможность подключения к системе центрального управления или диспетчеризации, клеммы удаленного вкл\выкл, клеммы вывода сигнала аварии, функция обнаружения утечки хладагента</t>
  </si>
  <si>
    <t>Модульные чиллеры RCWE без корпуса, со спиральными компрессорами, холод, в комплекте с пультом, R410a.</t>
  </si>
  <si>
    <t>Модульные чиллеры RCWE в корпусе, со спиральными компрессорами, холод, в комплекте с пультом, R410a.</t>
  </si>
  <si>
    <t>Эффективность рекуперации, %</t>
  </si>
  <si>
    <t>Потр. мощность, Вт</t>
  </si>
  <si>
    <t>Примечение: Эффективность рекуперации и потребляемая мощность указанна при использовании фильтра G4 на низкой скорости</t>
  </si>
  <si>
    <t xml:space="preserve">Touch style контроллер для мини-чиллеров MDGC-V </t>
  </si>
  <si>
    <t>MDV-D18Q4/N1-A3(At)</t>
  </si>
  <si>
    <t>Wi-Fi модуль для внутренних блоков V6 c AC и DC-моторами. Управление через мобильное приложение. (Один модуль управляет одним ВБ)</t>
  </si>
  <si>
    <t>MA-WK</t>
  </si>
  <si>
    <t>102*75*15</t>
  </si>
  <si>
    <t>Wi-Fi модуль для внутренних блоков ATOM. Управление через мобильное приложение. (Один модуль управляет одним ВБ)</t>
  </si>
  <si>
    <t>Тепловые насосы моноблочного типа, для ГВС и отопления, пульт управления в комплекте. Моноблочное исполнение (встроенный гидромодуль). Работа на нагрев до -25оС, R32</t>
  </si>
  <si>
    <t>MDHWC-V4W/D2N8-B</t>
  </si>
  <si>
    <t>1295*718*429</t>
  </si>
  <si>
    <t>MDHWC-V6W/D2N8-B</t>
  </si>
  <si>
    <t>MDHWC-V8W/D2N8-B</t>
  </si>
  <si>
    <t>1385*865*526</t>
  </si>
  <si>
    <t>MDHWC-V10W/D2N8-B</t>
  </si>
  <si>
    <t>MDHWC-V12W/D2N8-B</t>
  </si>
  <si>
    <t>MDHWC-V14W/D2N8-B</t>
  </si>
  <si>
    <t>MDHWC-V16W/D2N8-B</t>
  </si>
  <si>
    <t>MDHWC-V12W/D2RN8-B</t>
  </si>
  <si>
    <t>MDHWC-V14W/D2RN8-B</t>
  </si>
  <si>
    <t>MDHWC-V16W/D2RN8-B</t>
  </si>
  <si>
    <t>MDHWC-V18W/D2RN8</t>
  </si>
  <si>
    <t>1129*1558*440</t>
  </si>
  <si>
    <t>MDHWC-V22W/D2RN8</t>
  </si>
  <si>
    <t>MDHWC-V26W/D2RN8</t>
  </si>
  <si>
    <t>MDHWC-V30W/D2RN8</t>
  </si>
  <si>
    <t>Тепловые насосы моноблочного типа, для ГВС и отопления, пульт управления в комплекте. Встроенный электрический нагреватель 3 кВт. Моноблочное исполнение (встроенный гидромодуль). Работа на нагрев до -25оС, R32</t>
  </si>
  <si>
    <t>MDHWC-V4W/D2N8-BE30</t>
  </si>
  <si>
    <t>MDHWC-V6W/D2N8-BE30</t>
  </si>
  <si>
    <t>MDHWC-V8W/D2N8-BE30</t>
  </si>
  <si>
    <t>MDHWC-V10W/D2N8-BE30</t>
  </si>
  <si>
    <t>MDHWC-V12W/D2N8-BE30</t>
  </si>
  <si>
    <t>MDHWC-V14W/D2N8-BE30</t>
  </si>
  <si>
    <t>MDHWC-V16W/D2N8-BE30</t>
  </si>
  <si>
    <t>MDHWC-V12W/D2RN8-BE30</t>
  </si>
  <si>
    <t>MDHWC-V14W/D2RN8-BE30</t>
  </si>
  <si>
    <t>MDHWC-V16W/D2RN8-BE30</t>
  </si>
  <si>
    <t>Тепловые насосы моноблочного типа, для ГВС и отопления, пульт управления в комплекте. Встроенный электрический нагреватель 9 кВт. Моноблочное исполнение (встроенный гидромодуль). Работа на нагрев до -25оС, R32</t>
  </si>
  <si>
    <t>MDHWC-V8W/D2N8-BER90</t>
  </si>
  <si>
    <t>MDHWC-V10W/D2N8-BER90</t>
  </si>
  <si>
    <t>MDHWC-V12W/D2N8-BER90</t>
  </si>
  <si>
    <t>MDHWC-V14W/D2N8-BER90</t>
  </si>
  <si>
    <t>MDHWC-V16W/D2N8-BER90</t>
  </si>
  <si>
    <t>MDHWC-V12W/D2RN8-BER90</t>
  </si>
  <si>
    <t>MDHWC-V14W/D2RN8-BER90</t>
  </si>
  <si>
    <t>MDHWC-V16W/D2RN8-BER90</t>
  </si>
  <si>
    <t>Тепловые насосы сплит для ГВС и отопления, пульт управления в комплекте. Сплит исполнение (гидромодуль -отдельно). Работа на нагрев до -25оС, R32</t>
  </si>
  <si>
    <t>MDHWA-V4W/D2N8-B</t>
  </si>
  <si>
    <t>1008*712*426</t>
  </si>
  <si>
    <t>MDHWA-V6W/D2N8-B</t>
  </si>
  <si>
    <t>MDHWA-V8W/D2N8-B</t>
  </si>
  <si>
    <t>1118*865*523</t>
  </si>
  <si>
    <t>MDHWA-V10W/D2N8-B</t>
  </si>
  <si>
    <t>MDHWA-V12W/D2N8-B</t>
  </si>
  <si>
    <t>MDHWA-V14W/D2N8-B</t>
  </si>
  <si>
    <t>MDHWA-V16W/D2N8-B</t>
  </si>
  <si>
    <t>MDHWA-V12W/D2RN8-B</t>
  </si>
  <si>
    <t>MDHWA-V14W/D2RN8-B</t>
  </si>
  <si>
    <t>MDHWA-V16W/D2RN8-B</t>
  </si>
  <si>
    <t>Гидромодуль для тепловых насосов без бака, сплит</t>
  </si>
  <si>
    <t>HB-A60/CGN8-B</t>
  </si>
  <si>
    <t>220-240/1/50</t>
  </si>
  <si>
    <t>420*790*270</t>
  </si>
  <si>
    <t>HB-A100/CGN8-B</t>
  </si>
  <si>
    <t>HB-A160/CGN8-B</t>
  </si>
  <si>
    <t>HB-A60/CD30GN8-B</t>
  </si>
  <si>
    <t>HB-A100/CD30GN8-B</t>
  </si>
  <si>
    <t>HB-A160/CD30GN8-B</t>
  </si>
  <si>
    <t>HB-A60/CDS90GN8-B</t>
  </si>
  <si>
    <t>HB-A100/CDS90GN8-B</t>
  </si>
  <si>
    <t>HB-A160/CDS90GN8-B</t>
  </si>
  <si>
    <t>Гидромодуль для тепловых насосов с баком, сплит</t>
  </si>
  <si>
    <t>HBT-A100/190CD30GN8-B</t>
  </si>
  <si>
    <t>600*1683*600</t>
  </si>
  <si>
    <t>HBT-A100/240CD30GN8-B</t>
  </si>
  <si>
    <t>600*1943*600</t>
  </si>
  <si>
    <t>HBT-A160/240CD30GN8-B</t>
  </si>
  <si>
    <t>HBT-A160/240CDS90GN8-B</t>
  </si>
  <si>
    <t>HBT-A100/240CDS90GN8-B</t>
  </si>
  <si>
    <t>12126200000216 Поддон</t>
  </si>
  <si>
    <t>В комплекте с противопылевым фильтром, дренажной помпой и ИК ПДУ, декоративная панель и  дополнительный дренажный поддон отгружаются отдельными позициями, 3-ходовой клапан поставляется отдельно.</t>
  </si>
  <si>
    <t>В комплекте с противопылевым фильтром, дренажной помпой, ИК ПДУ и основным дренажным поддоном, декоративная панель отгружается отдельной позицией, 3-ходовой клапан поставляется отдельно.</t>
  </si>
  <si>
    <t>Дополнительный дренажный поддон для фанкойлов MDKD-**</t>
  </si>
  <si>
    <t>Дополнительный дренажный поддон для фанкойлов MDKA-**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</si>
</sst>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 _₽_-;\-* #,##0.00\ _₽_-;_-* &quot;-&quot;??\ _₽_-;_-@_-"/>
    <numFmt numFmtId="164" formatCode="_(&quot;$&quot;* #,##0.00_);_(&quot;$&quot;* \(#,##0.00\);_(&quot;$&quot;* &quot;-&quot;??_);_(@_)"/>
    <numFmt numFmtId="165" formatCode="_(* #,##0.00_);_(* \(#,##0.00\);_(* &quot;-&quot;??_);_(@_)"/>
    <numFmt numFmtId="166" formatCode="0.0"/>
    <numFmt numFmtId="167" formatCode="0_ "/>
    <numFmt numFmtId="168" formatCode="0_);[Red]\(0\)"/>
    <numFmt numFmtId="169" formatCode="0.000"/>
    <numFmt numFmtId="170" formatCode="#,##0.000"/>
    <numFmt numFmtId="171" formatCode="#,##0.0000"/>
    <numFmt numFmtId="172" formatCode="_(* #,##0_);_(* \(#,##0\);_(* &quot;-&quot;??_);_(@_)"/>
    <numFmt numFmtId="173" formatCode="#,##0.0"/>
    <numFmt numFmtId="174" formatCode="_-* #,##0\ _₽_-;\-* #,##0\ _₽_-;_-* &quot;-&quot;??\ _₽_-;_-@_-"/>
  </numFmts>
  <fonts count="91">
    <font>
      <sz val="10"/>
      <name val="Arial"/>
    </font>
    <font>
      <sz val="11"/>
      <color theme="1"/>
      <name val="Calibri"/>
      <family val="2"/>
      <charset val="204"/>
      <scheme val="minor"/>
    </font>
    <font>
      <sz val="11"/>
      <color theme="1"/>
      <name val="Calibri"/>
      <family val="2"/>
      <charset val="204"/>
      <scheme val="minor"/>
    </font>
    <font>
      <sz val="10"/>
      <name val="Arial"/>
      <family val="2"/>
      <charset val="204"/>
    </font>
    <font>
      <b/>
      <sz val="16"/>
      <name val="Arial"/>
      <family val="2"/>
      <charset val="204"/>
    </font>
    <font>
      <sz val="10"/>
      <name val="Helv"/>
      <family val="2"/>
    </font>
    <font>
      <sz val="16"/>
      <name val="Arial"/>
      <family val="2"/>
      <charset val="204"/>
    </font>
    <font>
      <b/>
      <sz val="16"/>
      <name val="Times New Roman"/>
      <family val="1"/>
      <charset val="204"/>
    </font>
    <font>
      <b/>
      <sz val="16"/>
      <color indexed="10"/>
      <name val="Arial"/>
      <family val="2"/>
      <charset val="204"/>
    </font>
    <font>
      <sz val="11"/>
      <color indexed="8"/>
      <name val="宋体"/>
      <charset val="134"/>
    </font>
    <font>
      <b/>
      <i/>
      <sz val="16"/>
      <name val="Arial"/>
      <family val="2"/>
      <charset val="204"/>
    </font>
    <font>
      <sz val="8"/>
      <name val="Arial"/>
      <family val="2"/>
      <charset val="204"/>
    </font>
    <font>
      <sz val="16"/>
      <color indexed="10"/>
      <name val="Arial"/>
      <family val="2"/>
      <charset val="204"/>
    </font>
    <font>
      <sz val="10"/>
      <name val="Arial Cyr"/>
      <charset val="204"/>
    </font>
    <font>
      <b/>
      <sz val="8"/>
      <name val="Arial Cyr"/>
      <charset val="204"/>
    </font>
    <font>
      <b/>
      <sz val="8"/>
      <name val="Arial"/>
      <family val="2"/>
      <charset val="204"/>
    </font>
    <font>
      <b/>
      <sz val="8"/>
      <color indexed="8"/>
      <name val="Arial"/>
      <family val="2"/>
      <charset val="204"/>
    </font>
    <font>
      <sz val="8"/>
      <name val="Arial Cyr"/>
      <charset val="204"/>
    </font>
    <font>
      <sz val="10"/>
      <name val="Arial"/>
      <family val="2"/>
    </font>
    <font>
      <b/>
      <sz val="16"/>
      <color indexed="8"/>
      <name val="Times New Roman"/>
      <family val="1"/>
      <charset val="204"/>
    </font>
    <font>
      <b/>
      <i/>
      <sz val="16"/>
      <name val="Times New Roman"/>
      <family val="1"/>
      <charset val="204"/>
    </font>
    <font>
      <b/>
      <i/>
      <sz val="8"/>
      <name val="Arial"/>
      <family val="2"/>
      <charset val="204"/>
    </font>
    <font>
      <b/>
      <u/>
      <sz val="8"/>
      <name val="Arial"/>
      <family val="2"/>
      <charset val="204"/>
    </font>
    <font>
      <b/>
      <sz val="11"/>
      <name val="Arial"/>
      <family val="2"/>
      <charset val="204"/>
    </font>
    <font>
      <sz val="12"/>
      <name val="宋体"/>
      <charset val="134"/>
    </font>
    <font>
      <sz val="8"/>
      <name val="Arial"/>
      <family val="2"/>
      <charset val="204"/>
    </font>
    <font>
      <sz val="8"/>
      <name val="Arial"/>
      <family val="2"/>
      <charset val="204"/>
    </font>
    <font>
      <sz val="12"/>
      <color indexed="9"/>
      <name val="Arial Black"/>
      <family val="2"/>
      <charset val="204"/>
    </font>
    <font>
      <b/>
      <sz val="10"/>
      <color indexed="9"/>
      <name val="Arial"/>
      <family val="2"/>
      <charset val="204"/>
    </font>
    <font>
      <i/>
      <sz val="10"/>
      <name val="Arial"/>
      <family val="2"/>
      <charset val="204"/>
    </font>
    <font>
      <b/>
      <sz val="12"/>
      <color indexed="9"/>
      <name val="Arial"/>
      <family val="2"/>
      <charset val="204"/>
    </font>
    <font>
      <b/>
      <sz val="10"/>
      <name val="Arial"/>
      <family val="2"/>
      <charset val="204"/>
    </font>
    <font>
      <i/>
      <sz val="9"/>
      <name val="Arial"/>
      <family val="2"/>
      <charset val="204"/>
    </font>
    <font>
      <b/>
      <sz val="11"/>
      <color indexed="9"/>
      <name val="Arial"/>
      <family val="2"/>
      <charset val="204"/>
    </font>
    <font>
      <b/>
      <u/>
      <sz val="11"/>
      <color indexed="9"/>
      <name val="Arial"/>
      <family val="2"/>
      <charset val="204"/>
    </font>
    <font>
      <b/>
      <sz val="14"/>
      <color indexed="9"/>
      <name val="Arial"/>
      <family val="2"/>
      <charset val="204"/>
    </font>
    <font>
      <b/>
      <u/>
      <sz val="10"/>
      <color indexed="9"/>
      <name val="Arial"/>
      <family val="2"/>
      <charset val="204"/>
    </font>
    <font>
      <b/>
      <sz val="12"/>
      <color indexed="10"/>
      <name val="Arial"/>
      <family val="2"/>
      <charset val="204"/>
    </font>
    <font>
      <b/>
      <sz val="12"/>
      <color indexed="62"/>
      <name val="Arial"/>
      <family val="2"/>
      <charset val="204"/>
    </font>
    <font>
      <b/>
      <sz val="10"/>
      <color indexed="10"/>
      <name val="Arial"/>
      <family val="2"/>
      <charset val="204"/>
    </font>
    <font>
      <b/>
      <sz val="10"/>
      <color indexed="9"/>
      <name val="Arial Cyr"/>
      <charset val="204"/>
    </font>
    <font>
      <sz val="8"/>
      <color indexed="81"/>
      <name val="Tahoma"/>
      <family val="2"/>
      <charset val="204"/>
    </font>
    <font>
      <b/>
      <vertAlign val="superscript"/>
      <sz val="8"/>
      <name val="Arial"/>
      <family val="2"/>
      <charset val="204"/>
    </font>
    <font>
      <sz val="11"/>
      <name val="Arial"/>
      <family val="2"/>
      <charset val="204"/>
    </font>
    <font>
      <sz val="10"/>
      <name val="Arial"/>
      <family val="2"/>
      <charset val="204"/>
    </font>
    <font>
      <b/>
      <sz val="10"/>
      <color indexed="10"/>
      <name val="Arial Cyr"/>
      <charset val="204"/>
    </font>
    <font>
      <b/>
      <u/>
      <sz val="11"/>
      <color indexed="9"/>
      <name val="Arial"/>
      <family val="2"/>
      <charset val="204"/>
    </font>
    <font>
      <b/>
      <i/>
      <sz val="9"/>
      <name val="Arial"/>
      <family val="2"/>
      <charset val="204"/>
    </font>
    <font>
      <b/>
      <sz val="12"/>
      <name val="Arial"/>
      <family val="2"/>
      <charset val="204"/>
    </font>
    <font>
      <b/>
      <sz val="11"/>
      <name val="Times New Roman"/>
      <family val="1"/>
      <charset val="204"/>
    </font>
    <font>
      <b/>
      <sz val="12"/>
      <name val="Times New Roman"/>
      <family val="1"/>
      <charset val="204"/>
    </font>
    <font>
      <sz val="12"/>
      <name val="Times New Roman"/>
      <family val="1"/>
      <charset val="204"/>
    </font>
    <font>
      <b/>
      <u/>
      <sz val="14"/>
      <color indexed="9"/>
      <name val="Arial"/>
      <family val="2"/>
      <charset val="204"/>
    </font>
    <font>
      <b/>
      <sz val="9"/>
      <name val="Arial"/>
      <family val="2"/>
      <charset val="204"/>
    </font>
    <font>
      <b/>
      <sz val="9"/>
      <name val="Arial Cyr"/>
      <charset val="204"/>
    </font>
    <font>
      <sz val="9"/>
      <name val="Arial"/>
      <family val="2"/>
      <charset val="204"/>
    </font>
    <font>
      <sz val="9"/>
      <name val="Arial Black"/>
      <family val="2"/>
      <charset val="204"/>
    </font>
    <font>
      <b/>
      <sz val="8"/>
      <color indexed="10"/>
      <name val="Arial"/>
      <family val="2"/>
      <charset val="204"/>
    </font>
    <font>
      <b/>
      <u/>
      <sz val="8"/>
      <color indexed="10"/>
      <name val="Arial"/>
      <family val="2"/>
      <charset val="204"/>
    </font>
    <font>
      <sz val="11"/>
      <color theme="1"/>
      <name val="Calibri"/>
      <family val="2"/>
      <charset val="204"/>
      <scheme val="minor"/>
    </font>
    <font>
      <u/>
      <sz val="10"/>
      <color theme="10"/>
      <name val="Arial"/>
      <family val="2"/>
      <charset val="204"/>
    </font>
    <font>
      <b/>
      <sz val="10"/>
      <color rgb="FFC00000"/>
      <name val="Arial"/>
      <family val="2"/>
      <charset val="204"/>
    </font>
    <font>
      <b/>
      <sz val="10"/>
      <color rgb="FFFF0000"/>
      <name val="Arial"/>
      <family val="2"/>
      <charset val="204"/>
    </font>
    <font>
      <b/>
      <sz val="10"/>
      <color theme="0"/>
      <name val="Arial"/>
      <family val="2"/>
      <charset val="204"/>
    </font>
    <font>
      <b/>
      <u/>
      <sz val="11"/>
      <color theme="0"/>
      <name val="Arial"/>
      <family val="2"/>
      <charset val="204"/>
    </font>
    <font>
      <b/>
      <sz val="9"/>
      <color rgb="FFFF0000"/>
      <name val="Arial"/>
      <family val="2"/>
      <charset val="204"/>
    </font>
    <font>
      <b/>
      <sz val="8"/>
      <color rgb="FFFF0000"/>
      <name val="Arial Cyr"/>
      <charset val="204"/>
    </font>
    <font>
      <b/>
      <sz val="10"/>
      <color rgb="FFFF0000"/>
      <name val="Arial Cyr"/>
      <charset val="204"/>
    </font>
    <font>
      <b/>
      <sz val="8"/>
      <color rgb="FFFF0000"/>
      <name val="Arial"/>
      <family val="2"/>
      <charset val="204"/>
    </font>
    <font>
      <sz val="16"/>
      <color rgb="FFFF0000"/>
      <name val="Arial"/>
      <family val="2"/>
      <charset val="204"/>
    </font>
    <font>
      <b/>
      <sz val="11"/>
      <color theme="0"/>
      <name val="Arial"/>
      <family val="2"/>
      <charset val="204"/>
    </font>
    <font>
      <b/>
      <sz val="10"/>
      <color theme="0"/>
      <name val="Arial Cyr"/>
      <charset val="204"/>
    </font>
    <font>
      <b/>
      <sz val="12"/>
      <color theme="0"/>
      <name val="Arial"/>
      <family val="2"/>
      <charset val="204"/>
    </font>
    <font>
      <b/>
      <sz val="8"/>
      <color rgb="FFC00000"/>
      <name val="Arial"/>
      <family val="2"/>
      <charset val="204"/>
    </font>
    <font>
      <b/>
      <sz val="14"/>
      <color rgb="FFFF0000"/>
      <name val="Arial"/>
      <family val="2"/>
      <charset val="204"/>
    </font>
    <font>
      <b/>
      <i/>
      <sz val="9"/>
      <color rgb="FFFF0000"/>
      <name val="Arial"/>
      <family val="2"/>
      <charset val="204"/>
    </font>
    <font>
      <b/>
      <sz val="16"/>
      <color indexed="9"/>
      <name val="Arial"/>
      <family val="2"/>
      <charset val="204"/>
    </font>
    <font>
      <b/>
      <sz val="11"/>
      <name val="Arial Cyr"/>
      <charset val="204"/>
    </font>
    <font>
      <b/>
      <sz val="8"/>
      <color theme="1"/>
      <name val="Arial"/>
      <family val="2"/>
      <charset val="204"/>
    </font>
    <font>
      <b/>
      <sz val="10"/>
      <color theme="0"/>
      <name val="Calibri"/>
      <family val="2"/>
      <charset val="204"/>
    </font>
    <font>
      <b/>
      <vertAlign val="superscript"/>
      <sz val="10"/>
      <color theme="0"/>
      <name val="Arial"/>
      <family val="2"/>
      <charset val="204"/>
    </font>
    <font>
      <b/>
      <sz val="8"/>
      <color indexed="9"/>
      <name val="Arial Black"/>
      <family val="2"/>
      <charset val="204"/>
    </font>
    <font>
      <b/>
      <sz val="14"/>
      <color rgb="FFFF0000"/>
      <name val="Arial Cyr"/>
      <charset val="204"/>
    </font>
    <font>
      <b/>
      <u/>
      <sz val="10"/>
      <color rgb="FFFFFFFF"/>
      <name val="Arial"/>
      <family val="2"/>
      <charset val="204"/>
    </font>
    <font>
      <b/>
      <sz val="10"/>
      <name val="Arial Cyr"/>
      <charset val="204"/>
    </font>
    <font>
      <sz val="12"/>
      <name val="宋体"/>
      <family val="3"/>
      <charset val="134"/>
    </font>
    <font>
      <b/>
      <sz val="10"/>
      <name val="Calibri"/>
      <family val="2"/>
      <charset val="204"/>
      <scheme val="minor"/>
    </font>
    <font>
      <sz val="9"/>
      <name val="Calibri"/>
      <family val="2"/>
      <charset val="204"/>
      <scheme val="minor"/>
    </font>
    <font>
      <sz val="11"/>
      <name val="Calibri"/>
      <family val="2"/>
      <charset val="204"/>
      <scheme val="minor"/>
    </font>
    <font>
      <sz val="12"/>
      <name val="Arial"/>
      <family val="2"/>
      <charset val="204"/>
    </font>
    <font>
      <sz val="12"/>
      <name val="Arial Cyr"/>
      <charset val="204"/>
    </font>
  </fonts>
  <fills count="1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0"/>
        <bgColor indexed="64"/>
      </patternFill>
    </fill>
    <fill>
      <patternFill patternType="solid">
        <fgColor indexed="48"/>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0070C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0000"/>
        <bgColor indexed="64"/>
      </patternFill>
    </fill>
    <fill>
      <patternFill patternType="solid">
        <fgColor rgb="FFFFFFCC"/>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thin">
        <color indexed="64"/>
      </left>
      <right/>
      <top/>
      <bottom style="medium">
        <color indexed="64"/>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top/>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diagonal/>
    </border>
    <border>
      <left style="thin">
        <color indexed="64"/>
      </left>
      <right/>
      <top style="medium">
        <color indexed="64"/>
      </top>
      <bottom/>
      <diagonal/>
    </border>
    <border>
      <left/>
      <right style="medium">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medium">
        <color indexed="64"/>
      </top>
      <bottom style="double">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s>
  <cellStyleXfs count="23">
    <xf numFmtId="0" fontId="0" fillId="0" borderId="0"/>
    <xf numFmtId="0" fontId="18" fillId="0" borderId="0"/>
    <xf numFmtId="0" fontId="5" fillId="0" borderId="0" applyNumberFormat="0" applyBorder="0" applyAlignment="0" applyProtection="0">
      <alignment vertical="center"/>
    </xf>
    <xf numFmtId="0" fontId="24" fillId="0" borderId="0"/>
    <xf numFmtId="0" fontId="60" fillId="0" borderId="0" applyNumberFormat="0" applyFill="0" applyBorder="0" applyAlignment="0" applyProtection="0">
      <alignment vertical="top"/>
      <protection locked="0"/>
    </xf>
    <xf numFmtId="164" fontId="3" fillId="0" borderId="0" applyFont="0" applyFill="0" applyBorder="0" applyAlignment="0" applyProtection="0"/>
    <xf numFmtId="0" fontId="59" fillId="0" borderId="0"/>
    <xf numFmtId="0" fontId="3" fillId="0" borderId="0"/>
    <xf numFmtId="0" fontId="13" fillId="0" borderId="0"/>
    <xf numFmtId="0" fontId="13" fillId="0" borderId="0"/>
    <xf numFmtId="0" fontId="44" fillId="0" borderId="0"/>
    <xf numFmtId="165" fontId="3" fillId="0" borderId="0" applyFont="0" applyFill="0" applyBorder="0" applyAlignment="0" applyProtection="0"/>
    <xf numFmtId="0" fontId="9" fillId="0" borderId="0"/>
    <xf numFmtId="0" fontId="5" fillId="0" borderId="0"/>
    <xf numFmtId="43" fontId="3" fillId="0" borderId="0" applyFont="0" applyFill="0" applyBorder="0" applyAlignment="0" applyProtection="0"/>
    <xf numFmtId="0" fontId="85" fillId="0" borderId="0"/>
    <xf numFmtId="9" fontId="3" fillId="0" borderId="0" applyFont="0" applyFill="0" applyBorder="0" applyAlignment="0" applyProtection="0"/>
    <xf numFmtId="0" fontId="13" fillId="0" borderId="0"/>
    <xf numFmtId="0" fontId="2" fillId="0" borderId="0"/>
    <xf numFmtId="0" fontId="13" fillId="0" borderId="0"/>
    <xf numFmtId="0" fontId="1" fillId="0" borderId="0"/>
    <xf numFmtId="43" fontId="3" fillId="0" borderId="0" applyFont="0" applyFill="0" applyBorder="0" applyAlignment="0" applyProtection="0"/>
    <xf numFmtId="0" fontId="1" fillId="0" borderId="0"/>
  </cellStyleXfs>
  <cellXfs count="2141">
    <xf numFmtId="0" fontId="0" fillId="0" borderId="0" xfId="0"/>
    <xf numFmtId="0" fontId="6" fillId="0" borderId="0" xfId="0" applyFont="1" applyAlignment="1"/>
    <xf numFmtId="0" fontId="7" fillId="0" borderId="0" xfId="0" applyFont="1" applyAlignment="1"/>
    <xf numFmtId="166" fontId="10" fillId="0" borderId="0" xfId="0" applyNumberFormat="1" applyFont="1" applyAlignment="1"/>
    <xf numFmtId="0" fontId="4" fillId="0" borderId="0" xfId="0" applyNumberFormat="1" applyFont="1" applyAlignment="1"/>
    <xf numFmtId="2" fontId="6" fillId="0" borderId="0" xfId="0" applyNumberFormat="1" applyFont="1" applyAlignment="1">
      <alignment horizontal="center"/>
    </xf>
    <xf numFmtId="0" fontId="6" fillId="0" borderId="0" xfId="0" applyFont="1" applyAlignment="1">
      <alignment horizontal="center"/>
    </xf>
    <xf numFmtId="0" fontId="6" fillId="0" borderId="0" xfId="0" applyFont="1" applyFill="1" applyAlignment="1">
      <alignment horizontal="center"/>
    </xf>
    <xf numFmtId="0" fontId="12" fillId="0" borderId="0" xfId="0" applyFont="1" applyAlignment="1">
      <alignment horizontal="center"/>
    </xf>
    <xf numFmtId="0" fontId="7" fillId="0" borderId="0" xfId="0" applyFont="1" applyAlignment="1">
      <alignment horizontal="left"/>
    </xf>
    <xf numFmtId="166" fontId="10" fillId="0" borderId="0" xfId="0" applyNumberFormat="1" applyFont="1" applyAlignment="1">
      <alignment horizontal="center"/>
    </xf>
    <xf numFmtId="2" fontId="10" fillId="0" borderId="0" xfId="0" applyNumberFormat="1" applyFont="1" applyAlignment="1">
      <alignment horizontal="center"/>
    </xf>
    <xf numFmtId="0" fontId="8" fillId="0" borderId="0" xfId="0" applyNumberFormat="1" applyFont="1" applyAlignment="1">
      <alignment horizontal="center"/>
    </xf>
    <xf numFmtId="0" fontId="13" fillId="0" borderId="0" xfId="8" applyAlignment="1">
      <alignment vertical="center"/>
    </xf>
    <xf numFmtId="0" fontId="15" fillId="0" borderId="1" xfId="8" applyFont="1" applyFill="1" applyBorder="1" applyAlignment="1">
      <alignment horizontal="center" vertical="center" wrapText="1"/>
    </xf>
    <xf numFmtId="0" fontId="15" fillId="0" borderId="1" xfId="8" applyFont="1" applyFill="1" applyBorder="1" applyAlignment="1">
      <alignment horizontal="left" vertical="center"/>
    </xf>
    <xf numFmtId="166" fontId="16" fillId="0" borderId="1" xfId="8" applyNumberFormat="1" applyFont="1" applyFill="1" applyBorder="1" applyAlignment="1">
      <alignment horizontal="center" vertical="center" wrapText="1"/>
    </xf>
    <xf numFmtId="1" fontId="16" fillId="0" borderId="1" xfId="8" applyNumberFormat="1" applyFont="1" applyFill="1" applyBorder="1" applyAlignment="1">
      <alignment horizontal="center" vertical="center" wrapText="1"/>
    </xf>
    <xf numFmtId="0" fontId="13" fillId="0" borderId="0" xfId="8" applyFont="1" applyAlignment="1">
      <alignment vertical="center"/>
    </xf>
    <xf numFmtId="0" fontId="17" fillId="0" borderId="0" xfId="8" applyFont="1" applyAlignment="1">
      <alignment horizontal="left" vertical="center"/>
    </xf>
    <xf numFmtId="0" fontId="15" fillId="0" borderId="0" xfId="8" applyFont="1" applyAlignment="1">
      <alignment horizontal="left" vertical="center"/>
    </xf>
    <xf numFmtId="0" fontId="15" fillId="0" borderId="3" xfId="8" applyFont="1" applyFill="1" applyBorder="1" applyAlignment="1">
      <alignment horizontal="center" vertical="center" wrapText="1"/>
    </xf>
    <xf numFmtId="0" fontId="15" fillId="0" borderId="4" xfId="8" applyFont="1" applyFill="1" applyBorder="1" applyAlignment="1">
      <alignment horizontal="left" vertical="center"/>
    </xf>
    <xf numFmtId="0" fontId="15" fillId="0" borderId="5" xfId="8" applyFont="1" applyFill="1" applyBorder="1" applyAlignment="1">
      <alignment horizontal="left" vertical="center"/>
    </xf>
    <xf numFmtId="0" fontId="13" fillId="0" borderId="0" xfId="8" applyAlignment="1">
      <alignment horizontal="left" vertical="center"/>
    </xf>
    <xf numFmtId="2" fontId="15" fillId="0" borderId="1" xfId="8" applyNumberFormat="1" applyFont="1" applyFill="1" applyBorder="1" applyAlignment="1">
      <alignment horizontal="center" vertical="center" wrapText="1"/>
    </xf>
    <xf numFmtId="166" fontId="10" fillId="0" borderId="0" xfId="0" applyNumberFormat="1" applyFont="1" applyFill="1" applyAlignment="1">
      <alignment horizontal="center"/>
    </xf>
    <xf numFmtId="0" fontId="19" fillId="0" borderId="0" xfId="0" applyFont="1" applyAlignment="1">
      <alignment horizontal="left"/>
    </xf>
    <xf numFmtId="166" fontId="20" fillId="0" borderId="0" xfId="0" applyNumberFormat="1" applyFont="1" applyAlignment="1">
      <alignment horizontal="center"/>
    </xf>
    <xf numFmtId="2" fontId="20" fillId="0" borderId="0" xfId="0" applyNumberFormat="1" applyFont="1" applyAlignment="1">
      <alignment horizontal="center"/>
    </xf>
    <xf numFmtId="0" fontId="13" fillId="0" borderId="0" xfId="8" applyFont="1" applyFill="1" applyAlignment="1">
      <alignment vertical="center"/>
    </xf>
    <xf numFmtId="0" fontId="15" fillId="0" borderId="9" xfId="8" applyFont="1" applyFill="1" applyBorder="1" applyAlignment="1">
      <alignment horizontal="left" vertical="center"/>
    </xf>
    <xf numFmtId="0" fontId="15" fillId="0" borderId="3" xfId="8" applyFont="1" applyFill="1" applyBorder="1" applyAlignment="1">
      <alignment horizontal="left" vertical="center"/>
    </xf>
    <xf numFmtId="166" fontId="16" fillId="0" borderId="3" xfId="8" applyNumberFormat="1" applyFont="1" applyFill="1" applyBorder="1" applyAlignment="1">
      <alignment horizontal="center" vertical="center" wrapText="1"/>
    </xf>
    <xf numFmtId="1" fontId="16" fillId="0" borderId="3" xfId="8" applyNumberFormat="1" applyFont="1" applyFill="1" applyBorder="1" applyAlignment="1">
      <alignment horizontal="center" vertical="center" wrapText="1"/>
    </xf>
    <xf numFmtId="166" fontId="21" fillId="0" borderId="0" xfId="0" applyNumberFormat="1" applyFont="1" applyAlignment="1">
      <alignment horizontal="center"/>
    </xf>
    <xf numFmtId="0" fontId="15" fillId="0" borderId="0" xfId="0" applyFont="1" applyAlignment="1">
      <alignment horizontal="center"/>
    </xf>
    <xf numFmtId="1" fontId="15" fillId="0" borderId="1" xfId="0" applyNumberFormat="1" applyFont="1" applyBorder="1" applyAlignment="1">
      <alignment horizontal="center" vertical="center"/>
    </xf>
    <xf numFmtId="1"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wrapText="1"/>
    </xf>
    <xf numFmtId="2" fontId="6" fillId="0" borderId="0" xfId="0" applyNumberFormat="1" applyFont="1" applyFill="1" applyAlignment="1">
      <alignment horizontal="center"/>
    </xf>
    <xf numFmtId="2" fontId="10" fillId="0" borderId="0" xfId="0" applyNumberFormat="1" applyFont="1" applyFill="1" applyAlignment="1">
      <alignment horizontal="center"/>
    </xf>
    <xf numFmtId="0" fontId="15" fillId="0" borderId="5" xfId="8"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1" xfId="0" applyFont="1" applyFill="1" applyBorder="1" applyAlignment="1">
      <alignment horizontal="center"/>
    </xf>
    <xf numFmtId="1" fontId="15" fillId="0" borderId="12" xfId="0" applyNumberFormat="1" applyFont="1" applyFill="1" applyBorder="1" applyAlignment="1">
      <alignment horizontal="center" vertical="center"/>
    </xf>
    <xf numFmtId="0" fontId="15" fillId="0" borderId="1" xfId="0" applyNumberFormat="1" applyFont="1" applyFill="1" applyBorder="1" applyAlignment="1" applyProtection="1">
      <alignment horizontal="center" vertical="center"/>
    </xf>
    <xf numFmtId="166" fontId="15" fillId="0" borderId="1" xfId="0" applyNumberFormat="1" applyFont="1" applyFill="1" applyBorder="1" applyAlignment="1" applyProtection="1">
      <alignment horizontal="center" vertical="center"/>
    </xf>
    <xf numFmtId="3" fontId="15" fillId="0" borderId="1" xfId="0" applyNumberFormat="1" applyFont="1" applyFill="1" applyBorder="1" applyAlignment="1">
      <alignment horizontal="center" vertical="center"/>
    </xf>
    <xf numFmtId="0" fontId="15" fillId="0" borderId="1" xfId="0" applyFont="1" applyFill="1" applyBorder="1" applyAlignment="1">
      <alignment horizontal="center" wrapText="1"/>
    </xf>
    <xf numFmtId="2" fontId="15" fillId="0" borderId="3" xfId="0" applyNumberFormat="1" applyFont="1" applyBorder="1" applyAlignment="1">
      <alignment horizontal="center"/>
    </xf>
    <xf numFmtId="2" fontId="15" fillId="0" borderId="1" xfId="0" applyNumberFormat="1" applyFont="1" applyBorder="1" applyAlignment="1">
      <alignment horizontal="center"/>
    </xf>
    <xf numFmtId="1" fontId="15" fillId="2" borderId="1" xfId="0" applyNumberFormat="1" applyFont="1" applyFill="1" applyBorder="1" applyAlignment="1">
      <alignment horizontal="center"/>
    </xf>
    <xf numFmtId="1" fontId="15" fillId="2" borderId="12" xfId="0" applyNumberFormat="1" applyFont="1" applyFill="1" applyBorder="1" applyAlignment="1">
      <alignment horizontal="center"/>
    </xf>
    <xf numFmtId="0" fontId="15" fillId="0" borderId="2" xfId="0" applyNumberFormat="1" applyFont="1" applyFill="1" applyBorder="1" applyAlignment="1" applyProtection="1">
      <alignment horizontal="left" vertical="top"/>
    </xf>
    <xf numFmtId="0" fontId="15" fillId="0" borderId="4" xfId="0" applyFont="1" applyFill="1" applyBorder="1"/>
    <xf numFmtId="0" fontId="15" fillId="0" borderId="5" xfId="0" applyFont="1" applyFill="1" applyBorder="1" applyAlignment="1">
      <alignment horizontal="center" wrapText="1"/>
    </xf>
    <xf numFmtId="0" fontId="15" fillId="2" borderId="2" xfId="0" applyFont="1" applyFill="1" applyBorder="1" applyAlignment="1">
      <alignment horizontal="left" vertical="center"/>
    </xf>
    <xf numFmtId="3" fontId="15" fillId="0" borderId="2" xfId="0" applyNumberFormat="1" applyFont="1" applyFill="1" applyBorder="1" applyAlignment="1">
      <alignment horizontal="left" vertical="center"/>
    </xf>
    <xf numFmtId="0" fontId="15" fillId="0" borderId="2" xfId="0" applyNumberFormat="1" applyFont="1" applyFill="1" applyBorder="1" applyAlignment="1" applyProtection="1">
      <alignment horizontal="left" vertical="center" wrapText="1"/>
    </xf>
    <xf numFmtId="0" fontId="15" fillId="0" borderId="2" xfId="0" applyNumberFormat="1" applyFont="1" applyFill="1" applyBorder="1" applyAlignment="1" applyProtection="1">
      <alignment horizontal="left" vertical="center"/>
    </xf>
    <xf numFmtId="0" fontId="15" fillId="2" borderId="2" xfId="0" applyNumberFormat="1" applyFont="1" applyFill="1" applyBorder="1" applyAlignment="1" applyProtection="1">
      <alignment horizontal="left" vertical="center"/>
    </xf>
    <xf numFmtId="0" fontId="15" fillId="2" borderId="2" xfId="0" quotePrefix="1" applyFont="1" applyFill="1" applyBorder="1" applyAlignment="1">
      <alignment horizontal="left" vertical="center"/>
    </xf>
    <xf numFmtId="0" fontId="15" fillId="0" borderId="2" xfId="0" applyNumberFormat="1" applyFont="1" applyFill="1" applyBorder="1" applyAlignment="1" applyProtection="1">
      <alignment horizontal="left"/>
    </xf>
    <xf numFmtId="0" fontId="15" fillId="2" borderId="2" xfId="0" applyNumberFormat="1" applyFont="1" applyFill="1" applyBorder="1" applyAlignment="1" applyProtection="1">
      <alignment horizontal="left"/>
    </xf>
    <xf numFmtId="2" fontId="15" fillId="0" borderId="1" xfId="0" applyNumberFormat="1" applyFont="1" applyFill="1" applyBorder="1" applyAlignment="1">
      <alignment horizontal="center" vertical="center"/>
    </xf>
    <xf numFmtId="0" fontId="15" fillId="0" borderId="2" xfId="0" applyFont="1" applyFill="1" applyBorder="1" applyAlignment="1"/>
    <xf numFmtId="2" fontId="15" fillId="0" borderId="1" xfId="11" applyNumberFormat="1" applyFont="1" applyFill="1" applyBorder="1" applyAlignment="1">
      <alignment horizontal="center" vertical="center"/>
    </xf>
    <xf numFmtId="0" fontId="15" fillId="0" borderId="13" xfId="0" applyFont="1" applyFill="1" applyBorder="1" applyAlignment="1">
      <alignment horizontal="left" vertical="center"/>
    </xf>
    <xf numFmtId="0" fontId="15" fillId="2" borderId="13" xfId="0" applyFont="1" applyFill="1" applyBorder="1" applyAlignment="1">
      <alignment horizontal="left" vertical="center"/>
    </xf>
    <xf numFmtId="3" fontId="15" fillId="0" borderId="14" xfId="0" applyNumberFormat="1" applyFont="1" applyFill="1" applyBorder="1" applyAlignment="1">
      <alignment horizontal="left" vertical="center"/>
    </xf>
    <xf numFmtId="0" fontId="23" fillId="0" borderId="0" xfId="0" applyFont="1" applyBorder="1" applyAlignment="1">
      <alignment horizontal="center"/>
    </xf>
    <xf numFmtId="0" fontId="15" fillId="0" borderId="14" xfId="0" applyNumberFormat="1" applyFont="1" applyFill="1" applyBorder="1" applyAlignment="1" applyProtection="1">
      <alignment horizontal="left"/>
    </xf>
    <xf numFmtId="0" fontId="15" fillId="0" borderId="0" xfId="0" applyFont="1" applyAlignment="1">
      <alignment horizontal="left"/>
    </xf>
    <xf numFmtId="0" fontId="3" fillId="0" borderId="0" xfId="0" applyFont="1" applyAlignment="1">
      <alignment horizontal="center"/>
    </xf>
    <xf numFmtId="0" fontId="13" fillId="0" borderId="0" xfId="8" applyFill="1" applyBorder="1" applyAlignment="1">
      <alignment vertical="center"/>
    </xf>
    <xf numFmtId="0" fontId="13" fillId="0" borderId="0" xfId="8" applyFont="1" applyFill="1" applyBorder="1" applyAlignment="1">
      <alignment vertical="center"/>
    </xf>
    <xf numFmtId="0" fontId="15" fillId="0" borderId="0" xfId="0" applyFont="1" applyFill="1" applyAlignment="1">
      <alignment horizontal="center"/>
    </xf>
    <xf numFmtId="0" fontId="13" fillId="0" borderId="0" xfId="8" applyFill="1" applyAlignment="1">
      <alignment vertical="center"/>
    </xf>
    <xf numFmtId="0" fontId="3" fillId="0" borderId="0" xfId="8" applyFont="1" applyAlignment="1">
      <alignment vertical="center"/>
    </xf>
    <xf numFmtId="2" fontId="15" fillId="0" borderId="0" xfId="0" applyNumberFormat="1" applyFont="1" applyAlignment="1">
      <alignment horizontal="center"/>
    </xf>
    <xf numFmtId="2" fontId="13" fillId="0" borderId="0" xfId="8" applyNumberFormat="1" applyAlignment="1">
      <alignment vertical="center"/>
    </xf>
    <xf numFmtId="2" fontId="6" fillId="0" borderId="0" xfId="0" applyNumberFormat="1" applyFont="1" applyFill="1" applyBorder="1" applyAlignment="1">
      <alignment horizontal="center"/>
    </xf>
    <xf numFmtId="4" fontId="6" fillId="0" borderId="0" xfId="0" applyNumberFormat="1" applyFont="1" applyAlignment="1">
      <alignment horizontal="center"/>
    </xf>
    <xf numFmtId="0" fontId="30" fillId="4" borderId="17" xfId="8" applyFont="1" applyFill="1" applyBorder="1" applyAlignment="1">
      <alignment horizontal="center"/>
    </xf>
    <xf numFmtId="0" fontId="30" fillId="4" borderId="18" xfId="8" applyFont="1" applyFill="1" applyBorder="1" applyAlignment="1">
      <alignment horizontal="center"/>
    </xf>
    <xf numFmtId="166" fontId="15" fillId="0" borderId="1" xfId="0" applyNumberFormat="1" applyFont="1" applyFill="1" applyBorder="1" applyAlignment="1">
      <alignment horizontal="center" vertical="center"/>
    </xf>
    <xf numFmtId="0" fontId="30" fillId="4" borderId="19" xfId="8" applyFont="1" applyFill="1" applyBorder="1" applyAlignment="1">
      <alignment horizontal="left"/>
    </xf>
    <xf numFmtId="2" fontId="15" fillId="4" borderId="0" xfId="0" applyNumberFormat="1" applyFont="1" applyFill="1" applyBorder="1" applyAlignment="1">
      <alignment horizontal="center" vertical="center" wrapText="1"/>
    </xf>
    <xf numFmtId="3" fontId="15" fillId="0" borderId="0" xfId="0" applyNumberFormat="1" applyFont="1" applyAlignment="1">
      <alignment horizontal="center"/>
    </xf>
    <xf numFmtId="0" fontId="15" fillId="0" borderId="0" xfId="0" applyFont="1" applyAlignment="1">
      <alignment horizontal="center" wrapText="1"/>
    </xf>
    <xf numFmtId="0" fontId="13" fillId="0" borderId="0" xfId="8" applyAlignment="1">
      <alignment horizontal="center" vertical="center"/>
    </xf>
    <xf numFmtId="3" fontId="13" fillId="0" borderId="0" xfId="8" applyNumberFormat="1" applyAlignment="1">
      <alignment horizontal="center" vertical="center"/>
    </xf>
    <xf numFmtId="3" fontId="13" fillId="0" borderId="0" xfId="8" applyNumberFormat="1" applyFill="1" applyAlignment="1">
      <alignment horizontal="center" vertical="center"/>
    </xf>
    <xf numFmtId="3" fontId="13" fillId="0" borderId="0" xfId="8" applyNumberFormat="1" applyFill="1" applyAlignment="1">
      <alignment vertical="center"/>
    </xf>
    <xf numFmtId="3" fontId="13" fillId="0" borderId="0" xfId="8" applyNumberFormat="1" applyAlignment="1">
      <alignment vertical="center"/>
    </xf>
    <xf numFmtId="3" fontId="3" fillId="0" borderId="0" xfId="0" applyNumberFormat="1" applyFont="1" applyAlignment="1">
      <alignment horizontal="center"/>
    </xf>
    <xf numFmtId="0" fontId="15" fillId="0" borderId="1" xfId="0" applyNumberFormat="1" applyFont="1" applyFill="1" applyBorder="1" applyAlignment="1">
      <alignment horizontal="center" vertical="center"/>
    </xf>
    <xf numFmtId="0" fontId="30" fillId="4" borderId="17" xfId="8" applyNumberFormat="1" applyFont="1" applyFill="1" applyBorder="1" applyAlignment="1">
      <alignment horizontal="center"/>
    </xf>
    <xf numFmtId="0" fontId="15" fillId="0" borderId="1" xfId="0" applyNumberFormat="1" applyFont="1" applyFill="1" applyBorder="1" applyAlignment="1">
      <alignment horizontal="center"/>
    </xf>
    <xf numFmtId="0" fontId="60" fillId="0" borderId="0" xfId="4" applyBorder="1" applyAlignment="1" applyProtection="1">
      <alignment horizontal="center" vertical="center"/>
    </xf>
    <xf numFmtId="4" fontId="60" fillId="0" borderId="0" xfId="4" applyNumberFormat="1" applyFill="1" applyBorder="1" applyAlignment="1" applyProtection="1">
      <alignment horizontal="center" vertical="center"/>
    </xf>
    <xf numFmtId="4" fontId="14" fillId="0" borderId="0" xfId="8" applyNumberFormat="1" applyFont="1" applyFill="1" applyBorder="1" applyAlignment="1">
      <alignment horizontal="center" vertical="center"/>
    </xf>
    <xf numFmtId="0" fontId="15" fillId="0" borderId="0" xfId="0" applyFont="1" applyAlignment="1">
      <alignment horizontal="center" vertical="center" wrapText="1"/>
    </xf>
    <xf numFmtId="4" fontId="15" fillId="0" borderId="0" xfId="0" applyNumberFormat="1" applyFont="1" applyBorder="1" applyAlignment="1">
      <alignment horizontal="center"/>
    </xf>
    <xf numFmtId="0" fontId="15" fillId="0" borderId="0" xfId="0" applyFont="1" applyBorder="1" applyAlignment="1">
      <alignment horizontal="center"/>
    </xf>
    <xf numFmtId="4" fontId="13" fillId="0" borderId="0" xfId="8" applyNumberFormat="1" applyFill="1" applyAlignment="1">
      <alignment horizontal="center" vertical="center"/>
    </xf>
    <xf numFmtId="0" fontId="13" fillId="0" borderId="23" xfId="8" applyFill="1" applyBorder="1" applyAlignment="1">
      <alignment vertical="center"/>
    </xf>
    <xf numFmtId="4" fontId="14" fillId="0" borderId="27" xfId="8" applyNumberFormat="1" applyFont="1" applyFill="1" applyBorder="1" applyAlignment="1">
      <alignment horizontal="center" vertical="center"/>
    </xf>
    <xf numFmtId="0" fontId="29" fillId="0" borderId="0" xfId="8" applyFont="1" applyFill="1" applyBorder="1" applyAlignment="1">
      <alignment horizontal="left" vertical="center"/>
    </xf>
    <xf numFmtId="0" fontId="30" fillId="4" borderId="29" xfId="8" applyFont="1" applyFill="1" applyBorder="1" applyAlignment="1">
      <alignment horizontal="center" vertical="center"/>
    </xf>
    <xf numFmtId="4" fontId="14" fillId="0" borderId="23" xfId="8" applyNumberFormat="1" applyFont="1" applyFill="1" applyBorder="1" applyAlignment="1">
      <alignment horizontal="center" vertical="center"/>
    </xf>
    <xf numFmtId="4" fontId="14" fillId="0" borderId="32" xfId="8" applyNumberFormat="1" applyFont="1" applyFill="1" applyBorder="1" applyAlignment="1">
      <alignment horizontal="center" vertical="center"/>
    </xf>
    <xf numFmtId="4" fontId="14" fillId="0" borderId="33" xfId="8" applyNumberFormat="1" applyFont="1" applyFill="1" applyBorder="1" applyAlignment="1">
      <alignment horizontal="center" vertical="center"/>
    </xf>
    <xf numFmtId="4" fontId="3" fillId="0" borderId="0" xfId="0" applyNumberFormat="1" applyFont="1" applyAlignment="1">
      <alignment horizontal="center"/>
    </xf>
    <xf numFmtId="4" fontId="28" fillId="5" borderId="0" xfId="8" applyNumberFormat="1" applyFont="1" applyFill="1" applyBorder="1" applyAlignment="1">
      <alignment horizontal="center"/>
    </xf>
    <xf numFmtId="4" fontId="15" fillId="0" borderId="0" xfId="8" applyNumberFormat="1" applyFont="1" applyFill="1" applyBorder="1" applyAlignment="1">
      <alignment horizontal="center" vertical="center"/>
    </xf>
    <xf numFmtId="0" fontId="15" fillId="0" borderId="14" xfId="0" applyFont="1" applyFill="1" applyBorder="1" applyAlignment="1"/>
    <xf numFmtId="2" fontId="15" fillId="0" borderId="12" xfId="11" applyNumberFormat="1" applyFont="1" applyFill="1" applyBorder="1" applyAlignment="1">
      <alignment horizontal="center" vertical="center"/>
    </xf>
    <xf numFmtId="0" fontId="43" fillId="0" borderId="0" xfId="0" applyFont="1" applyAlignment="1">
      <alignment horizontal="center"/>
    </xf>
    <xf numFmtId="0" fontId="43" fillId="0" borderId="0" xfId="0" applyFont="1" applyFill="1" applyAlignment="1">
      <alignment horizontal="center"/>
    </xf>
    <xf numFmtId="0" fontId="23" fillId="0" borderId="0" xfId="0" applyFont="1" applyAlignment="1">
      <alignment horizontal="center"/>
    </xf>
    <xf numFmtId="4" fontId="15" fillId="0" borderId="1" xfId="0" applyNumberFormat="1" applyFont="1" applyBorder="1" applyAlignment="1">
      <alignment horizontal="center"/>
    </xf>
    <xf numFmtId="171" fontId="13" fillId="0" borderId="0" xfId="8" applyNumberFormat="1" applyFill="1" applyAlignment="1">
      <alignment horizontal="center" vertical="center"/>
    </xf>
    <xf numFmtId="0" fontId="15" fillId="0" borderId="14" xfId="0" applyNumberFormat="1" applyFont="1" applyFill="1" applyBorder="1" applyAlignment="1" applyProtection="1">
      <alignment horizontal="left" vertical="center"/>
    </xf>
    <xf numFmtId="0" fontId="15" fillId="0" borderId="9" xfId="0" applyFont="1" applyFill="1" applyBorder="1" applyAlignment="1"/>
    <xf numFmtId="0" fontId="15" fillId="0" borderId="1" xfId="0" applyFont="1" applyFill="1" applyBorder="1" applyAlignment="1">
      <alignment horizontal="left"/>
    </xf>
    <xf numFmtId="4" fontId="14" fillId="0" borderId="38" xfId="8" applyNumberFormat="1" applyFont="1" applyFill="1" applyBorder="1" applyAlignment="1">
      <alignment horizontal="center" vertical="center"/>
    </xf>
    <xf numFmtId="0" fontId="15" fillId="0" borderId="39" xfId="0" applyFont="1" applyFill="1" applyBorder="1" applyAlignment="1">
      <alignment horizontal="left"/>
    </xf>
    <xf numFmtId="0" fontId="15" fillId="0" borderId="40" xfId="0" applyFont="1" applyFill="1" applyBorder="1" applyAlignment="1">
      <alignment horizontal="left" vertical="center"/>
    </xf>
    <xf numFmtId="0" fontId="15" fillId="0" borderId="41" xfId="0" applyFont="1" applyFill="1" applyBorder="1" applyAlignment="1">
      <alignment horizontal="left"/>
    </xf>
    <xf numFmtId="0" fontId="15" fillId="0" borderId="37" xfId="0" applyFont="1" applyFill="1" applyBorder="1" applyAlignment="1">
      <alignment horizontal="left"/>
    </xf>
    <xf numFmtId="0" fontId="15" fillId="0" borderId="41" xfId="0" applyFont="1" applyFill="1" applyBorder="1" applyAlignment="1"/>
    <xf numFmtId="0" fontId="15" fillId="0" borderId="42" xfId="0" applyFont="1" applyFill="1" applyBorder="1" applyAlignment="1"/>
    <xf numFmtId="0" fontId="15" fillId="0" borderId="37" xfId="0" applyFont="1" applyFill="1" applyBorder="1" applyAlignment="1"/>
    <xf numFmtId="2" fontId="15" fillId="0" borderId="39" xfId="0" applyNumberFormat="1" applyFont="1" applyFill="1" applyBorder="1" applyAlignment="1">
      <alignment horizontal="left" vertical="center"/>
    </xf>
    <xf numFmtId="2" fontId="15" fillId="0" borderId="40" xfId="0" applyNumberFormat="1" applyFont="1" applyFill="1" applyBorder="1" applyAlignment="1">
      <alignment horizontal="left" vertical="center"/>
    </xf>
    <xf numFmtId="167" fontId="15" fillId="0" borderId="41" xfId="0" applyNumberFormat="1" applyFont="1" applyFill="1" applyBorder="1" applyAlignment="1">
      <alignment horizontal="left" vertical="center" wrapText="1"/>
    </xf>
    <xf numFmtId="167" fontId="15" fillId="0" borderId="37" xfId="0" applyNumberFormat="1" applyFont="1" applyFill="1" applyBorder="1" applyAlignment="1">
      <alignment horizontal="left" vertical="center" wrapText="1"/>
    </xf>
    <xf numFmtId="0" fontId="15" fillId="0" borderId="40" xfId="8" applyFont="1" applyFill="1" applyBorder="1" applyAlignment="1">
      <alignment horizontal="left" vertical="center" wrapText="1"/>
    </xf>
    <xf numFmtId="0" fontId="16" fillId="0" borderId="39" xfId="8" applyFont="1" applyFill="1" applyBorder="1" applyAlignment="1">
      <alignment horizontal="left" vertical="center" wrapText="1"/>
    </xf>
    <xf numFmtId="0" fontId="16" fillId="0" borderId="37" xfId="8" applyFont="1" applyFill="1" applyBorder="1" applyAlignment="1">
      <alignment horizontal="left" vertical="center" wrapText="1"/>
    </xf>
    <xf numFmtId="0" fontId="16" fillId="0" borderId="40" xfId="8" applyFont="1" applyFill="1" applyBorder="1" applyAlignment="1">
      <alignment horizontal="left" vertical="center" wrapText="1"/>
    </xf>
    <xf numFmtId="0" fontId="16" fillId="0" borderId="40" xfId="8" applyFont="1" applyFill="1" applyBorder="1" applyAlignment="1">
      <alignment horizontal="left" vertical="center"/>
    </xf>
    <xf numFmtId="0" fontId="15" fillId="0" borderId="44" xfId="8" applyFont="1" applyFill="1" applyBorder="1" applyAlignment="1">
      <alignment vertical="center"/>
    </xf>
    <xf numFmtId="0" fontId="15" fillId="0" borderId="40" xfId="8" applyFont="1" applyFill="1" applyBorder="1" applyAlignment="1">
      <alignment horizontal="left" vertical="center"/>
    </xf>
    <xf numFmtId="0" fontId="15" fillId="0" borderId="39" xfId="8" applyFont="1" applyFill="1" applyBorder="1" applyAlignment="1">
      <alignment horizontal="left" vertical="center" wrapText="1"/>
    </xf>
    <xf numFmtId="0" fontId="13" fillId="0" borderId="0" xfId="9"/>
    <xf numFmtId="0" fontId="38" fillId="0" borderId="45" xfId="10" applyFont="1" applyBorder="1" applyAlignment="1">
      <alignment horizontal="left" wrapText="1"/>
    </xf>
    <xf numFmtId="0" fontId="38" fillId="0" borderId="46" xfId="10" applyFont="1" applyBorder="1" applyAlignment="1">
      <alignment horizontal="left" wrapText="1"/>
    </xf>
    <xf numFmtId="2" fontId="3" fillId="0" borderId="46" xfId="10" applyNumberFormat="1" applyFont="1" applyBorder="1" applyAlignment="1">
      <alignment wrapText="1"/>
    </xf>
    <xf numFmtId="0" fontId="31" fillId="0" borderId="20" xfId="10" applyFont="1" applyBorder="1" applyAlignment="1">
      <alignment horizontal="left" wrapText="1"/>
    </xf>
    <xf numFmtId="0" fontId="31" fillId="0" borderId="0" xfId="10" applyFont="1" applyAlignment="1">
      <alignment horizontal="left" wrapText="1"/>
    </xf>
    <xf numFmtId="2" fontId="38" fillId="0" borderId="45" xfId="10" applyNumberFormat="1" applyFont="1" applyBorder="1" applyAlignment="1">
      <alignment wrapText="1"/>
    </xf>
    <xf numFmtId="2" fontId="3" fillId="0" borderId="20" xfId="10" applyNumberFormat="1" applyFont="1" applyBorder="1" applyAlignment="1">
      <alignment wrapText="1"/>
    </xf>
    <xf numFmtId="2" fontId="3" fillId="0" borderId="0" xfId="10" applyNumberFormat="1" applyFont="1" applyAlignment="1">
      <alignment wrapText="1"/>
    </xf>
    <xf numFmtId="2" fontId="3" fillId="0" borderId="45" xfId="10" applyNumberFormat="1" applyFont="1" applyBorder="1" applyAlignment="1">
      <alignment wrapText="1"/>
    </xf>
    <xf numFmtId="0" fontId="31" fillId="0" borderId="0" xfId="10" applyFont="1"/>
    <xf numFmtId="0" fontId="38" fillId="0" borderId="45" xfId="10" applyFont="1" applyBorder="1" applyAlignment="1">
      <alignment wrapText="1"/>
    </xf>
    <xf numFmtId="0" fontId="3" fillId="0" borderId="46" xfId="10" applyFont="1" applyBorder="1" applyAlignment="1">
      <alignment wrapText="1"/>
    </xf>
    <xf numFmtId="0" fontId="3" fillId="0" borderId="20" xfId="10" applyFont="1" applyBorder="1" applyAlignment="1">
      <alignment wrapText="1"/>
    </xf>
    <xf numFmtId="0" fontId="15" fillId="0" borderId="42" xfId="8" applyFont="1" applyFill="1" applyBorder="1" applyAlignment="1">
      <alignment horizontal="left" vertical="center"/>
    </xf>
    <xf numFmtId="0" fontId="15" fillId="2" borderId="36" xfId="0" applyFont="1" applyFill="1" applyBorder="1" applyAlignment="1">
      <alignment horizontal="left" vertical="center"/>
    </xf>
    <xf numFmtId="3" fontId="15" fillId="0" borderId="4" xfId="0" applyNumberFormat="1" applyFont="1" applyFill="1" applyBorder="1" applyAlignment="1">
      <alignment horizontal="left" vertical="center"/>
    </xf>
    <xf numFmtId="0" fontId="15" fillId="0" borderId="9"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left" vertical="center"/>
    </xf>
    <xf numFmtId="2" fontId="15" fillId="0" borderId="23" xfId="0" applyNumberFormat="1" applyFont="1" applyBorder="1" applyAlignment="1">
      <alignment horizontal="center"/>
    </xf>
    <xf numFmtId="2" fontId="15" fillId="0" borderId="33" xfId="0" applyNumberFormat="1" applyFont="1" applyBorder="1" applyAlignment="1">
      <alignment horizontal="center"/>
    </xf>
    <xf numFmtId="0" fontId="29" fillId="0" borderId="49" xfId="8" applyFont="1" applyFill="1" applyBorder="1" applyAlignment="1">
      <alignment horizontal="left" vertical="center" wrapText="1"/>
    </xf>
    <xf numFmtId="2" fontId="15" fillId="0" borderId="38" xfId="0" applyNumberFormat="1" applyFont="1" applyBorder="1" applyAlignment="1">
      <alignment horizontal="center"/>
    </xf>
    <xf numFmtId="0" fontId="3" fillId="0" borderId="0" xfId="0" applyFont="1"/>
    <xf numFmtId="4" fontId="15" fillId="0" borderId="0" xfId="0" applyNumberFormat="1" applyFont="1" applyFill="1" applyBorder="1" applyAlignment="1">
      <alignment horizontal="center"/>
    </xf>
    <xf numFmtId="0" fontId="15" fillId="0" borderId="0" xfId="0" applyFont="1" applyFill="1" applyBorder="1" applyAlignment="1">
      <alignment horizontal="center"/>
    </xf>
    <xf numFmtId="4" fontId="14" fillId="3" borderId="1" xfId="8" applyNumberFormat="1" applyFont="1" applyFill="1" applyBorder="1" applyAlignment="1">
      <alignment horizontal="center" vertical="center"/>
    </xf>
    <xf numFmtId="166" fontId="16" fillId="0" borderId="8" xfId="8" applyNumberFormat="1" applyFont="1" applyFill="1" applyBorder="1" applyAlignment="1">
      <alignment horizontal="center" vertical="center" wrapText="1"/>
    </xf>
    <xf numFmtId="1" fontId="16" fillId="0" borderId="8" xfId="8" applyNumberFormat="1" applyFont="1" applyFill="1" applyBorder="1" applyAlignment="1">
      <alignment horizontal="center" vertical="center" wrapText="1"/>
    </xf>
    <xf numFmtId="4" fontId="15" fillId="0" borderId="0" xfId="0" applyNumberFormat="1" applyFont="1" applyAlignment="1">
      <alignment horizontal="center"/>
    </xf>
    <xf numFmtId="0" fontId="15" fillId="2" borderId="13" xfId="0" applyNumberFormat="1" applyFont="1" applyFill="1" applyBorder="1" applyAlignment="1" applyProtection="1">
      <alignment horizontal="left"/>
    </xf>
    <xf numFmtId="0" fontId="15" fillId="0" borderId="14" xfId="0" applyFont="1" applyFill="1" applyBorder="1" applyAlignment="1">
      <alignment horizontal="left" vertical="center"/>
    </xf>
    <xf numFmtId="4" fontId="14" fillId="0" borderId="49" xfId="8" applyNumberFormat="1" applyFont="1" applyFill="1" applyBorder="1" applyAlignment="1">
      <alignment horizontal="center" vertical="center"/>
    </xf>
    <xf numFmtId="0" fontId="49" fillId="0" borderId="0" xfId="0" applyFont="1" applyAlignment="1">
      <alignment horizontal="justify" vertical="center"/>
    </xf>
    <xf numFmtId="0" fontId="50" fillId="0" borderId="50" xfId="0" applyFont="1" applyBorder="1" applyAlignment="1">
      <alignment horizontal="justify" vertical="center" wrapText="1"/>
    </xf>
    <xf numFmtId="0" fontId="50" fillId="0" borderId="18" xfId="0" applyFont="1" applyBorder="1" applyAlignment="1">
      <alignment horizontal="justify" vertical="center" wrapText="1"/>
    </xf>
    <xf numFmtId="0" fontId="51" fillId="0" borderId="20" xfId="0" applyFont="1" applyBorder="1" applyAlignment="1">
      <alignment horizontal="justify" vertical="center" wrapText="1"/>
    </xf>
    <xf numFmtId="0" fontId="51" fillId="0" borderId="48" xfId="0" applyFont="1" applyBorder="1" applyAlignment="1">
      <alignment horizontal="justify" vertical="center" wrapText="1"/>
    </xf>
    <xf numFmtId="2" fontId="15" fillId="0" borderId="0" xfId="0" applyNumberFormat="1" applyFont="1" applyFill="1" applyAlignment="1">
      <alignment horizontal="center"/>
    </xf>
    <xf numFmtId="0" fontId="60" fillId="0" borderId="0" xfId="4" applyFill="1" applyBorder="1" applyAlignment="1" applyProtection="1">
      <alignment horizontal="center" vertical="center"/>
    </xf>
    <xf numFmtId="0" fontId="31" fillId="0" borderId="0" xfId="8" applyFont="1" applyFill="1" applyBorder="1" applyAlignment="1">
      <alignment horizontal="center" vertical="center"/>
    </xf>
    <xf numFmtId="2" fontId="15" fillId="0" borderId="0" xfId="0" applyNumberFormat="1" applyFont="1" applyFill="1" applyBorder="1" applyAlignment="1">
      <alignment horizontal="center" vertical="center" wrapText="1"/>
    </xf>
    <xf numFmtId="0" fontId="27" fillId="0" borderId="0" xfId="0" applyFont="1" applyFill="1" applyBorder="1" applyAlignment="1">
      <alignment horizontal="center" vertical="center"/>
    </xf>
    <xf numFmtId="0" fontId="30" fillId="0" borderId="0" xfId="8" applyFont="1" applyFill="1" applyBorder="1" applyAlignment="1">
      <alignment horizontal="center"/>
    </xf>
    <xf numFmtId="2" fontId="30" fillId="0" borderId="0" xfId="8" applyNumberFormat="1" applyFont="1" applyFill="1" applyBorder="1" applyAlignment="1">
      <alignment horizontal="center"/>
    </xf>
    <xf numFmtId="0" fontId="30" fillId="0" borderId="0" xfId="8" applyFont="1" applyFill="1" applyBorder="1" applyAlignment="1">
      <alignment horizontal="center" vertical="center"/>
    </xf>
    <xf numFmtId="2" fontId="30" fillId="0" borderId="0" xfId="8" applyNumberFormat="1" applyFont="1" applyFill="1" applyBorder="1" applyAlignment="1">
      <alignment horizontal="left"/>
    </xf>
    <xf numFmtId="2" fontId="13" fillId="0" borderId="0" xfId="8" applyNumberFormat="1" applyFill="1" applyAlignment="1">
      <alignment vertical="center"/>
    </xf>
    <xf numFmtId="0" fontId="15" fillId="0" borderId="9" xfId="0" applyFont="1" applyFill="1" applyBorder="1" applyAlignment="1">
      <alignment horizontal="left" vertical="center"/>
    </xf>
    <xf numFmtId="2" fontId="30" fillId="0" borderId="23" xfId="8" applyNumberFormat="1" applyFont="1" applyFill="1" applyBorder="1" applyAlignment="1">
      <alignment horizontal="center"/>
    </xf>
    <xf numFmtId="2" fontId="15" fillId="0" borderId="32" xfId="0" applyNumberFormat="1" applyFont="1" applyBorder="1" applyAlignment="1">
      <alignment horizontal="center"/>
    </xf>
    <xf numFmtId="4" fontId="14" fillId="3" borderId="43" xfId="8" applyNumberFormat="1" applyFont="1" applyFill="1" applyBorder="1" applyAlignment="1">
      <alignment horizontal="center" vertical="center"/>
    </xf>
    <xf numFmtId="0" fontId="15" fillId="0" borderId="0" xfId="0" applyFont="1" applyFill="1" applyAlignment="1">
      <alignment horizontal="center" wrapText="1"/>
    </xf>
    <xf numFmtId="2" fontId="14" fillId="0" borderId="0" xfId="8" applyNumberFormat="1" applyFont="1" applyFill="1" applyBorder="1" applyAlignment="1">
      <alignment horizontal="center" vertical="center"/>
    </xf>
    <xf numFmtId="0" fontId="3" fillId="0" borderId="0" xfId="8" applyFont="1" applyFill="1" applyAlignment="1">
      <alignment vertical="center"/>
    </xf>
    <xf numFmtId="4" fontId="13" fillId="0" borderId="0" xfId="8" applyNumberFormat="1" applyFont="1" applyFill="1" applyAlignment="1">
      <alignment horizontal="center" vertical="center"/>
    </xf>
    <xf numFmtId="0" fontId="15" fillId="0" borderId="56" xfId="8" applyFont="1" applyFill="1" applyBorder="1" applyAlignment="1">
      <alignment horizontal="left" vertical="center" wrapText="1"/>
    </xf>
    <xf numFmtId="4" fontId="31" fillId="0" borderId="0" xfId="8" applyNumberFormat="1" applyFont="1" applyFill="1" applyBorder="1" applyAlignment="1">
      <alignment horizontal="center" vertical="center"/>
    </xf>
    <xf numFmtId="2" fontId="15" fillId="0" borderId="0" xfId="0" applyNumberFormat="1" applyFont="1" applyFill="1" applyBorder="1" applyAlignment="1">
      <alignment horizontal="center" vertical="center"/>
    </xf>
    <xf numFmtId="0" fontId="30" fillId="0" borderId="0" xfId="8" applyFont="1" applyFill="1" applyBorder="1" applyAlignment="1">
      <alignment horizontal="center" vertical="center" wrapText="1"/>
    </xf>
    <xf numFmtId="0" fontId="30" fillId="0" borderId="0" xfId="8" applyFont="1" applyFill="1" applyBorder="1" applyAlignment="1">
      <alignment vertical="center" wrapText="1"/>
    </xf>
    <xf numFmtId="2" fontId="6" fillId="0" borderId="0" xfId="0" applyNumberFormat="1" applyFont="1" applyFill="1" applyAlignment="1"/>
    <xf numFmtId="0" fontId="15" fillId="0" borderId="0" xfId="0" applyFont="1" applyFill="1" applyAlignment="1">
      <alignment horizontal="center" vertical="center" wrapText="1"/>
    </xf>
    <xf numFmtId="0" fontId="35" fillId="0" borderId="0" xfId="8" applyFont="1" applyFill="1" applyBorder="1" applyAlignment="1">
      <alignment horizontal="center" vertical="center"/>
    </xf>
    <xf numFmtId="0" fontId="28" fillId="0" borderId="0" xfId="8" applyFont="1" applyFill="1" applyBorder="1" applyAlignment="1">
      <alignment horizontal="center" vertical="center" wrapText="1"/>
    </xf>
    <xf numFmtId="4" fontId="17" fillId="0" borderId="0" xfId="8" applyNumberFormat="1" applyFont="1" applyFill="1" applyBorder="1" applyAlignment="1">
      <alignment horizontal="center" vertical="center"/>
    </xf>
    <xf numFmtId="0" fontId="35" fillId="0" borderId="0" xfId="8" applyFont="1" applyFill="1" applyBorder="1" applyAlignment="1">
      <alignment horizontal="center" vertical="center" wrapText="1"/>
    </xf>
    <xf numFmtId="0" fontId="28" fillId="0" borderId="0" xfId="8" applyFont="1" applyFill="1" applyBorder="1" applyAlignment="1">
      <alignment horizontal="center" wrapText="1"/>
    </xf>
    <xf numFmtId="0" fontId="28" fillId="0" borderId="0" xfId="8" applyFont="1" applyFill="1" applyBorder="1" applyAlignment="1">
      <alignment horizontal="left" vertical="center"/>
    </xf>
    <xf numFmtId="0" fontId="15" fillId="0" borderId="9" xfId="0" applyFont="1" applyFill="1" applyBorder="1" applyAlignment="1">
      <alignment horizontal="left"/>
    </xf>
    <xf numFmtId="0" fontId="28" fillId="0" borderId="0" xfId="8"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3" fillId="0" borderId="0" xfId="0" applyFont="1" applyFill="1" applyBorder="1" applyAlignment="1">
      <alignment horizontal="center" vertical="center" wrapText="1"/>
    </xf>
    <xf numFmtId="0" fontId="15" fillId="0" borderId="13" xfId="0" applyNumberFormat="1" applyFont="1" applyFill="1" applyBorder="1" applyAlignment="1" applyProtection="1">
      <alignment horizontal="left" vertical="center"/>
    </xf>
    <xf numFmtId="166" fontId="15" fillId="0" borderId="8" xfId="0" applyNumberFormat="1" applyFont="1" applyFill="1" applyBorder="1" applyAlignment="1" applyProtection="1">
      <alignment horizontal="center" vertical="center"/>
    </xf>
    <xf numFmtId="0" fontId="15" fillId="0" borderId="8" xfId="0" applyNumberFormat="1" applyFont="1" applyFill="1" applyBorder="1" applyAlignment="1" applyProtection="1">
      <alignment horizontal="center" vertical="center"/>
    </xf>
    <xf numFmtId="0" fontId="15" fillId="0" borderId="59" xfId="0" applyNumberFormat="1" applyFont="1" applyFill="1" applyBorder="1" applyAlignment="1" applyProtection="1">
      <alignment horizontal="left" vertical="center"/>
    </xf>
    <xf numFmtId="0" fontId="15" fillId="0" borderId="44" xfId="0" applyNumberFormat="1" applyFont="1" applyFill="1" applyBorder="1" applyAlignment="1" applyProtection="1">
      <alignment horizontal="left" vertical="center"/>
    </xf>
    <xf numFmtId="0" fontId="15" fillId="2" borderId="37" xfId="0" applyFont="1" applyFill="1" applyBorder="1" applyAlignment="1">
      <alignment horizontal="left" wrapText="1"/>
    </xf>
    <xf numFmtId="0" fontId="15" fillId="2" borderId="40" xfId="0" applyFont="1" applyFill="1" applyBorder="1" applyAlignment="1">
      <alignment horizontal="left" wrapText="1"/>
    </xf>
    <xf numFmtId="3" fontId="15" fillId="0" borderId="9" xfId="0" applyNumberFormat="1" applyFont="1" applyFill="1" applyBorder="1" applyAlignment="1">
      <alignment horizontal="left" vertical="center"/>
    </xf>
    <xf numFmtId="169" fontId="15" fillId="0" borderId="0" xfId="0" applyNumberFormat="1" applyFont="1" applyAlignment="1">
      <alignment horizontal="center"/>
    </xf>
    <xf numFmtId="169" fontId="15" fillId="0" borderId="0" xfId="0" applyNumberFormat="1" applyFont="1" applyAlignment="1">
      <alignment horizontal="center" vertical="center" wrapText="1"/>
    </xf>
    <xf numFmtId="169" fontId="13" fillId="0" borderId="0" xfId="8" applyNumberFormat="1" applyFill="1" applyAlignment="1">
      <alignment horizontal="center" vertical="center"/>
    </xf>
    <xf numFmtId="166" fontId="15" fillId="0" borderId="3" xfId="0" applyNumberFormat="1" applyFont="1" applyBorder="1" applyAlignment="1">
      <alignment horizontal="center"/>
    </xf>
    <xf numFmtId="166" fontId="15" fillId="0" borderId="1" xfId="0" applyNumberFormat="1" applyFont="1" applyBorder="1" applyAlignment="1">
      <alignment horizontal="center"/>
    </xf>
    <xf numFmtId="166" fontId="15" fillId="0" borderId="5" xfId="0" applyNumberFormat="1" applyFont="1" applyBorder="1" applyAlignment="1">
      <alignment horizontal="center"/>
    </xf>
    <xf numFmtId="3" fontId="4" fillId="0" borderId="0" xfId="0" applyNumberFormat="1" applyFont="1" applyAlignment="1">
      <alignment horizontal="center"/>
    </xf>
    <xf numFmtId="3" fontId="14" fillId="0" borderId="0" xfId="8" applyNumberFormat="1" applyFont="1" applyAlignment="1">
      <alignment horizontal="center" vertical="center"/>
    </xf>
    <xf numFmtId="2" fontId="3" fillId="0" borderId="0" xfId="0" applyNumberFormat="1" applyFont="1" applyAlignment="1">
      <alignment vertical="center" wrapText="1"/>
    </xf>
    <xf numFmtId="0" fontId="29" fillId="0" borderId="38" xfId="8" applyFont="1" applyFill="1" applyBorder="1" applyAlignment="1">
      <alignment horizontal="left" vertical="center" wrapText="1"/>
    </xf>
    <xf numFmtId="0" fontId="29" fillId="0" borderId="23" xfId="8" applyFont="1" applyFill="1" applyBorder="1" applyAlignment="1">
      <alignment horizontal="left" vertical="center" wrapText="1"/>
    </xf>
    <xf numFmtId="0" fontId="29" fillId="0" borderId="33" xfId="8" applyFont="1" applyFill="1" applyBorder="1" applyAlignment="1">
      <alignment horizontal="left" vertical="center" wrapText="1"/>
    </xf>
    <xf numFmtId="0" fontId="15" fillId="0" borderId="3" xfId="8" applyFont="1" applyFill="1" applyBorder="1" applyAlignment="1">
      <alignment horizontal="left" vertical="center" wrapText="1"/>
    </xf>
    <xf numFmtId="0" fontId="15" fillId="0" borderId="1" xfId="8" applyFont="1" applyFill="1" applyBorder="1" applyAlignment="1">
      <alignment horizontal="left" vertical="center" wrapText="1"/>
    </xf>
    <xf numFmtId="0" fontId="15" fillId="0" borderId="5" xfId="8" applyFont="1" applyFill="1" applyBorder="1" applyAlignment="1">
      <alignment horizontal="left" vertical="center" wrapText="1"/>
    </xf>
    <xf numFmtId="4" fontId="14" fillId="0" borderId="60" xfId="8" applyNumberFormat="1" applyFont="1" applyFill="1" applyBorder="1" applyAlignment="1">
      <alignment horizontal="center" vertical="center"/>
    </xf>
    <xf numFmtId="4" fontId="14" fillId="0" borderId="61" xfId="8" applyNumberFormat="1" applyFont="1" applyFill="1" applyBorder="1" applyAlignment="1">
      <alignment horizontal="center" vertical="center"/>
    </xf>
    <xf numFmtId="166" fontId="15" fillId="0" borderId="3" xfId="0" applyNumberFormat="1" applyFont="1" applyFill="1" applyBorder="1" applyAlignment="1" applyProtection="1">
      <alignment horizontal="center" vertical="center"/>
    </xf>
    <xf numFmtId="0" fontId="15" fillId="0" borderId="3" xfId="0" applyNumberFormat="1" applyFont="1" applyFill="1" applyBorder="1" applyAlignment="1" applyProtection="1">
      <alignment horizontal="center" vertical="center"/>
    </xf>
    <xf numFmtId="0" fontId="15" fillId="0" borderId="47" xfId="0" applyFont="1" applyBorder="1" applyAlignment="1"/>
    <xf numFmtId="0" fontId="15" fillId="0" borderId="10" xfId="0" applyFont="1" applyBorder="1" applyAlignment="1"/>
    <xf numFmtId="0" fontId="15" fillId="0" borderId="39" xfId="0" applyFont="1" applyBorder="1" applyAlignment="1"/>
    <xf numFmtId="0" fontId="15" fillId="0" borderId="62" xfId="0" applyFont="1" applyBorder="1" applyAlignment="1"/>
    <xf numFmtId="0" fontId="15" fillId="0" borderId="44" xfId="0" applyFont="1" applyBorder="1" applyAlignment="1"/>
    <xf numFmtId="0" fontId="15" fillId="0" borderId="40" xfId="0" applyFont="1" applyBorder="1" applyAlignment="1"/>
    <xf numFmtId="0" fontId="15" fillId="0" borderId="63" xfId="0" applyNumberFormat="1" applyFont="1" applyFill="1" applyBorder="1" applyAlignment="1" applyProtection="1">
      <alignment horizontal="left" vertical="center"/>
    </xf>
    <xf numFmtId="166" fontId="15" fillId="0" borderId="34" xfId="0" applyNumberFormat="1" applyFont="1" applyFill="1" applyBorder="1" applyAlignment="1" applyProtection="1">
      <alignment horizontal="center" vertical="center"/>
    </xf>
    <xf numFmtId="0" fontId="15" fillId="0" borderId="34" xfId="0" applyNumberFormat="1" applyFont="1" applyFill="1" applyBorder="1" applyAlignment="1" applyProtection="1">
      <alignment horizontal="center" vertical="center"/>
    </xf>
    <xf numFmtId="4" fontId="14" fillId="3" borderId="64" xfId="8" applyNumberFormat="1" applyFont="1" applyFill="1" applyBorder="1" applyAlignment="1">
      <alignment horizontal="center" vertical="center"/>
    </xf>
    <xf numFmtId="0" fontId="35" fillId="4" borderId="19" xfId="8" applyFont="1" applyFill="1" applyBorder="1" applyAlignment="1">
      <alignment horizontal="left"/>
    </xf>
    <xf numFmtId="0" fontId="34" fillId="6" borderId="50" xfId="9" applyFont="1" applyFill="1" applyBorder="1" applyAlignment="1">
      <alignment horizontal="center" vertical="center" wrapText="1"/>
    </xf>
    <xf numFmtId="0" fontId="28" fillId="6" borderId="19" xfId="8" applyFont="1" applyFill="1" applyBorder="1" applyAlignment="1"/>
    <xf numFmtId="0" fontId="30" fillId="6" borderId="17" xfId="8" applyFont="1" applyFill="1" applyBorder="1" applyAlignment="1">
      <alignment horizontal="center"/>
    </xf>
    <xf numFmtId="2" fontId="30" fillId="6" borderId="18" xfId="8" applyNumberFormat="1" applyFont="1" applyFill="1" applyBorder="1" applyAlignment="1">
      <alignment horizontal="center"/>
    </xf>
    <xf numFmtId="0" fontId="13" fillId="4" borderId="51" xfId="8" applyFill="1" applyBorder="1" applyAlignment="1">
      <alignment vertical="center"/>
    </xf>
    <xf numFmtId="0" fontId="27" fillId="6" borderId="19" xfId="0" applyFont="1" applyFill="1" applyBorder="1" applyAlignment="1">
      <alignment horizontal="left" vertical="center"/>
    </xf>
    <xf numFmtId="0" fontId="27" fillId="6" borderId="17" xfId="0" applyFont="1" applyFill="1" applyBorder="1" applyAlignment="1">
      <alignment horizontal="center" vertical="center"/>
    </xf>
    <xf numFmtId="0" fontId="27" fillId="6" borderId="18" xfId="0" applyFont="1" applyFill="1" applyBorder="1" applyAlignment="1">
      <alignment horizontal="center" vertical="center"/>
    </xf>
    <xf numFmtId="0" fontId="15" fillId="7" borderId="5" xfId="8" applyFont="1" applyFill="1" applyBorder="1" applyAlignment="1">
      <alignment horizontal="center" vertical="center" wrapText="1"/>
    </xf>
    <xf numFmtId="166" fontId="15" fillId="7" borderId="5" xfId="0" applyNumberFormat="1" applyFont="1" applyFill="1" applyBorder="1" applyAlignment="1">
      <alignment horizontal="center" vertical="center"/>
    </xf>
    <xf numFmtId="0" fontId="28" fillId="6" borderId="19" xfId="8" applyFont="1" applyFill="1" applyBorder="1" applyAlignment="1">
      <alignment vertical="center"/>
    </xf>
    <xf numFmtId="0" fontId="30" fillId="6" borderId="17" xfId="8" applyFont="1" applyFill="1" applyBorder="1" applyAlignment="1">
      <alignment horizontal="center" vertical="center"/>
    </xf>
    <xf numFmtId="2" fontId="30" fillId="6" borderId="18" xfId="8" applyNumberFormat="1" applyFont="1" applyFill="1" applyBorder="1" applyAlignment="1">
      <alignment horizontal="center" vertical="center"/>
    </xf>
    <xf numFmtId="0" fontId="15" fillId="7" borderId="58" xfId="8" applyFont="1" applyFill="1" applyBorder="1" applyAlignment="1">
      <alignment horizontal="center" vertical="center" wrapText="1"/>
    </xf>
    <xf numFmtId="0" fontId="15" fillId="7" borderId="12" xfId="8" applyFont="1" applyFill="1" applyBorder="1" applyAlignment="1">
      <alignment horizontal="center" vertical="center" wrapText="1"/>
    </xf>
    <xf numFmtId="2" fontId="15" fillId="7" borderId="5" xfId="0" applyNumberFormat="1" applyFont="1" applyFill="1" applyBorder="1" applyAlignment="1">
      <alignment horizontal="center" vertical="center"/>
    </xf>
    <xf numFmtId="2" fontId="15" fillId="7" borderId="31" xfId="0" applyNumberFormat="1" applyFont="1" applyFill="1" applyBorder="1" applyAlignment="1">
      <alignment horizontal="center" vertical="center"/>
    </xf>
    <xf numFmtId="3" fontId="15" fillId="7" borderId="33" xfId="0" applyNumberFormat="1" applyFont="1" applyFill="1" applyBorder="1" applyAlignment="1">
      <alignment horizontal="center" vertical="center"/>
    </xf>
    <xf numFmtId="2" fontId="15" fillId="7" borderId="33" xfId="0" applyNumberFormat="1" applyFont="1" applyFill="1" applyBorder="1" applyAlignment="1">
      <alignment horizontal="center" vertical="center"/>
    </xf>
    <xf numFmtId="170" fontId="3" fillId="0" borderId="0" xfId="0" applyNumberFormat="1" applyFont="1" applyAlignment="1">
      <alignment horizontal="center"/>
    </xf>
    <xf numFmtId="4" fontId="62" fillId="0" borderId="0" xfId="8" applyNumberFormat="1" applyFont="1" applyFill="1" applyBorder="1" applyAlignment="1">
      <alignment horizontal="center"/>
    </xf>
    <xf numFmtId="3" fontId="54" fillId="0" borderId="0" xfId="8" applyNumberFormat="1" applyFont="1" applyAlignment="1">
      <alignment horizontal="center" vertical="center"/>
    </xf>
    <xf numFmtId="2" fontId="15" fillId="0" borderId="3" xfId="0" applyNumberFormat="1" applyFont="1" applyFill="1" applyBorder="1" applyAlignment="1">
      <alignment horizontal="center" vertical="center"/>
    </xf>
    <xf numFmtId="2" fontId="15" fillId="0" borderId="5" xfId="0" applyNumberFormat="1" applyFont="1" applyFill="1" applyBorder="1" applyAlignment="1">
      <alignment horizontal="center" vertical="center"/>
    </xf>
    <xf numFmtId="3" fontId="53" fillId="7" borderId="5" xfId="0" applyNumberFormat="1" applyFont="1" applyFill="1" applyBorder="1" applyAlignment="1">
      <alignment horizontal="center" vertical="center"/>
    </xf>
    <xf numFmtId="3" fontId="47" fillId="0" borderId="0" xfId="0" applyNumberFormat="1" applyFont="1" applyAlignment="1"/>
    <xf numFmtId="3" fontId="53" fillId="0" borderId="0" xfId="0" applyNumberFormat="1" applyFont="1" applyAlignment="1"/>
    <xf numFmtId="0" fontId="34" fillId="6" borderId="19" xfId="4" applyFont="1" applyFill="1" applyBorder="1" applyAlignment="1" applyProtection="1">
      <alignment horizontal="left" vertical="center" wrapText="1"/>
    </xf>
    <xf numFmtId="10" fontId="31" fillId="3" borderId="51" xfId="0" applyNumberFormat="1" applyFont="1" applyFill="1" applyBorder="1" applyAlignment="1" applyProtection="1">
      <alignment horizontal="center" vertical="center" wrapText="1"/>
      <protection hidden="1"/>
    </xf>
    <xf numFmtId="0" fontId="15" fillId="0" borderId="65" xfId="13" applyNumberFormat="1" applyFont="1" applyFill="1" applyBorder="1" applyAlignment="1">
      <alignment vertical="center" wrapText="1"/>
    </xf>
    <xf numFmtId="0" fontId="28" fillId="6" borderId="17" xfId="8" applyFont="1" applyFill="1" applyBorder="1" applyAlignment="1">
      <alignment vertical="center" wrapText="1"/>
    </xf>
    <xf numFmtId="3" fontId="53" fillId="0" borderId="0" xfId="0" applyNumberFormat="1" applyFont="1" applyAlignment="1">
      <alignment horizontal="center"/>
    </xf>
    <xf numFmtId="0" fontId="63" fillId="6" borderId="19" xfId="8" applyFont="1" applyFill="1" applyBorder="1" applyAlignment="1">
      <alignment vertical="center"/>
    </xf>
    <xf numFmtId="3" fontId="56" fillId="6" borderId="17" xfId="0" applyNumberFormat="1" applyFont="1" applyFill="1" applyBorder="1" applyAlignment="1">
      <alignment horizontal="center" vertical="center"/>
    </xf>
    <xf numFmtId="3" fontId="53" fillId="4" borderId="17" xfId="8" applyNumberFormat="1" applyFont="1" applyFill="1" applyBorder="1" applyAlignment="1">
      <alignment horizontal="center"/>
    </xf>
    <xf numFmtId="3" fontId="53" fillId="6" borderId="17" xfId="8" applyNumberFormat="1" applyFont="1" applyFill="1" applyBorder="1" applyAlignment="1">
      <alignment horizontal="center"/>
    </xf>
    <xf numFmtId="3" fontId="53" fillId="6" borderId="17" xfId="8" applyNumberFormat="1" applyFont="1" applyFill="1" applyBorder="1" applyAlignment="1">
      <alignment horizontal="center" vertical="center"/>
    </xf>
    <xf numFmtId="168" fontId="15" fillId="0" borderId="37" xfId="0" applyNumberFormat="1" applyFont="1" applyFill="1" applyBorder="1" applyAlignment="1">
      <alignment horizontal="left" vertical="center" wrapText="1"/>
    </xf>
    <xf numFmtId="168" fontId="15" fillId="0" borderId="40" xfId="0" applyNumberFormat="1" applyFont="1" applyFill="1" applyBorder="1" applyAlignment="1">
      <alignment horizontal="left" vertical="center" wrapText="1"/>
    </xf>
    <xf numFmtId="168" fontId="15" fillId="0" borderId="39" xfId="0" applyNumberFormat="1" applyFont="1" applyFill="1" applyBorder="1" applyAlignment="1">
      <alignment horizontal="left" vertical="center" wrapText="1"/>
    </xf>
    <xf numFmtId="3" fontId="48" fillId="4" borderId="17" xfId="8" applyNumberFormat="1" applyFont="1" applyFill="1" applyBorder="1" applyAlignment="1">
      <alignment horizontal="center"/>
    </xf>
    <xf numFmtId="3" fontId="10" fillId="0" borderId="0" xfId="0" applyNumberFormat="1" applyFont="1" applyAlignment="1">
      <alignment horizontal="center"/>
    </xf>
    <xf numFmtId="0" fontId="15" fillId="0" borderId="14" xfId="0" applyFont="1" applyFill="1" applyBorder="1" applyAlignment="1">
      <alignment horizontal="left"/>
    </xf>
    <xf numFmtId="1" fontId="47" fillId="0" borderId="0" xfId="0" applyNumberFormat="1" applyFont="1" applyAlignment="1">
      <alignment horizontal="center"/>
    </xf>
    <xf numFmtId="0" fontId="15" fillId="0" borderId="2" xfId="0" applyFont="1" applyFill="1" applyBorder="1" applyAlignment="1">
      <alignment horizontal="left"/>
    </xf>
    <xf numFmtId="0" fontId="15" fillId="0" borderId="15" xfId="0" applyFont="1" applyFill="1" applyBorder="1" applyAlignment="1"/>
    <xf numFmtId="0" fontId="15" fillId="0" borderId="12" xfId="0" applyFont="1" applyFill="1" applyBorder="1" applyAlignment="1"/>
    <xf numFmtId="0" fontId="15" fillId="2" borderId="39" xfId="0" applyFont="1" applyFill="1" applyBorder="1" applyAlignment="1">
      <alignment horizontal="left" wrapText="1"/>
    </xf>
    <xf numFmtId="0" fontId="67" fillId="0" borderId="0" xfId="8" applyFont="1" applyAlignment="1">
      <alignment vertical="center"/>
    </xf>
    <xf numFmtId="0" fontId="15" fillId="0" borderId="68" xfId="0" applyNumberFormat="1" applyFont="1" applyFill="1" applyBorder="1" applyAlignment="1" applyProtection="1">
      <alignment horizontal="left" vertical="center"/>
    </xf>
    <xf numFmtId="0" fontId="15" fillId="0" borderId="57" xfId="0" applyNumberFormat="1" applyFont="1" applyFill="1" applyBorder="1" applyAlignment="1" applyProtection="1">
      <alignment horizontal="left" vertical="center"/>
    </xf>
    <xf numFmtId="0" fontId="32" fillId="0" borderId="10" xfId="0" applyFont="1" applyBorder="1" applyAlignment="1">
      <alignment wrapText="1"/>
    </xf>
    <xf numFmtId="0" fontId="32" fillId="0" borderId="39" xfId="0" applyFont="1" applyBorder="1" applyAlignment="1">
      <alignment wrapText="1"/>
    </xf>
    <xf numFmtId="0" fontId="32" fillId="0" borderId="16" xfId="0" applyFont="1" applyBorder="1" applyAlignment="1">
      <alignment wrapText="1"/>
    </xf>
    <xf numFmtId="0" fontId="32" fillId="0" borderId="37" xfId="0" applyFont="1" applyBorder="1" applyAlignment="1">
      <alignment wrapText="1"/>
    </xf>
    <xf numFmtId="0" fontId="32" fillId="0" borderId="44" xfId="0" applyFont="1" applyBorder="1" applyAlignment="1">
      <alignment wrapText="1"/>
    </xf>
    <xf numFmtId="0" fontId="32" fillId="0" borderId="40" xfId="0" applyFont="1" applyBorder="1" applyAlignment="1">
      <alignment wrapText="1"/>
    </xf>
    <xf numFmtId="0" fontId="32" fillId="0" borderId="15" xfId="0" applyFont="1" applyBorder="1" applyAlignment="1"/>
    <xf numFmtId="166" fontId="15" fillId="0" borderId="10" xfId="0" applyNumberFormat="1" applyFont="1" applyFill="1" applyBorder="1" applyAlignment="1" applyProtection="1">
      <alignment vertical="center"/>
    </xf>
    <xf numFmtId="0" fontId="32" fillId="0" borderId="16" xfId="0" applyFont="1" applyFill="1" applyBorder="1" applyAlignment="1">
      <alignment wrapText="1"/>
    </xf>
    <xf numFmtId="0" fontId="32" fillId="0" borderId="15" xfId="0" applyFont="1" applyFill="1" applyBorder="1" applyAlignment="1"/>
    <xf numFmtId="3" fontId="15" fillId="9" borderId="0" xfId="0" applyNumberFormat="1" applyFont="1" applyFill="1" applyAlignment="1">
      <alignment horizontal="center"/>
    </xf>
    <xf numFmtId="0" fontId="15" fillId="9" borderId="0" xfId="0" applyFont="1" applyFill="1" applyAlignment="1">
      <alignment horizontal="center"/>
    </xf>
    <xf numFmtId="0" fontId="15" fillId="9" borderId="0" xfId="0" applyFont="1" applyFill="1" applyBorder="1" applyAlignment="1">
      <alignment horizontal="center"/>
    </xf>
    <xf numFmtId="169" fontId="15" fillId="9" borderId="0" xfId="0" applyNumberFormat="1" applyFont="1" applyFill="1" applyAlignment="1">
      <alignment horizontal="center"/>
    </xf>
    <xf numFmtId="0" fontId="15" fillId="9" borderId="0" xfId="0" applyFont="1" applyFill="1" applyAlignment="1">
      <alignment horizontal="center" wrapText="1"/>
    </xf>
    <xf numFmtId="4" fontId="13" fillId="9" borderId="0" xfId="8" applyNumberFormat="1" applyFill="1" applyAlignment="1">
      <alignment horizontal="center" vertical="center"/>
    </xf>
    <xf numFmtId="3" fontId="13" fillId="9" borderId="0" xfId="8" applyNumberFormat="1" applyFill="1" applyAlignment="1">
      <alignment vertical="center"/>
    </xf>
    <xf numFmtId="3" fontId="13" fillId="9" borderId="0" xfId="8" applyNumberFormat="1" applyFill="1" applyAlignment="1">
      <alignment horizontal="center" vertical="center"/>
    </xf>
    <xf numFmtId="0" fontId="13" fillId="9" borderId="0" xfId="8" applyFill="1" applyAlignment="1">
      <alignment vertical="center"/>
    </xf>
    <xf numFmtId="4" fontId="45" fillId="9" borderId="0" xfId="8" applyNumberFormat="1" applyFont="1" applyFill="1" applyAlignment="1">
      <alignment horizontal="center" vertical="center"/>
    </xf>
    <xf numFmtId="0" fontId="13" fillId="9" borderId="0" xfId="8" applyFont="1" applyFill="1" applyAlignment="1">
      <alignment vertical="center"/>
    </xf>
    <xf numFmtId="4" fontId="13" fillId="9" borderId="0" xfId="8" applyNumberFormat="1" applyFont="1" applyFill="1" applyAlignment="1">
      <alignment horizontal="center" vertical="center"/>
    </xf>
    <xf numFmtId="0" fontId="13" fillId="9" borderId="0" xfId="8" applyFont="1" applyFill="1" applyAlignment="1">
      <alignment horizontal="right" vertical="center"/>
    </xf>
    <xf numFmtId="3" fontId="13" fillId="9" borderId="0" xfId="8" applyNumberFormat="1" applyFont="1" applyFill="1" applyAlignment="1">
      <alignment vertical="center"/>
    </xf>
    <xf numFmtId="0" fontId="13" fillId="9" borderId="0" xfId="8" applyFill="1" applyAlignment="1"/>
    <xf numFmtId="171" fontId="13" fillId="9" borderId="0" xfId="8" applyNumberFormat="1" applyFill="1" applyAlignment="1">
      <alignment horizontal="center" vertical="center"/>
    </xf>
    <xf numFmtId="0" fontId="3" fillId="9" borderId="0" xfId="8" applyFont="1" applyFill="1" applyAlignment="1">
      <alignment vertical="center"/>
    </xf>
    <xf numFmtId="0" fontId="15" fillId="0" borderId="40" xfId="8" applyFont="1" applyFill="1" applyBorder="1" applyAlignment="1">
      <alignment horizontal="center" vertical="center" wrapText="1"/>
    </xf>
    <xf numFmtId="3" fontId="15" fillId="0" borderId="0" xfId="0" applyNumberFormat="1" applyFont="1" applyBorder="1" applyAlignment="1">
      <alignment horizontal="center" vertical="center" wrapText="1"/>
    </xf>
    <xf numFmtId="0" fontId="43" fillId="9" borderId="0" xfId="0" applyFont="1" applyFill="1" applyAlignment="1">
      <alignment horizontal="center"/>
    </xf>
    <xf numFmtId="0" fontId="15" fillId="0" borderId="13" xfId="0" applyNumberFormat="1" applyFont="1" applyFill="1" applyBorder="1" applyAlignment="1" applyProtection="1">
      <alignment horizontal="left"/>
    </xf>
    <xf numFmtId="2" fontId="30" fillId="0" borderId="32" xfId="8" applyNumberFormat="1" applyFont="1" applyFill="1" applyBorder="1" applyAlignment="1">
      <alignment horizontal="center"/>
    </xf>
    <xf numFmtId="169" fontId="6" fillId="0" borderId="0" xfId="0" applyNumberFormat="1" applyFont="1" applyFill="1" applyAlignment="1"/>
    <xf numFmtId="169" fontId="15" fillId="0" borderId="0" xfId="0" applyNumberFormat="1" applyFont="1" applyFill="1" applyBorder="1" applyAlignment="1">
      <alignment horizontal="center" vertical="center" wrapText="1"/>
    </xf>
    <xf numFmtId="169" fontId="35" fillId="0" borderId="0" xfId="8" applyNumberFormat="1" applyFont="1" applyFill="1" applyBorder="1" applyAlignment="1">
      <alignment horizontal="center" vertical="center"/>
    </xf>
    <xf numFmtId="1" fontId="6" fillId="0" borderId="0" xfId="0" applyNumberFormat="1" applyFont="1" applyFill="1" applyAlignment="1"/>
    <xf numFmtId="1" fontId="15" fillId="0" borderId="0" xfId="0" applyNumberFormat="1" applyFont="1" applyFill="1" applyBorder="1" applyAlignment="1">
      <alignment horizontal="center" vertical="center" wrapText="1"/>
    </xf>
    <xf numFmtId="1" fontId="31" fillId="0" borderId="0" xfId="8" applyNumberFormat="1" applyFont="1" applyFill="1" applyBorder="1" applyAlignment="1">
      <alignment horizontal="center"/>
    </xf>
    <xf numFmtId="1" fontId="15" fillId="0" borderId="0" xfId="0" applyNumberFormat="1" applyFont="1" applyFill="1" applyBorder="1" applyAlignment="1">
      <alignment horizontal="center" vertical="center"/>
    </xf>
    <xf numFmtId="1" fontId="35" fillId="0" borderId="0" xfId="8" applyNumberFormat="1" applyFont="1" applyFill="1" applyBorder="1" applyAlignment="1">
      <alignment horizontal="center" vertical="center"/>
    </xf>
    <xf numFmtId="1" fontId="13" fillId="0" borderId="0" xfId="8" applyNumberFormat="1" applyFill="1" applyAlignment="1">
      <alignment horizontal="center" vertical="center"/>
    </xf>
    <xf numFmtId="1" fontId="28" fillId="0" borderId="0" xfId="8" applyNumberFormat="1" applyFont="1" applyFill="1" applyBorder="1" applyAlignment="1">
      <alignment horizontal="center" vertical="center" wrapText="1"/>
    </xf>
    <xf numFmtId="1" fontId="35" fillId="0" borderId="0" xfId="8" applyNumberFormat="1" applyFont="1" applyFill="1" applyBorder="1" applyAlignment="1">
      <alignment horizontal="center" vertical="center" wrapText="1"/>
    </xf>
    <xf numFmtId="169" fontId="15" fillId="0" borderId="0" xfId="0" applyNumberFormat="1" applyFont="1" applyFill="1" applyAlignment="1">
      <alignment horizontal="center" vertical="center" wrapText="1"/>
    </xf>
    <xf numFmtId="169" fontId="17" fillId="0" borderId="0" xfId="8" applyNumberFormat="1" applyFont="1" applyFill="1" applyBorder="1" applyAlignment="1">
      <alignment horizontal="center" vertical="center"/>
    </xf>
    <xf numFmtId="169" fontId="14" fillId="0" borderId="0" xfId="8" applyNumberFormat="1" applyFont="1" applyFill="1" applyBorder="1" applyAlignment="1">
      <alignment horizontal="center" vertical="center"/>
    </xf>
    <xf numFmtId="4" fontId="17" fillId="9" borderId="0" xfId="8" applyNumberFormat="1" applyFont="1" applyFill="1" applyBorder="1" applyAlignment="1">
      <alignment horizontal="center" vertical="center"/>
    </xf>
    <xf numFmtId="1" fontId="15" fillId="9" borderId="0" xfId="0" applyNumberFormat="1" applyFont="1" applyFill="1" applyBorder="1" applyAlignment="1">
      <alignment horizontal="center" vertical="center" wrapText="1"/>
    </xf>
    <xf numFmtId="4" fontId="14" fillId="9" borderId="0" xfId="8" applyNumberFormat="1" applyFont="1" applyFill="1" applyBorder="1" applyAlignment="1">
      <alignment horizontal="center" vertical="center"/>
    </xf>
    <xf numFmtId="166" fontId="15" fillId="0" borderId="58" xfId="0" applyNumberFormat="1" applyFont="1" applyFill="1" applyBorder="1" applyAlignment="1">
      <alignment horizontal="center" vertical="center"/>
    </xf>
    <xf numFmtId="166" fontId="15" fillId="0" borderId="15" xfId="0" applyNumberFormat="1" applyFont="1" applyFill="1" applyBorder="1" applyAlignment="1">
      <alignment horizontal="center" vertical="center"/>
    </xf>
    <xf numFmtId="1" fontId="15" fillId="9" borderId="0" xfId="0" applyNumberFormat="1" applyFont="1" applyFill="1" applyBorder="1" applyAlignment="1">
      <alignment horizontal="center" vertical="center"/>
    </xf>
    <xf numFmtId="3" fontId="15" fillId="9" borderId="0" xfId="0" applyNumberFormat="1" applyFont="1" applyFill="1" applyBorder="1" applyAlignment="1">
      <alignment horizontal="center" vertical="center" wrapText="1"/>
    </xf>
    <xf numFmtId="169" fontId="43" fillId="9" borderId="0" xfId="0" applyNumberFormat="1" applyFont="1" applyFill="1" applyAlignment="1">
      <alignment horizontal="center"/>
    </xf>
    <xf numFmtId="166" fontId="15" fillId="0" borderId="8" xfId="0" applyNumberFormat="1" applyFont="1" applyFill="1" applyBorder="1" applyAlignment="1">
      <alignment horizontal="center" vertical="center"/>
    </xf>
    <xf numFmtId="2" fontId="15" fillId="0" borderId="8" xfId="0" applyNumberFormat="1" applyFont="1" applyFill="1" applyBorder="1" applyAlignment="1">
      <alignment horizontal="center" vertical="center"/>
    </xf>
    <xf numFmtId="1" fontId="15" fillId="0" borderId="8" xfId="0" applyNumberFormat="1" applyFont="1" applyFill="1" applyBorder="1" applyAlignment="1">
      <alignment horizontal="center" vertical="center"/>
    </xf>
    <xf numFmtId="0" fontId="15" fillId="0" borderId="8" xfId="0" applyNumberFormat="1" applyFont="1" applyFill="1" applyBorder="1" applyAlignment="1">
      <alignment horizontal="center" vertical="center"/>
    </xf>
    <xf numFmtId="166" fontId="15" fillId="0" borderId="3" xfId="0" applyNumberFormat="1" applyFont="1" applyFill="1" applyBorder="1" applyAlignment="1">
      <alignment horizontal="center"/>
    </xf>
    <xf numFmtId="2" fontId="15" fillId="0" borderId="3" xfId="0" applyNumberFormat="1" applyFont="1" applyFill="1" applyBorder="1" applyAlignment="1">
      <alignment horizontal="center"/>
    </xf>
    <xf numFmtId="166" fontId="15" fillId="0" borderId="1" xfId="0" applyNumberFormat="1" applyFont="1" applyFill="1" applyBorder="1" applyAlignment="1">
      <alignment horizontal="center"/>
    </xf>
    <xf numFmtId="2" fontId="15" fillId="0" borderId="1" xfId="0" applyNumberFormat="1" applyFont="1" applyFill="1" applyBorder="1" applyAlignment="1">
      <alignment horizontal="center"/>
    </xf>
    <xf numFmtId="166" fontId="15" fillId="0" borderId="5" xfId="0" applyNumberFormat="1" applyFont="1" applyFill="1" applyBorder="1" applyAlignment="1">
      <alignment horizontal="center" vertical="center"/>
    </xf>
    <xf numFmtId="1" fontId="15" fillId="0" borderId="3" xfId="0" applyNumberFormat="1" applyFont="1" applyFill="1" applyBorder="1" applyAlignment="1">
      <alignment horizontal="center" vertical="center"/>
    </xf>
    <xf numFmtId="0" fontId="15" fillId="0" borderId="12" xfId="0" applyNumberFormat="1" applyFont="1" applyFill="1" applyBorder="1" applyAlignment="1">
      <alignment horizontal="center" vertical="center"/>
    </xf>
    <xf numFmtId="1" fontId="15" fillId="0" borderId="5" xfId="0" applyNumberFormat="1" applyFont="1" applyFill="1" applyBorder="1" applyAlignment="1">
      <alignment horizontal="center" vertical="center"/>
    </xf>
    <xf numFmtId="0" fontId="15" fillId="0" borderId="5" xfId="0" applyNumberFormat="1" applyFont="1" applyFill="1" applyBorder="1" applyAlignment="1">
      <alignment horizontal="center" vertical="center"/>
    </xf>
    <xf numFmtId="0" fontId="15" fillId="0" borderId="3" xfId="0" applyFont="1" applyFill="1" applyBorder="1" applyAlignment="1">
      <alignment horizontal="center" vertical="center"/>
    </xf>
    <xf numFmtId="166" fontId="15" fillId="0" borderId="3" xfId="0" applyNumberFormat="1" applyFont="1" applyFill="1" applyBorder="1" applyAlignment="1">
      <alignment horizontal="center" vertical="center"/>
    </xf>
    <xf numFmtId="0" fontId="15" fillId="0" borderId="8"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3" xfId="0" applyNumberFormat="1" applyFont="1" applyFill="1" applyBorder="1" applyAlignment="1">
      <alignment horizontal="center" vertical="center"/>
    </xf>
    <xf numFmtId="2" fontId="68" fillId="7" borderId="33" xfId="0" applyNumberFormat="1" applyFont="1" applyFill="1" applyBorder="1" applyAlignment="1">
      <alignment horizontal="center" vertical="center"/>
    </xf>
    <xf numFmtId="169" fontId="3" fillId="0" borderId="0" xfId="8" applyNumberFormat="1" applyFont="1" applyFill="1" applyAlignment="1">
      <alignment vertical="center"/>
    </xf>
    <xf numFmtId="166" fontId="15" fillId="0" borderId="12" xfId="0" quotePrefix="1" applyNumberFormat="1" applyFont="1" applyFill="1" applyBorder="1" applyAlignment="1">
      <alignment horizontal="center" vertical="center"/>
    </xf>
    <xf numFmtId="166" fontId="15" fillId="0" borderId="8" xfId="0" quotePrefix="1" applyNumberFormat="1" applyFont="1" applyFill="1" applyBorder="1" applyAlignment="1">
      <alignment horizontal="center" vertical="center"/>
    </xf>
    <xf numFmtId="166" fontId="15" fillId="0" borderId="1" xfId="0" quotePrefix="1" applyNumberFormat="1" applyFont="1" applyFill="1" applyBorder="1" applyAlignment="1">
      <alignment horizontal="center" vertical="center"/>
    </xf>
    <xf numFmtId="166" fontId="15" fillId="0" borderId="1" xfId="0" applyNumberFormat="1" applyFont="1" applyFill="1" applyBorder="1" applyAlignment="1">
      <alignment horizontal="center" vertical="center" wrapText="1"/>
    </xf>
    <xf numFmtId="3" fontId="15" fillId="0" borderId="3" xfId="0" applyNumberFormat="1" applyFont="1" applyFill="1" applyBorder="1" applyAlignment="1">
      <alignment horizontal="center" vertical="center"/>
    </xf>
    <xf numFmtId="166" fontId="15" fillId="0" borderId="3" xfId="0" quotePrefix="1" applyNumberFormat="1" applyFont="1" applyFill="1" applyBorder="1" applyAlignment="1">
      <alignment horizontal="center" vertical="center"/>
    </xf>
    <xf numFmtId="3" fontId="15" fillId="0" borderId="5" xfId="0" applyNumberFormat="1" applyFont="1" applyFill="1" applyBorder="1" applyAlignment="1">
      <alignment horizontal="center" vertical="center"/>
    </xf>
    <xf numFmtId="0" fontId="28" fillId="6" borderId="18" xfId="8" applyFont="1" applyFill="1" applyBorder="1" applyAlignment="1">
      <alignment vertical="center" wrapText="1"/>
    </xf>
    <xf numFmtId="3" fontId="14" fillId="0" borderId="30" xfId="8" applyNumberFormat="1" applyFont="1" applyFill="1" applyBorder="1" applyAlignment="1">
      <alignment horizontal="center" vertical="center"/>
    </xf>
    <xf numFmtId="2" fontId="15" fillId="0" borderId="8" xfId="11" applyNumberFormat="1" applyFont="1" applyFill="1" applyBorder="1" applyAlignment="1">
      <alignment horizontal="center" vertical="center"/>
    </xf>
    <xf numFmtId="166" fontId="15" fillId="0" borderId="6" xfId="0" applyNumberFormat="1" applyFont="1" applyFill="1" applyBorder="1" applyAlignment="1">
      <alignment horizontal="center" vertical="center"/>
    </xf>
    <xf numFmtId="3" fontId="14" fillId="0" borderId="22" xfId="8" applyNumberFormat="1" applyFont="1" applyFill="1" applyBorder="1" applyAlignment="1">
      <alignment horizontal="center" vertical="center"/>
    </xf>
    <xf numFmtId="169" fontId="15" fillId="0" borderId="1" xfId="11" applyNumberFormat="1" applyFont="1" applyFill="1" applyBorder="1" applyAlignment="1">
      <alignment horizontal="center" vertical="center"/>
    </xf>
    <xf numFmtId="3" fontId="15" fillId="0" borderId="1" xfId="0" quotePrefix="1" applyNumberFormat="1" applyFont="1" applyFill="1" applyBorder="1" applyAlignment="1">
      <alignment horizontal="center" vertical="center"/>
    </xf>
    <xf numFmtId="169" fontId="15" fillId="0" borderId="8" xfId="11" applyNumberFormat="1" applyFont="1" applyFill="1" applyBorder="1" applyAlignment="1">
      <alignment horizontal="center" vertical="center"/>
    </xf>
    <xf numFmtId="166" fontId="15" fillId="0" borderId="3" xfId="0" applyNumberFormat="1" applyFont="1" applyFill="1" applyBorder="1" applyAlignment="1">
      <alignment horizontal="center" vertical="center" wrapText="1"/>
    </xf>
    <xf numFmtId="2" fontId="15" fillId="0" borderId="16" xfId="0" applyNumberFormat="1" applyFont="1" applyFill="1" applyBorder="1" applyAlignment="1"/>
    <xf numFmtId="0" fontId="15" fillId="0" borderId="16" xfId="0" applyFont="1" applyFill="1" applyBorder="1" applyAlignment="1"/>
    <xf numFmtId="169" fontId="15" fillId="0" borderId="16" xfId="0" applyNumberFormat="1" applyFont="1" applyFill="1" applyBorder="1" applyAlignment="1"/>
    <xf numFmtId="0" fontId="15" fillId="0" borderId="44" xfId="0" applyFont="1" applyFill="1" applyBorder="1" applyAlignment="1"/>
    <xf numFmtId="2" fontId="69" fillId="0" borderId="0" xfId="0" applyNumberFormat="1" applyFont="1" applyAlignment="1"/>
    <xf numFmtId="2" fontId="69" fillId="0" borderId="0" xfId="0" applyNumberFormat="1" applyFont="1" applyAlignment="1">
      <alignment horizontal="center"/>
    </xf>
    <xf numFmtId="1" fontId="15" fillId="0" borderId="8" xfId="0" applyNumberFormat="1" applyFont="1" applyFill="1" applyBorder="1" applyAlignment="1">
      <alignment horizontal="center"/>
    </xf>
    <xf numFmtId="2" fontId="15" fillId="0" borderId="12" xfId="0" applyNumberFormat="1" applyFont="1" applyFill="1" applyBorder="1" applyAlignment="1">
      <alignment horizontal="center"/>
    </xf>
    <xf numFmtId="1" fontId="15" fillId="0" borderId="12" xfId="0" applyNumberFormat="1" applyFont="1" applyFill="1" applyBorder="1" applyAlignment="1">
      <alignment horizontal="center"/>
    </xf>
    <xf numFmtId="2" fontId="15" fillId="0" borderId="12" xfId="0" quotePrefix="1" applyNumberFormat="1" applyFont="1" applyFill="1" applyBorder="1" applyAlignment="1">
      <alignment horizontal="center" vertical="center"/>
    </xf>
    <xf numFmtId="0" fontId="15" fillId="0" borderId="4" xfId="13" applyNumberFormat="1" applyFont="1" applyFill="1" applyBorder="1" applyAlignment="1">
      <alignment horizontal="left" vertical="center" wrapText="1"/>
    </xf>
    <xf numFmtId="2" fontId="15" fillId="0" borderId="5" xfId="0" applyNumberFormat="1" applyFont="1" applyFill="1" applyBorder="1" applyAlignment="1">
      <alignment horizontal="center"/>
    </xf>
    <xf numFmtId="0" fontId="15" fillId="0" borderId="5" xfId="0" applyFont="1" applyFill="1" applyBorder="1" applyAlignment="1">
      <alignment horizontal="center"/>
    </xf>
    <xf numFmtId="2" fontId="15" fillId="0" borderId="47" xfId="0" applyNumberFormat="1" applyFont="1" applyFill="1" applyBorder="1" applyAlignment="1">
      <alignment horizontal="center" vertical="center"/>
    </xf>
    <xf numFmtId="2" fontId="15" fillId="0" borderId="15" xfId="0" applyNumberFormat="1" applyFont="1" applyFill="1" applyBorder="1" applyAlignment="1">
      <alignment horizontal="center" vertical="center"/>
    </xf>
    <xf numFmtId="2" fontId="15" fillId="0" borderId="62" xfId="0" applyNumberFormat="1" applyFont="1" applyFill="1" applyBorder="1" applyAlignment="1">
      <alignment horizontal="center" vertical="center"/>
    </xf>
    <xf numFmtId="3" fontId="15" fillId="0" borderId="3" xfId="0" applyNumberFormat="1" applyFont="1" applyFill="1" applyBorder="1" applyAlignment="1">
      <alignment horizontal="center"/>
    </xf>
    <xf numFmtId="1" fontId="15" fillId="0" borderId="3" xfId="0" applyNumberFormat="1" applyFont="1" applyFill="1" applyBorder="1" applyAlignment="1">
      <alignment horizontal="center"/>
    </xf>
    <xf numFmtId="2" fontId="15" fillId="0" borderId="47" xfId="0" quotePrefix="1" applyNumberFormat="1" applyFont="1" applyFill="1" applyBorder="1" applyAlignment="1">
      <alignment horizontal="center"/>
    </xf>
    <xf numFmtId="3" fontId="15" fillId="0" borderId="5" xfId="0" applyNumberFormat="1" applyFont="1" applyFill="1" applyBorder="1" applyAlignment="1">
      <alignment horizontal="center"/>
    </xf>
    <xf numFmtId="0" fontId="15" fillId="0" borderId="12" xfId="8" applyFont="1" applyFill="1" applyBorder="1" applyAlignment="1">
      <alignment horizontal="center" vertical="center" wrapText="1"/>
    </xf>
    <xf numFmtId="166" fontId="16" fillId="0" borderId="12" xfId="8" applyNumberFormat="1" applyFont="1" applyFill="1" applyBorder="1" applyAlignment="1">
      <alignment horizontal="center" vertical="center" wrapText="1"/>
    </xf>
    <xf numFmtId="1" fontId="16" fillId="0" borderId="12" xfId="8" applyNumberFormat="1" applyFont="1" applyFill="1" applyBorder="1" applyAlignment="1">
      <alignment horizontal="center" vertical="center" wrapText="1"/>
    </xf>
    <xf numFmtId="2" fontId="16" fillId="0" borderId="1" xfId="8" applyNumberFormat="1" applyFont="1" applyFill="1" applyBorder="1" applyAlignment="1">
      <alignment horizontal="center" vertical="center" wrapText="1"/>
    </xf>
    <xf numFmtId="0" fontId="14" fillId="0" borderId="1" xfId="8" applyFont="1" applyFill="1" applyBorder="1" applyAlignment="1">
      <alignment horizontal="center" vertical="center"/>
    </xf>
    <xf numFmtId="166" fontId="16" fillId="0" borderId="5" xfId="8" applyNumberFormat="1" applyFont="1" applyFill="1" applyBorder="1" applyAlignment="1">
      <alignment horizontal="center" vertical="center" wrapText="1"/>
    </xf>
    <xf numFmtId="2" fontId="16" fillId="0" borderId="5" xfId="8" applyNumberFormat="1" applyFont="1" applyFill="1" applyBorder="1" applyAlignment="1">
      <alignment horizontal="center" vertical="center" wrapText="1"/>
    </xf>
    <xf numFmtId="1" fontId="16" fillId="0" borderId="5" xfId="8" applyNumberFormat="1" applyFont="1" applyFill="1" applyBorder="1" applyAlignment="1">
      <alignment horizontal="center" vertical="center" wrapText="1"/>
    </xf>
    <xf numFmtId="0" fontId="14" fillId="0" borderId="5" xfId="8" applyFont="1" applyFill="1" applyBorder="1" applyAlignment="1">
      <alignment horizontal="center" vertical="center"/>
    </xf>
    <xf numFmtId="2" fontId="16" fillId="0" borderId="3" xfId="8" applyNumberFormat="1" applyFont="1" applyFill="1" applyBorder="1" applyAlignment="1">
      <alignment horizontal="center" vertical="center" wrapText="1"/>
    </xf>
    <xf numFmtId="0" fontId="14" fillId="0" borderId="3" xfId="8" applyFont="1" applyFill="1" applyBorder="1" applyAlignment="1">
      <alignment horizontal="center" vertical="center"/>
    </xf>
    <xf numFmtId="0" fontId="15" fillId="7" borderId="5" xfId="8" applyFont="1" applyFill="1" applyBorder="1" applyAlignment="1">
      <alignment horizontal="center" vertical="center" wrapText="1"/>
    </xf>
    <xf numFmtId="0" fontId="15" fillId="0" borderId="3" xfId="0" applyFont="1" applyFill="1" applyBorder="1" applyAlignment="1">
      <alignment horizontal="center" wrapText="1"/>
    </xf>
    <xf numFmtId="166" fontId="15" fillId="0" borderId="39" xfId="0" applyNumberFormat="1" applyFont="1" applyFill="1" applyBorder="1" applyAlignment="1">
      <alignment horizontal="center" vertical="center"/>
    </xf>
    <xf numFmtId="166" fontId="15" fillId="0" borderId="41" xfId="0" applyNumberFormat="1" applyFont="1" applyFill="1" applyBorder="1" applyAlignment="1">
      <alignment horizontal="center" vertical="center"/>
    </xf>
    <xf numFmtId="166" fontId="15" fillId="0" borderId="37" xfId="0" applyNumberFormat="1" applyFont="1" applyFill="1" applyBorder="1" applyAlignment="1">
      <alignment horizontal="center" vertical="center"/>
    </xf>
    <xf numFmtId="166" fontId="15" fillId="0" borderId="40" xfId="0" applyNumberFormat="1" applyFont="1" applyFill="1" applyBorder="1" applyAlignment="1">
      <alignment horizontal="center" vertical="center"/>
    </xf>
    <xf numFmtId="166" fontId="15" fillId="0" borderId="5" xfId="0" applyNumberFormat="1" applyFont="1" applyFill="1" applyBorder="1" applyAlignment="1">
      <alignment horizontal="center" vertical="center" wrapText="1"/>
    </xf>
    <xf numFmtId="0" fontId="15" fillId="0" borderId="3" xfId="0" applyNumberFormat="1" applyFont="1" applyFill="1" applyBorder="1" applyAlignment="1">
      <alignment horizontal="center"/>
    </xf>
    <xf numFmtId="0" fontId="15" fillId="0" borderId="3" xfId="0" applyFont="1" applyFill="1" applyBorder="1" applyAlignment="1">
      <alignment horizontal="center"/>
    </xf>
    <xf numFmtId="0" fontId="15" fillId="0" borderId="1" xfId="0" quotePrefix="1" applyFont="1" applyFill="1" applyBorder="1" applyAlignment="1">
      <alignment horizontal="center" vertical="center"/>
    </xf>
    <xf numFmtId="0" fontId="15" fillId="0" borderId="1" xfId="0" quotePrefix="1" applyFont="1" applyFill="1" applyBorder="1" applyAlignment="1">
      <alignment horizontal="center" vertical="center" wrapText="1"/>
    </xf>
    <xf numFmtId="1" fontId="15" fillId="0" borderId="1" xfId="0" quotePrefix="1" applyNumberFormat="1" applyFont="1" applyFill="1" applyBorder="1" applyAlignment="1">
      <alignment horizontal="center" vertical="center" wrapText="1"/>
    </xf>
    <xf numFmtId="0" fontId="15" fillId="0" borderId="12" xfId="0" applyNumberFormat="1" applyFont="1" applyFill="1" applyBorder="1" applyAlignment="1">
      <alignment horizontal="center"/>
    </xf>
    <xf numFmtId="166" fontId="15" fillId="0" borderId="1" xfId="0" quotePrefix="1"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166" fontId="15" fillId="0" borderId="12" xfId="8" applyNumberFormat="1" applyFont="1" applyFill="1" applyBorder="1" applyAlignment="1">
      <alignment horizontal="center" vertical="center" wrapText="1"/>
    </xf>
    <xf numFmtId="169" fontId="15" fillId="0" borderId="12" xfId="8" applyNumberFormat="1" applyFont="1" applyFill="1" applyBorder="1" applyAlignment="1">
      <alignment horizontal="center" vertical="center" wrapText="1"/>
    </xf>
    <xf numFmtId="1" fontId="15" fillId="0" borderId="12" xfId="8" applyNumberFormat="1" applyFont="1" applyFill="1" applyBorder="1" applyAlignment="1">
      <alignment horizontal="center" vertical="center" wrapText="1"/>
    </xf>
    <xf numFmtId="49" fontId="15" fillId="0" borderId="12" xfId="8" applyNumberFormat="1" applyFont="1" applyFill="1" applyBorder="1" applyAlignment="1">
      <alignment horizontal="center" vertical="center" wrapText="1"/>
    </xf>
    <xf numFmtId="2" fontId="15" fillId="0" borderId="12" xfId="8" applyNumberFormat="1" applyFont="1" applyFill="1" applyBorder="1" applyAlignment="1">
      <alignment horizontal="center" vertical="center" wrapText="1"/>
    </xf>
    <xf numFmtId="2" fontId="15" fillId="0" borderId="5" xfId="8" applyNumberFormat="1" applyFont="1" applyFill="1" applyBorder="1" applyAlignment="1">
      <alignment horizontal="center" vertical="center" wrapText="1"/>
    </xf>
    <xf numFmtId="49" fontId="15" fillId="0" borderId="64" xfId="8" applyNumberFormat="1" applyFont="1" applyFill="1" applyBorder="1" applyAlignment="1">
      <alignment horizontal="center" vertical="center" wrapText="1"/>
    </xf>
    <xf numFmtId="0" fontId="33" fillId="6" borderId="19" xfId="8" applyFont="1" applyFill="1" applyBorder="1" applyAlignment="1">
      <alignment vertical="center"/>
    </xf>
    <xf numFmtId="0" fontId="28" fillId="6" borderId="50" xfId="8" applyFont="1" applyFill="1" applyBorder="1" applyAlignment="1">
      <alignment horizontal="center" vertical="center" wrapText="1"/>
    </xf>
    <xf numFmtId="0" fontId="35" fillId="8" borderId="50" xfId="8" applyFont="1" applyFill="1" applyBorder="1" applyAlignment="1">
      <alignment horizontal="center" vertical="center"/>
    </xf>
    <xf numFmtId="0" fontId="35" fillId="4" borderId="20" xfId="8" applyFont="1" applyFill="1" applyBorder="1" applyAlignment="1">
      <alignment horizontal="center" vertical="center"/>
    </xf>
    <xf numFmtId="0" fontId="28" fillId="6" borderId="50" xfId="8" applyFont="1" applyFill="1" applyBorder="1" applyAlignment="1">
      <alignment vertical="center" wrapText="1"/>
    </xf>
    <xf numFmtId="0" fontId="35" fillId="4" borderId="50" xfId="8" applyFont="1" applyFill="1" applyBorder="1" applyAlignment="1">
      <alignment horizontal="center" vertical="center"/>
    </xf>
    <xf numFmtId="0" fontId="28" fillId="6" borderId="50" xfId="8" applyFont="1" applyFill="1" applyBorder="1" applyAlignment="1">
      <alignment horizontal="center" wrapText="1"/>
    </xf>
    <xf numFmtId="3" fontId="53" fillId="0" borderId="31" xfId="0" applyNumberFormat="1" applyFont="1" applyFill="1" applyBorder="1" applyAlignment="1">
      <alignment horizontal="center" vertical="center"/>
    </xf>
    <xf numFmtId="3" fontId="14" fillId="0" borderId="31" xfId="8" applyNumberFormat="1" applyFont="1" applyFill="1" applyBorder="1" applyAlignment="1">
      <alignment horizontal="center" vertical="center"/>
    </xf>
    <xf numFmtId="4" fontId="70" fillId="10" borderId="0" xfId="8" applyNumberFormat="1" applyFont="1" applyFill="1" applyAlignment="1">
      <alignment horizontal="center" vertical="center"/>
    </xf>
    <xf numFmtId="0" fontId="28" fillId="6" borderId="50" xfId="8" applyFont="1" applyFill="1" applyBorder="1" applyAlignment="1">
      <alignment horizontal="center" vertical="center"/>
    </xf>
    <xf numFmtId="0" fontId="0" fillId="6" borderId="50" xfId="0" applyFill="1" applyBorder="1" applyAlignment="1">
      <alignment horizontal="center" vertical="center" wrapText="1"/>
    </xf>
    <xf numFmtId="0" fontId="62" fillId="6" borderId="50" xfId="8" applyFont="1" applyFill="1" applyBorder="1" applyAlignment="1">
      <alignment vertical="center"/>
    </xf>
    <xf numFmtId="2" fontId="15" fillId="0" borderId="3" xfId="8" applyNumberFormat="1" applyFont="1" applyFill="1" applyBorder="1" applyAlignment="1">
      <alignment horizontal="center" vertical="center" wrapText="1"/>
    </xf>
    <xf numFmtId="4" fontId="14" fillId="0" borderId="8" xfId="8" applyNumberFormat="1" applyFont="1" applyFill="1" applyBorder="1" applyAlignment="1">
      <alignment horizontal="center" vertical="center"/>
    </xf>
    <xf numFmtId="4" fontId="14" fillId="0" borderId="5" xfId="8" applyNumberFormat="1" applyFont="1" applyFill="1" applyBorder="1" applyAlignment="1">
      <alignment horizontal="center" vertical="center"/>
    </xf>
    <xf numFmtId="164" fontId="15" fillId="0" borderId="1" xfId="5" applyFont="1" applyFill="1" applyBorder="1" applyAlignment="1">
      <alignment horizontal="center" vertical="center"/>
    </xf>
    <xf numFmtId="1" fontId="15" fillId="0" borderId="3" xfId="0" quotePrefix="1" applyNumberFormat="1" applyFont="1" applyFill="1" applyBorder="1" applyAlignment="1">
      <alignment horizontal="center" vertical="center"/>
    </xf>
    <xf numFmtId="164" fontId="15" fillId="0" borderId="3" xfId="5" applyFont="1" applyFill="1" applyBorder="1" applyAlignment="1">
      <alignment horizontal="center" vertical="center"/>
    </xf>
    <xf numFmtId="1" fontId="15" fillId="0" borderId="1" xfId="0" quotePrefix="1" applyNumberFormat="1" applyFont="1" applyFill="1" applyBorder="1" applyAlignment="1">
      <alignment horizontal="center" vertical="center"/>
    </xf>
    <xf numFmtId="1" fontId="15" fillId="0" borderId="5" xfId="0" quotePrefix="1" applyNumberFormat="1" applyFont="1" applyFill="1" applyBorder="1" applyAlignment="1">
      <alignment horizontal="center" vertical="center"/>
    </xf>
    <xf numFmtId="164" fontId="15" fillId="0" borderId="5" xfId="5" applyFont="1" applyFill="1" applyBorder="1" applyAlignment="1">
      <alignment horizontal="center" vertical="center"/>
    </xf>
    <xf numFmtId="4" fontId="71" fillId="10" borderId="0" xfId="8" applyNumberFormat="1" applyFont="1" applyFill="1" applyAlignment="1">
      <alignment vertical="center"/>
    </xf>
    <xf numFmtId="4" fontId="72" fillId="10" borderId="0" xfId="0" applyNumberFormat="1" applyFont="1" applyFill="1" applyAlignment="1">
      <alignment horizontal="center"/>
    </xf>
    <xf numFmtId="0" fontId="51" fillId="0" borderId="20" xfId="0" applyFont="1" applyBorder="1" applyAlignment="1">
      <alignment horizontal="left" vertical="center" wrapText="1"/>
    </xf>
    <xf numFmtId="0" fontId="28" fillId="6" borderId="18" xfId="8" applyFont="1" applyFill="1" applyBorder="1" applyAlignment="1">
      <alignment horizontal="center" vertical="center"/>
    </xf>
    <xf numFmtId="169" fontId="31" fillId="0" borderId="0" xfId="8" applyNumberFormat="1" applyFont="1" applyFill="1" applyBorder="1" applyAlignment="1">
      <alignment horizontal="center" vertical="center"/>
    </xf>
    <xf numFmtId="2" fontId="15" fillId="2" borderId="12" xfId="0" applyNumberFormat="1" applyFont="1" applyFill="1" applyBorder="1" applyAlignment="1">
      <alignment horizontal="center" vertical="center"/>
    </xf>
    <xf numFmtId="2" fontId="15" fillId="2" borderId="1" xfId="0" applyNumberFormat="1" applyFont="1" applyFill="1" applyBorder="1" applyAlignment="1">
      <alignment horizontal="center" vertical="center"/>
    </xf>
    <xf numFmtId="2" fontId="15" fillId="2" borderId="8" xfId="0" applyNumberFormat="1" applyFont="1" applyFill="1" applyBorder="1" applyAlignment="1">
      <alignment horizontal="center" vertical="center"/>
    </xf>
    <xf numFmtId="2" fontId="15" fillId="0" borderId="1" xfId="0" quotePrefix="1" applyNumberFormat="1" applyFont="1" applyBorder="1" applyAlignment="1">
      <alignment horizontal="center" vertical="center"/>
    </xf>
    <xf numFmtId="0" fontId="63" fillId="6" borderId="70" xfId="8" applyFont="1" applyFill="1" applyBorder="1" applyAlignment="1">
      <alignment vertical="center"/>
    </xf>
    <xf numFmtId="0" fontId="28" fillId="6" borderId="66" xfId="8" applyFont="1" applyFill="1" applyBorder="1" applyAlignment="1"/>
    <xf numFmtId="0" fontId="53" fillId="6" borderId="66" xfId="8" applyFont="1" applyFill="1" applyBorder="1" applyAlignment="1">
      <alignment horizontal="center"/>
    </xf>
    <xf numFmtId="0" fontId="28" fillId="6" borderId="29" xfId="8" applyFont="1" applyFill="1" applyBorder="1" applyAlignment="1">
      <alignment horizontal="center" vertical="center"/>
    </xf>
    <xf numFmtId="1" fontId="15" fillId="0" borderId="11" xfId="0" applyNumberFormat="1" applyFont="1" applyFill="1" applyBorder="1" applyAlignment="1">
      <alignment horizontal="left" vertical="center"/>
    </xf>
    <xf numFmtId="1" fontId="15" fillId="2" borderId="8" xfId="0" applyNumberFormat="1" applyFont="1" applyFill="1" applyBorder="1" applyAlignment="1">
      <alignment horizontal="center"/>
    </xf>
    <xf numFmtId="0" fontId="15" fillId="0" borderId="55" xfId="0" applyFont="1" applyFill="1" applyBorder="1" applyAlignment="1">
      <alignment horizontal="left"/>
    </xf>
    <xf numFmtId="0" fontId="6" fillId="0" borderId="1" xfId="0" applyFont="1" applyBorder="1" applyAlignment="1">
      <alignment horizontal="center"/>
    </xf>
    <xf numFmtId="4" fontId="14" fillId="3" borderId="4" xfId="8" applyNumberFormat="1" applyFont="1" applyFill="1" applyBorder="1" applyAlignment="1">
      <alignment horizontal="center" vertical="center"/>
    </xf>
    <xf numFmtId="4" fontId="14" fillId="3" borderId="25" xfId="8" applyNumberFormat="1" applyFont="1" applyFill="1" applyBorder="1" applyAlignment="1">
      <alignment horizontal="center" vertical="center"/>
    </xf>
    <xf numFmtId="166" fontId="15" fillId="0" borderId="12" xfId="0" applyNumberFormat="1" applyFont="1" applyFill="1" applyBorder="1" applyAlignment="1" applyProtection="1">
      <alignment horizontal="center" vertical="center"/>
    </xf>
    <xf numFmtId="2" fontId="30" fillId="6" borderId="50" xfId="8" applyNumberFormat="1" applyFont="1" applyFill="1" applyBorder="1" applyAlignment="1">
      <alignment horizontal="center"/>
    </xf>
    <xf numFmtId="2" fontId="30" fillId="6" borderId="20" xfId="8" applyNumberFormat="1" applyFont="1" applyFill="1" applyBorder="1" applyAlignment="1">
      <alignment horizontal="center"/>
    </xf>
    <xf numFmtId="172" fontId="27" fillId="6" borderId="50" xfId="11" applyNumberFormat="1" applyFont="1" applyFill="1" applyBorder="1" applyAlignment="1">
      <alignment horizontal="center" vertical="center"/>
    </xf>
    <xf numFmtId="172" fontId="30" fillId="6" borderId="50" xfId="11" applyNumberFormat="1" applyFont="1" applyFill="1" applyBorder="1" applyAlignment="1">
      <alignment horizontal="center"/>
    </xf>
    <xf numFmtId="172" fontId="30" fillId="4" borderId="50" xfId="11" applyNumberFormat="1" applyFont="1" applyFill="1" applyBorder="1" applyAlignment="1">
      <alignment horizontal="center"/>
    </xf>
    <xf numFmtId="172" fontId="14" fillId="0" borderId="30" xfId="11" applyNumberFormat="1" applyFont="1" applyFill="1" applyBorder="1" applyAlignment="1">
      <alignment horizontal="center" vertical="center"/>
    </xf>
    <xf numFmtId="172" fontId="30" fillId="6" borderId="50" xfId="11" applyNumberFormat="1" applyFont="1" applyFill="1" applyBorder="1" applyAlignment="1">
      <alignment horizontal="center" vertical="center"/>
    </xf>
    <xf numFmtId="172" fontId="30" fillId="6" borderId="20" xfId="11" applyNumberFormat="1" applyFont="1" applyFill="1" applyBorder="1" applyAlignment="1">
      <alignment horizontal="center"/>
    </xf>
    <xf numFmtId="172" fontId="15" fillId="0" borderId="0" xfId="11" applyNumberFormat="1" applyFont="1" applyAlignment="1">
      <alignment horizontal="center"/>
    </xf>
    <xf numFmtId="172" fontId="14" fillId="0" borderId="21" xfId="11" applyNumberFormat="1" applyFont="1" applyFill="1" applyBorder="1" applyAlignment="1">
      <alignment vertical="center"/>
    </xf>
    <xf numFmtId="172" fontId="63" fillId="6" borderId="50" xfId="11" applyNumberFormat="1" applyFont="1" applyFill="1" applyBorder="1" applyAlignment="1">
      <alignment horizontal="center" vertical="center" wrapText="1"/>
    </xf>
    <xf numFmtId="0" fontId="27" fillId="6" borderId="45" xfId="0" applyFont="1" applyFill="1" applyBorder="1" applyAlignment="1">
      <alignment horizontal="center" vertical="center"/>
    </xf>
    <xf numFmtId="0" fontId="13" fillId="4" borderId="50" xfId="8" applyFill="1" applyBorder="1" applyAlignment="1">
      <alignment vertical="center"/>
    </xf>
    <xf numFmtId="0" fontId="13" fillId="6" borderId="50" xfId="8" applyFill="1" applyBorder="1" applyAlignment="1">
      <alignment vertical="center"/>
    </xf>
    <xf numFmtId="0" fontId="30" fillId="4" borderId="45" xfId="8" applyFont="1" applyFill="1" applyBorder="1" applyAlignment="1">
      <alignment horizontal="center" vertical="center"/>
    </xf>
    <xf numFmtId="0" fontId="28" fillId="6" borderId="50" xfId="8" applyFont="1" applyFill="1" applyBorder="1" applyAlignment="1">
      <alignment horizontal="left" wrapText="1"/>
    </xf>
    <xf numFmtId="0" fontId="30" fillId="4" borderId="46" xfId="8" applyFont="1" applyFill="1" applyBorder="1" applyAlignment="1">
      <alignment horizontal="center" vertical="center"/>
    </xf>
    <xf numFmtId="0" fontId="29" fillId="0" borderId="46" xfId="8" applyFont="1" applyFill="1" applyBorder="1" applyAlignment="1">
      <alignment horizontal="left" vertical="center" wrapText="1"/>
    </xf>
    <xf numFmtId="2" fontId="30" fillId="8" borderId="50" xfId="8" applyNumberFormat="1" applyFont="1" applyFill="1" applyBorder="1" applyAlignment="1">
      <alignment horizontal="center"/>
    </xf>
    <xf numFmtId="0" fontId="30" fillId="4" borderId="50" xfId="8" applyFont="1" applyFill="1" applyBorder="1" applyAlignment="1">
      <alignment horizontal="center" vertical="center"/>
    </xf>
    <xf numFmtId="0" fontId="29" fillId="0" borderId="50" xfId="8" applyFont="1" applyFill="1" applyBorder="1" applyAlignment="1">
      <alignment horizontal="left" vertical="center" wrapText="1"/>
    </xf>
    <xf numFmtId="0" fontId="30" fillId="4" borderId="50" xfId="8" applyFont="1" applyFill="1" applyBorder="1" applyAlignment="1">
      <alignment horizontal="left" vertical="center"/>
    </xf>
    <xf numFmtId="0" fontId="28" fillId="6" borderId="50" xfId="8" applyFont="1" applyFill="1" applyBorder="1" applyAlignment="1">
      <alignment horizontal="left" vertical="center"/>
    </xf>
    <xf numFmtId="0" fontId="30" fillId="4" borderId="46" xfId="8" applyFont="1" applyFill="1" applyBorder="1" applyAlignment="1">
      <alignment horizontal="center" vertical="center" wrapText="1"/>
    </xf>
    <xf numFmtId="3" fontId="15" fillId="0" borderId="21" xfId="8" applyNumberFormat="1" applyFont="1" applyFill="1" applyBorder="1" applyAlignment="1">
      <alignment horizontal="center" vertical="center"/>
    </xf>
    <xf numFmtId="0" fontId="35" fillId="4" borderId="46" xfId="8" applyFont="1" applyFill="1" applyBorder="1" applyAlignment="1">
      <alignment horizontal="center" vertical="center"/>
    </xf>
    <xf numFmtId="0" fontId="28" fillId="6" borderId="45" xfId="8" applyFont="1" applyFill="1" applyBorder="1" applyAlignment="1">
      <alignment horizontal="center" vertical="center"/>
    </xf>
    <xf numFmtId="0" fontId="0" fillId="6" borderId="20" xfId="0" applyFill="1" applyBorder="1" applyAlignment="1">
      <alignment horizontal="center" vertical="center" wrapText="1"/>
    </xf>
    <xf numFmtId="4" fontId="14" fillId="3" borderId="2" xfId="8" applyNumberFormat="1" applyFont="1" applyFill="1" applyBorder="1" applyAlignment="1">
      <alignment horizontal="center" vertical="center"/>
    </xf>
    <xf numFmtId="4" fontId="14" fillId="3" borderId="9" xfId="8" applyNumberFormat="1" applyFont="1" applyFill="1" applyBorder="1" applyAlignment="1">
      <alignment horizontal="center" vertical="center"/>
    </xf>
    <xf numFmtId="4" fontId="14" fillId="3" borderId="14" xfId="8" applyNumberFormat="1" applyFont="1" applyFill="1" applyBorder="1" applyAlignment="1">
      <alignment horizontal="center" vertical="center"/>
    </xf>
    <xf numFmtId="3" fontId="15" fillId="0" borderId="12" xfId="0" applyNumberFormat="1" applyFont="1" applyFill="1" applyBorder="1" applyAlignment="1">
      <alignment horizontal="center"/>
    </xf>
    <xf numFmtId="2" fontId="15" fillId="0" borderId="58" xfId="0" quotePrefix="1" applyNumberFormat="1" applyFont="1" applyFill="1" applyBorder="1" applyAlignment="1">
      <alignment horizontal="center"/>
    </xf>
    <xf numFmtId="0" fontId="15" fillId="0" borderId="56" xfId="0" applyFont="1" applyFill="1" applyBorder="1" applyAlignment="1">
      <alignment horizontal="left"/>
    </xf>
    <xf numFmtId="1" fontId="15" fillId="0" borderId="5" xfId="0" applyNumberFormat="1" applyFont="1" applyFill="1" applyBorder="1" applyAlignment="1">
      <alignment horizontal="center"/>
    </xf>
    <xf numFmtId="0" fontId="15" fillId="0" borderId="40" xfId="0" applyFont="1" applyFill="1" applyBorder="1" applyAlignment="1">
      <alignment horizontal="left"/>
    </xf>
    <xf numFmtId="4" fontId="66" fillId="0" borderId="48" xfId="8" applyNumberFormat="1" applyFont="1" applyFill="1" applyBorder="1" applyAlignment="1">
      <alignment horizontal="center" vertical="center"/>
    </xf>
    <xf numFmtId="4" fontId="66" fillId="0" borderId="26" xfId="8" applyNumberFormat="1" applyFont="1" applyFill="1" applyBorder="1" applyAlignment="1">
      <alignment horizontal="center" vertical="center"/>
    </xf>
    <xf numFmtId="4" fontId="66" fillId="0" borderId="27" xfId="8" applyNumberFormat="1" applyFont="1" applyFill="1" applyBorder="1" applyAlignment="1">
      <alignment horizontal="center" vertical="center"/>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32" fillId="0" borderId="47" xfId="0" applyFont="1" applyBorder="1" applyAlignment="1">
      <alignment vertical="center"/>
    </xf>
    <xf numFmtId="0" fontId="32" fillId="0" borderId="15" xfId="0" applyFont="1" applyBorder="1" applyAlignment="1">
      <alignment vertical="center"/>
    </xf>
    <xf numFmtId="0" fontId="32" fillId="0" borderId="62" xfId="0" applyFont="1" applyBorder="1" applyAlignment="1">
      <alignment vertical="center"/>
    </xf>
    <xf numFmtId="0" fontId="32" fillId="0" borderId="44" xfId="0" applyFont="1" applyBorder="1" applyAlignment="1">
      <alignment vertical="center" wrapText="1"/>
    </xf>
    <xf numFmtId="0" fontId="32" fillId="0" borderId="40" xfId="0" applyFont="1" applyBorder="1" applyAlignment="1">
      <alignment vertical="center" wrapText="1"/>
    </xf>
    <xf numFmtId="3" fontId="65" fillId="4" borderId="17" xfId="8" applyNumberFormat="1" applyFont="1" applyFill="1" applyBorder="1" applyAlignment="1">
      <alignment horizontal="center"/>
    </xf>
    <xf numFmtId="4" fontId="66" fillId="0" borderId="23" xfId="8"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0" fontId="62" fillId="0" borderId="0" xfId="0" applyFont="1" applyFill="1" applyBorder="1" applyAlignment="1">
      <alignment horizontal="left" vertical="center"/>
    </xf>
    <xf numFmtId="4" fontId="14" fillId="0" borderId="0" xfId="8" applyNumberFormat="1" applyFont="1" applyFill="1" applyBorder="1" applyAlignment="1">
      <alignment horizontal="center" vertical="center"/>
    </xf>
    <xf numFmtId="0" fontId="15" fillId="0" borderId="12" xfId="8" applyFont="1" applyFill="1" applyBorder="1" applyAlignment="1">
      <alignment horizontal="left" vertical="center" wrapText="1"/>
    </xf>
    <xf numFmtId="0" fontId="15" fillId="0" borderId="41" xfId="8" applyFont="1" applyFill="1" applyBorder="1" applyAlignment="1">
      <alignment horizontal="center" vertical="center" wrapText="1"/>
    </xf>
    <xf numFmtId="0" fontId="32" fillId="0" borderId="59" xfId="0" applyFont="1" applyBorder="1" applyAlignment="1">
      <alignment wrapText="1"/>
    </xf>
    <xf numFmtId="0" fontId="32" fillId="0" borderId="41" xfId="0" applyFont="1" applyBorder="1" applyAlignment="1">
      <alignment wrapText="1"/>
    </xf>
    <xf numFmtId="0" fontId="32" fillId="0" borderId="58" xfId="0" applyFont="1" applyBorder="1" applyAlignment="1"/>
    <xf numFmtId="4" fontId="14" fillId="0" borderId="0" xfId="8" applyNumberFormat="1" applyFont="1" applyFill="1" applyBorder="1" applyAlignment="1">
      <alignment horizontal="center" vertical="center"/>
    </xf>
    <xf numFmtId="4" fontId="14" fillId="0" borderId="0" xfId="8" applyNumberFormat="1" applyFont="1" applyFill="1" applyBorder="1" applyAlignment="1">
      <alignment horizontal="left" vertical="center"/>
    </xf>
    <xf numFmtId="0" fontId="74" fillId="0" borderId="0" xfId="0" applyFont="1" applyAlignment="1"/>
    <xf numFmtId="4" fontId="54" fillId="0" borderId="0" xfId="8" applyNumberFormat="1" applyFont="1" applyFill="1" applyBorder="1" applyAlignment="1">
      <alignment horizontal="left" vertical="center"/>
    </xf>
    <xf numFmtId="0" fontId="15" fillId="0" borderId="10" xfId="0" applyFont="1" applyFill="1" applyBorder="1" applyAlignment="1">
      <alignment horizontal="left"/>
    </xf>
    <xf numFmtId="0" fontId="15" fillId="0" borderId="44" xfId="0" applyFont="1" applyFill="1" applyBorder="1" applyAlignment="1">
      <alignment horizontal="left" vertical="center"/>
    </xf>
    <xf numFmtId="166" fontId="16" fillId="0" borderId="3" xfId="8" applyNumberFormat="1" applyFont="1" applyFill="1" applyBorder="1" applyAlignment="1">
      <alignment vertical="center" wrapText="1"/>
    </xf>
    <xf numFmtId="166" fontId="16" fillId="0" borderId="1" xfId="8" applyNumberFormat="1" applyFont="1" applyFill="1" applyBorder="1" applyAlignment="1">
      <alignment vertical="center" wrapText="1"/>
    </xf>
    <xf numFmtId="166" fontId="16" fillId="0" borderId="5" xfId="8" applyNumberFormat="1" applyFont="1" applyFill="1" applyBorder="1" applyAlignment="1">
      <alignment vertical="center" wrapText="1"/>
    </xf>
    <xf numFmtId="14" fontId="33" fillId="6" borderId="27" xfId="8" applyNumberFormat="1" applyFont="1" applyFill="1" applyBorder="1" applyAlignment="1">
      <alignment horizontal="center" vertical="center"/>
    </xf>
    <xf numFmtId="0" fontId="28" fillId="6" borderId="23" xfId="8" applyFont="1" applyFill="1" applyBorder="1" applyAlignment="1"/>
    <xf numFmtId="10" fontId="23" fillId="3" borderId="49" xfId="0" applyNumberFormat="1" applyFont="1" applyFill="1" applyBorder="1" applyAlignment="1">
      <alignment horizontal="center"/>
    </xf>
    <xf numFmtId="10" fontId="23" fillId="3" borderId="33" xfId="0" applyNumberFormat="1" applyFont="1" applyFill="1" applyBorder="1" applyAlignment="1">
      <alignment horizontal="center"/>
    </xf>
    <xf numFmtId="166" fontId="32" fillId="0" borderId="47" xfId="0" applyNumberFormat="1" applyFont="1" applyFill="1" applyBorder="1" applyAlignment="1" applyProtection="1">
      <alignment vertical="center"/>
    </xf>
    <xf numFmtId="0" fontId="70" fillId="6" borderId="19" xfId="8" applyFont="1" applyFill="1" applyBorder="1" applyAlignment="1">
      <alignment vertical="center"/>
    </xf>
    <xf numFmtId="4" fontId="14" fillId="0" borderId="0" xfId="8" applyNumberFormat="1" applyFont="1" applyFill="1" applyBorder="1" applyAlignment="1">
      <alignment horizontal="center" vertical="center"/>
    </xf>
    <xf numFmtId="0" fontId="28" fillId="6" borderId="18" xfId="8" applyFont="1" applyFill="1" applyBorder="1" applyAlignment="1">
      <alignment horizontal="center" vertical="center"/>
    </xf>
    <xf numFmtId="2" fontId="15" fillId="4" borderId="0" xfId="0" applyNumberFormat="1" applyFont="1" applyFill="1" applyBorder="1" applyAlignment="1">
      <alignment horizontal="center" vertical="center" wrapText="1"/>
    </xf>
    <xf numFmtId="3" fontId="6" fillId="0" borderId="0" xfId="0" applyNumberFormat="1" applyFont="1" applyAlignment="1">
      <alignment horizontal="center"/>
    </xf>
    <xf numFmtId="2" fontId="15" fillId="0" borderId="8" xfId="0" applyNumberFormat="1" applyFont="1" applyBorder="1" applyAlignment="1">
      <alignment horizontal="center"/>
    </xf>
    <xf numFmtId="166" fontId="15" fillId="0" borderId="3" xfId="0" quotePrefix="1" applyNumberFormat="1" applyFont="1" applyFill="1" applyBorder="1" applyAlignment="1">
      <alignment horizontal="center"/>
    </xf>
    <xf numFmtId="166" fontId="15" fillId="0" borderId="12" xfId="0" quotePrefix="1" applyNumberFormat="1" applyFont="1" applyFill="1" applyBorder="1" applyAlignment="1">
      <alignment horizontal="center"/>
    </xf>
    <xf numFmtId="173" fontId="15" fillId="0" borderId="3" xfId="0" applyNumberFormat="1" applyFont="1" applyFill="1" applyBorder="1" applyAlignment="1">
      <alignment horizontal="center" vertical="center"/>
    </xf>
    <xf numFmtId="173" fontId="15" fillId="0" borderId="5" xfId="0" applyNumberFormat="1" applyFont="1" applyFill="1" applyBorder="1" applyAlignment="1">
      <alignment horizontal="center" vertical="center"/>
    </xf>
    <xf numFmtId="0" fontId="15" fillId="0" borderId="65" xfId="0" applyFont="1" applyBorder="1" applyAlignment="1">
      <alignment horizontal="left"/>
    </xf>
    <xf numFmtId="2" fontId="15" fillId="0" borderId="48" xfId="0" applyNumberFormat="1" applyFont="1" applyBorder="1" applyAlignment="1">
      <alignment horizontal="center"/>
    </xf>
    <xf numFmtId="166" fontId="15" fillId="0" borderId="12" xfId="0" applyNumberFormat="1" applyFont="1" applyFill="1" applyBorder="1" applyAlignment="1">
      <alignment horizontal="center"/>
    </xf>
    <xf numFmtId="3" fontId="3" fillId="9" borderId="0" xfId="8" applyNumberFormat="1" applyFont="1" applyFill="1" applyAlignment="1">
      <alignment vertical="center"/>
    </xf>
    <xf numFmtId="2" fontId="15" fillId="0" borderId="43" xfId="8" applyNumberFormat="1" applyFont="1" applyFill="1" applyBorder="1" applyAlignment="1">
      <alignment horizontal="center" vertical="center" wrapText="1"/>
    </xf>
    <xf numFmtId="169" fontId="15" fillId="0" borderId="43" xfId="8" applyNumberFormat="1" applyFont="1" applyFill="1" applyBorder="1" applyAlignment="1">
      <alignment horizontal="center" vertical="center" wrapText="1"/>
    </xf>
    <xf numFmtId="166" fontId="15" fillId="0" borderId="43" xfId="8" applyNumberFormat="1" applyFont="1" applyFill="1" applyBorder="1" applyAlignment="1">
      <alignment horizontal="center" vertical="center" wrapText="1"/>
    </xf>
    <xf numFmtId="1" fontId="15" fillId="0" borderId="43" xfId="8" applyNumberFormat="1" applyFont="1" applyFill="1" applyBorder="1" applyAlignment="1">
      <alignment horizontal="center" vertical="center" wrapText="1"/>
    </xf>
    <xf numFmtId="49" fontId="15" fillId="0" borderId="3" xfId="8" applyNumberFormat="1" applyFont="1" applyFill="1" applyBorder="1" applyAlignment="1">
      <alignment horizontal="center" vertical="center" wrapText="1"/>
    </xf>
    <xf numFmtId="49" fontId="15" fillId="0" borderId="1" xfId="8" applyNumberFormat="1" applyFont="1" applyFill="1" applyBorder="1" applyAlignment="1">
      <alignment horizontal="center" vertical="center" wrapText="1"/>
    </xf>
    <xf numFmtId="49" fontId="15" fillId="0" borderId="5" xfId="8" applyNumberFormat="1" applyFont="1" applyFill="1" applyBorder="1" applyAlignment="1">
      <alignment horizontal="center" vertical="center" wrapText="1"/>
    </xf>
    <xf numFmtId="49" fontId="15" fillId="0" borderId="3" xfId="8" applyNumberFormat="1" applyFont="1" applyFill="1" applyBorder="1" applyAlignment="1">
      <alignment horizontal="center" vertical="center"/>
    </xf>
    <xf numFmtId="3" fontId="15" fillId="0" borderId="12" xfId="0" applyNumberFormat="1" applyFont="1" applyBorder="1" applyAlignment="1">
      <alignment horizontal="center" vertical="center"/>
    </xf>
    <xf numFmtId="167" fontId="15" fillId="0" borderId="40" xfId="0" applyNumberFormat="1" applyFont="1" applyFill="1" applyBorder="1" applyAlignment="1">
      <alignment horizontal="center" vertical="center" wrapText="1"/>
    </xf>
    <xf numFmtId="167" fontId="15" fillId="0" borderId="37" xfId="0" applyNumberFormat="1" applyFont="1" applyFill="1" applyBorder="1" applyAlignment="1">
      <alignment horizontal="center" vertical="center" wrapText="1"/>
    </xf>
    <xf numFmtId="167" fontId="15" fillId="0" borderId="41" xfId="0"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xf>
    <xf numFmtId="2" fontId="15" fillId="0" borderId="5" xfId="0" applyNumberFormat="1" applyFont="1" applyBorder="1" applyAlignment="1">
      <alignment horizontal="center" vertical="center"/>
    </xf>
    <xf numFmtId="0" fontId="16" fillId="0" borderId="37" xfId="0" applyFont="1" applyFill="1" applyBorder="1" applyAlignment="1">
      <alignment horizontal="left" vertical="center"/>
    </xf>
    <xf numFmtId="0" fontId="16" fillId="0" borderId="1" xfId="0" applyFont="1" applyFill="1" applyBorder="1" applyAlignment="1">
      <alignment horizontal="left" vertical="center"/>
    </xf>
    <xf numFmtId="0" fontId="16" fillId="0" borderId="5" xfId="0" applyFont="1" applyFill="1" applyBorder="1" applyAlignment="1">
      <alignment horizontal="left" vertical="center"/>
    </xf>
    <xf numFmtId="3" fontId="15" fillId="0" borderId="1" xfId="0" applyNumberFormat="1" applyFont="1" applyBorder="1" applyAlignment="1">
      <alignment horizontal="center" vertical="center"/>
    </xf>
    <xf numFmtId="1" fontId="15" fillId="2" borderId="1" xfId="0" applyNumberFormat="1" applyFont="1" applyFill="1" applyBorder="1" applyAlignment="1">
      <alignment horizontal="center" vertical="center"/>
    </xf>
    <xf numFmtId="1" fontId="15" fillId="2" borderId="12" xfId="0" applyNumberFormat="1" applyFont="1" applyFill="1" applyBorder="1" applyAlignment="1">
      <alignment horizontal="center" vertical="center"/>
    </xf>
    <xf numFmtId="166" fontId="15" fillId="0" borderId="1" xfId="0" applyNumberFormat="1" applyFont="1" applyBorder="1" applyAlignment="1">
      <alignment horizontal="center" vertical="center"/>
    </xf>
    <xf numFmtId="166" fontId="15" fillId="0" borderId="12" xfId="0" applyNumberFormat="1" applyFont="1" applyBorder="1" applyAlignment="1">
      <alignment horizontal="center" vertical="center"/>
    </xf>
    <xf numFmtId="166" fontId="15" fillId="0" borderId="5" xfId="0" applyNumberFormat="1" applyFont="1" applyBorder="1" applyAlignment="1">
      <alignment horizontal="center" vertical="center"/>
    </xf>
    <xf numFmtId="3" fontId="15" fillId="0" borderId="5" xfId="0" applyNumberFormat="1" applyFont="1" applyBorder="1" applyAlignment="1">
      <alignment horizontal="center" vertical="center"/>
    </xf>
    <xf numFmtId="166" fontId="14" fillId="0" borderId="5" xfId="8" applyNumberFormat="1" applyFont="1" applyFill="1" applyBorder="1" applyAlignment="1">
      <alignment horizontal="center" vertical="center"/>
    </xf>
    <xf numFmtId="0" fontId="15" fillId="0" borderId="5" xfId="0" applyFont="1" applyBorder="1" applyAlignment="1">
      <alignment horizontal="center" vertical="center"/>
    </xf>
    <xf numFmtId="0" fontId="13" fillId="0" borderId="23" xfId="8" applyBorder="1" applyAlignment="1">
      <alignment vertical="center"/>
    </xf>
    <xf numFmtId="0" fontId="13" fillId="0" borderId="59" xfId="8" applyBorder="1" applyAlignment="1">
      <alignment vertical="center"/>
    </xf>
    <xf numFmtId="1" fontId="15" fillId="0" borderId="1" xfId="0" applyNumberFormat="1" applyFont="1" applyFill="1" applyBorder="1" applyAlignment="1">
      <alignment horizontal="center" vertical="center" wrapText="1"/>
    </xf>
    <xf numFmtId="0" fontId="13" fillId="0" borderId="71" xfId="8" applyBorder="1" applyAlignment="1">
      <alignment vertical="center"/>
    </xf>
    <xf numFmtId="0" fontId="13" fillId="0" borderId="54" xfId="8" applyBorder="1" applyAlignment="1">
      <alignment vertical="center"/>
    </xf>
    <xf numFmtId="0" fontId="13" fillId="0" borderId="16" xfId="8" applyBorder="1" applyAlignment="1">
      <alignment vertical="center"/>
    </xf>
    <xf numFmtId="0" fontId="15" fillId="0" borderId="64" xfId="8" applyFont="1" applyFill="1" applyBorder="1" applyAlignment="1">
      <alignment horizontal="left" vertical="center"/>
    </xf>
    <xf numFmtId="4" fontId="15" fillId="0" borderId="0" xfId="0" applyNumberFormat="1" applyFont="1" applyFill="1" applyBorder="1" applyAlignment="1">
      <alignment horizontal="center" vertical="center"/>
    </xf>
    <xf numFmtId="0" fontId="28" fillId="6" borderId="19" xfId="8" applyFont="1" applyFill="1" applyBorder="1" applyAlignment="1">
      <alignment horizontal="left" vertical="center"/>
    </xf>
    <xf numFmtId="4" fontId="14" fillId="0" borderId="0" xfId="8" applyNumberFormat="1" applyFont="1" applyFill="1" applyBorder="1" applyAlignment="1">
      <alignment horizontal="center" vertical="center"/>
    </xf>
    <xf numFmtId="4" fontId="77" fillId="0" borderId="0" xfId="8" applyNumberFormat="1" applyFont="1" applyFill="1" applyBorder="1" applyAlignment="1">
      <alignment horizontal="center" vertical="center"/>
    </xf>
    <xf numFmtId="2" fontId="30" fillId="0" borderId="0" xfId="8" applyNumberFormat="1"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Alignment="1">
      <alignment horizontal="center" vertical="center"/>
    </xf>
    <xf numFmtId="169" fontId="15" fillId="0" borderId="0" xfId="0" applyNumberFormat="1" applyFont="1" applyAlignment="1">
      <alignment horizontal="center" vertical="center"/>
    </xf>
    <xf numFmtId="4" fontId="15" fillId="0" borderId="0" xfId="0" applyNumberFormat="1" applyFont="1" applyAlignment="1">
      <alignment horizontal="center" vertical="center"/>
    </xf>
    <xf numFmtId="3" fontId="65" fillId="6" borderId="17" xfId="8" applyNumberFormat="1" applyFont="1" applyFill="1" applyBorder="1" applyAlignment="1">
      <alignment horizontal="center" vertical="center"/>
    </xf>
    <xf numFmtId="3" fontId="15" fillId="0" borderId="0" xfId="0" applyNumberFormat="1" applyFont="1" applyAlignment="1">
      <alignment horizontal="center" vertical="center"/>
    </xf>
    <xf numFmtId="0" fontId="33" fillId="6" borderId="17" xfId="8" applyFont="1" applyFill="1" applyBorder="1" applyAlignment="1">
      <alignment horizontal="center" vertical="center"/>
    </xf>
    <xf numFmtId="3" fontId="23" fillId="6" borderId="17" xfId="8" applyNumberFormat="1" applyFont="1" applyFill="1" applyBorder="1" applyAlignment="1">
      <alignment horizontal="center" vertical="center"/>
    </xf>
    <xf numFmtId="2" fontId="33" fillId="6" borderId="18" xfId="8" applyNumberFormat="1" applyFont="1" applyFill="1" applyBorder="1" applyAlignment="1">
      <alignment horizontal="center" vertical="center"/>
    </xf>
    <xf numFmtId="172" fontId="33" fillId="6" borderId="50" xfId="11" applyNumberFormat="1" applyFont="1" applyFill="1" applyBorder="1" applyAlignment="1">
      <alignment horizontal="center" vertical="center"/>
    </xf>
    <xf numFmtId="4"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3" fontId="23" fillId="0" borderId="0" xfId="0" applyNumberFormat="1" applyFont="1" applyAlignment="1">
      <alignment horizontal="center" vertical="center"/>
    </xf>
    <xf numFmtId="169" fontId="23" fillId="0" borderId="0" xfId="0" applyNumberFormat="1" applyFont="1" applyAlignment="1">
      <alignment horizontal="center" vertical="center"/>
    </xf>
    <xf numFmtId="0" fontId="23" fillId="0" borderId="0" xfId="0" applyFont="1" applyAlignment="1">
      <alignment horizontal="center" vertical="center"/>
    </xf>
    <xf numFmtId="4" fontId="23" fillId="0" borderId="0" xfId="0" applyNumberFormat="1" applyFont="1" applyAlignment="1">
      <alignment horizontal="center" vertical="center"/>
    </xf>
    <xf numFmtId="0" fontId="15" fillId="0" borderId="0" xfId="0" applyFont="1" applyBorder="1" applyAlignment="1">
      <alignment horizontal="center" vertical="center"/>
    </xf>
    <xf numFmtId="0" fontId="30" fillId="6" borderId="17" xfId="8" applyFont="1" applyFill="1" applyBorder="1" applyAlignment="1">
      <alignment horizontal="left" vertical="center"/>
    </xf>
    <xf numFmtId="3" fontId="53" fillId="6" borderId="17" xfId="8" applyNumberFormat="1" applyFont="1" applyFill="1" applyBorder="1" applyAlignment="1">
      <alignment horizontal="left" vertical="center"/>
    </xf>
    <xf numFmtId="2" fontId="30" fillId="6" borderId="18" xfId="8" applyNumberFormat="1" applyFont="1" applyFill="1" applyBorder="1" applyAlignment="1">
      <alignment horizontal="left" vertical="center"/>
    </xf>
    <xf numFmtId="0" fontId="32" fillId="0" borderId="58" xfId="0" applyFont="1" applyBorder="1" applyAlignment="1">
      <alignment vertical="center"/>
    </xf>
    <xf numFmtId="2" fontId="31" fillId="0" borderId="0" xfId="8" applyNumberFormat="1" applyFont="1" applyFill="1" applyBorder="1" applyAlignment="1">
      <alignment horizontal="center"/>
    </xf>
    <xf numFmtId="169" fontId="31" fillId="0" borderId="0" xfId="8" applyNumberFormat="1" applyFont="1" applyFill="1" applyBorder="1" applyAlignment="1">
      <alignment horizontal="center"/>
    </xf>
    <xf numFmtId="166" fontId="15" fillId="0" borderId="58" xfId="0" applyNumberFormat="1" applyFont="1" applyFill="1" applyBorder="1" applyAlignment="1" applyProtection="1">
      <alignment horizontal="center" vertical="center"/>
    </xf>
    <xf numFmtId="0" fontId="15" fillId="2" borderId="43" xfId="8" applyFont="1" applyFill="1" applyBorder="1" applyAlignment="1">
      <alignment horizontal="center" vertical="center"/>
    </xf>
    <xf numFmtId="3" fontId="15" fillId="0" borderId="22" xfId="8" applyNumberFormat="1" applyFont="1" applyFill="1" applyBorder="1" applyAlignment="1">
      <alignment horizontal="center" vertical="center"/>
    </xf>
    <xf numFmtId="0" fontId="32" fillId="0" borderId="58" xfId="0" applyFont="1" applyFill="1" applyBorder="1" applyAlignment="1"/>
    <xf numFmtId="0" fontId="32" fillId="0" borderId="59" xfId="0" applyFont="1" applyFill="1" applyBorder="1" applyAlignment="1">
      <alignment wrapText="1"/>
    </xf>
    <xf numFmtId="0" fontId="32" fillId="0" borderId="1" xfId="0" applyFont="1" applyFill="1" applyBorder="1" applyAlignment="1">
      <alignment wrapText="1"/>
    </xf>
    <xf numFmtId="0" fontId="15" fillId="2" borderId="1" xfId="8" applyFont="1" applyFill="1" applyBorder="1" applyAlignment="1">
      <alignment horizontal="center" vertical="center"/>
    </xf>
    <xf numFmtId="0" fontId="15" fillId="2" borderId="3" xfId="8" applyFont="1" applyFill="1" applyBorder="1" applyAlignment="1">
      <alignment horizontal="center" vertical="center"/>
    </xf>
    <xf numFmtId="170" fontId="13" fillId="0" borderId="0" xfId="8" applyNumberFormat="1" applyFill="1" applyAlignment="1">
      <alignment horizontal="center" vertical="center"/>
    </xf>
    <xf numFmtId="0" fontId="15" fillId="2" borderId="5" xfId="8" applyFont="1" applyFill="1" applyBorder="1" applyAlignment="1">
      <alignment vertical="center" wrapText="1"/>
    </xf>
    <xf numFmtId="4" fontId="14" fillId="0" borderId="0" xfId="8" applyNumberFormat="1" applyFont="1" applyFill="1" applyBorder="1" applyAlignment="1">
      <alignment horizontal="center" vertical="center"/>
    </xf>
    <xf numFmtId="0" fontId="74" fillId="0" borderId="0" xfId="0" applyFont="1" applyAlignment="1">
      <alignment vertical="center"/>
    </xf>
    <xf numFmtId="166" fontId="15" fillId="0" borderId="12" xfId="0" applyNumberFormat="1" applyFont="1" applyFill="1" applyBorder="1" applyAlignment="1">
      <alignment horizontal="center" vertical="center" wrapText="1"/>
    </xf>
    <xf numFmtId="169" fontId="15" fillId="0" borderId="3" xfId="0"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4" fontId="15" fillId="0" borderId="0" xfId="0" applyNumberFormat="1" applyFont="1" applyFill="1" applyBorder="1" applyAlignment="1">
      <alignment horizontal="center" vertical="center"/>
    </xf>
    <xf numFmtId="0" fontId="62" fillId="0" borderId="0" xfId="0" applyFont="1" applyAlignment="1"/>
    <xf numFmtId="0" fontId="15" fillId="2" borderId="56" xfId="0" applyFont="1" applyFill="1" applyBorder="1" applyAlignment="1">
      <alignment horizontal="left" wrapText="1"/>
    </xf>
    <xf numFmtId="0" fontId="15" fillId="0" borderId="43" xfId="0" applyFont="1" applyFill="1" applyBorder="1" applyAlignment="1">
      <alignment horizontal="center" wrapText="1"/>
    </xf>
    <xf numFmtId="2" fontId="15" fillId="0" borderId="71" xfId="0" applyNumberFormat="1" applyFont="1" applyBorder="1" applyAlignment="1">
      <alignment horizontal="center"/>
    </xf>
    <xf numFmtId="172" fontId="15" fillId="7" borderId="20" xfId="11" applyNumberFormat="1" applyFont="1" applyFill="1" applyBorder="1" applyAlignment="1">
      <alignment horizontal="center" wrapText="1"/>
    </xf>
    <xf numFmtId="4" fontId="14" fillId="0" borderId="0" xfId="8" applyNumberFormat="1" applyFont="1" applyFill="1" applyBorder="1" applyAlignment="1">
      <alignment horizontal="center" vertical="center"/>
    </xf>
    <xf numFmtId="0" fontId="28" fillId="6" borderId="18" xfId="8" applyFont="1" applyFill="1" applyBorder="1" applyAlignment="1">
      <alignment horizontal="center" vertical="center"/>
    </xf>
    <xf numFmtId="170" fontId="31" fillId="11" borderId="85" xfId="8" applyNumberFormat="1" applyFont="1" applyFill="1" applyBorder="1" applyAlignment="1">
      <alignment horizontal="center" vertical="center"/>
    </xf>
    <xf numFmtId="170" fontId="31" fillId="11" borderId="73" xfId="8" applyNumberFormat="1" applyFont="1" applyFill="1" applyBorder="1" applyAlignment="1">
      <alignment horizontal="center" vertical="center"/>
    </xf>
    <xf numFmtId="0" fontId="31" fillId="11" borderId="0" xfId="8" applyFont="1" applyFill="1" applyBorder="1" applyAlignment="1">
      <alignment horizontal="center" vertical="center"/>
    </xf>
    <xf numFmtId="0" fontId="31" fillId="11" borderId="66" xfId="8" applyFont="1" applyFill="1" applyBorder="1" applyAlignment="1">
      <alignment horizontal="center" vertical="center"/>
    </xf>
    <xf numFmtId="4" fontId="31" fillId="11" borderId="83" xfId="8" applyNumberFormat="1" applyFont="1" applyFill="1" applyBorder="1" applyAlignment="1">
      <alignment horizontal="center" vertical="center"/>
    </xf>
    <xf numFmtId="170" fontId="31" fillId="11" borderId="81" xfId="8" applyNumberFormat="1" applyFont="1" applyFill="1" applyBorder="1" applyAlignment="1">
      <alignment horizontal="center" vertical="center"/>
    </xf>
    <xf numFmtId="0" fontId="31" fillId="11" borderId="54" xfId="8" applyFont="1" applyFill="1" applyBorder="1" applyAlignment="1">
      <alignment horizontal="center" vertical="center"/>
    </xf>
    <xf numFmtId="4" fontId="31" fillId="11" borderId="71" xfId="8" applyNumberFormat="1" applyFont="1" applyFill="1" applyBorder="1" applyAlignment="1">
      <alignment horizontal="center" vertical="center"/>
    </xf>
    <xf numFmtId="0" fontId="13" fillId="11" borderId="66" xfId="8" applyFill="1" applyBorder="1" applyAlignment="1">
      <alignment vertical="center"/>
    </xf>
    <xf numFmtId="0" fontId="13" fillId="11" borderId="0" xfId="8" applyFill="1" applyBorder="1" applyAlignment="1">
      <alignment vertical="center"/>
    </xf>
    <xf numFmtId="169" fontId="31" fillId="11" borderId="94" xfId="8" applyNumberFormat="1" applyFont="1" applyFill="1" applyBorder="1" applyAlignment="1">
      <alignment horizontal="center" vertical="center"/>
    </xf>
    <xf numFmtId="0" fontId="13" fillId="11" borderId="54" xfId="8" applyFill="1" applyBorder="1" applyAlignment="1">
      <alignment vertical="center"/>
    </xf>
    <xf numFmtId="0" fontId="60" fillId="11" borderId="0" xfId="4" applyFill="1" applyBorder="1" applyAlignment="1" applyProtection="1">
      <alignment horizontal="center" vertical="center"/>
    </xf>
    <xf numFmtId="0" fontId="60" fillId="11" borderId="66" xfId="4" applyFill="1" applyBorder="1" applyAlignment="1" applyProtection="1">
      <alignment horizontal="center" vertical="center"/>
    </xf>
    <xf numFmtId="0" fontId="60" fillId="11" borderId="54" xfId="4" applyFill="1" applyBorder="1" applyAlignment="1" applyProtection="1">
      <alignment horizontal="center" vertical="center"/>
    </xf>
    <xf numFmtId="169" fontId="31" fillId="11" borderId="81" xfId="8" applyNumberFormat="1" applyFont="1" applyFill="1" applyBorder="1" applyAlignment="1">
      <alignment horizontal="center" vertical="center"/>
    </xf>
    <xf numFmtId="4" fontId="31" fillId="11" borderId="93" xfId="8" applyNumberFormat="1" applyFont="1" applyFill="1" applyBorder="1" applyAlignment="1">
      <alignment horizontal="center" vertical="center"/>
    </xf>
    <xf numFmtId="0" fontId="6" fillId="11" borderId="66" xfId="0" applyFont="1" applyFill="1" applyBorder="1" applyAlignment="1">
      <alignment horizontal="center"/>
    </xf>
    <xf numFmtId="0" fontId="6" fillId="11" borderId="0" xfId="0" applyFont="1" applyFill="1" applyBorder="1" applyAlignment="1">
      <alignment horizontal="center"/>
    </xf>
    <xf numFmtId="0" fontId="6" fillId="11" borderId="54" xfId="0" applyFont="1" applyFill="1" applyBorder="1" applyAlignment="1">
      <alignment horizontal="center"/>
    </xf>
    <xf numFmtId="2" fontId="6" fillId="11" borderId="66" xfId="0" applyNumberFormat="1" applyFont="1" applyFill="1" applyBorder="1" applyAlignment="1">
      <alignment horizontal="center"/>
    </xf>
    <xf numFmtId="2" fontId="6" fillId="11" borderId="0" xfId="0" applyNumberFormat="1" applyFont="1" applyFill="1" applyBorder="1" applyAlignment="1">
      <alignment horizontal="center"/>
    </xf>
    <xf numFmtId="2" fontId="6" fillId="11" borderId="54" xfId="0" applyNumberFormat="1" applyFont="1" applyFill="1" applyBorder="1" applyAlignment="1">
      <alignment horizontal="center"/>
    </xf>
    <xf numFmtId="0" fontId="78" fillId="0" borderId="2" xfId="0" applyFont="1" applyBorder="1"/>
    <xf numFmtId="0" fontId="78" fillId="0" borderId="4" xfId="0" applyFont="1" applyBorder="1"/>
    <xf numFmtId="0" fontId="78" fillId="0" borderId="9" xfId="0" applyFont="1" applyBorder="1"/>
    <xf numFmtId="2" fontId="15" fillId="11" borderId="91" xfId="0" applyNumberFormat="1" applyFont="1" applyFill="1" applyBorder="1" applyAlignment="1">
      <alignment horizontal="center" vertical="center" wrapText="1"/>
    </xf>
    <xf numFmtId="172" fontId="31" fillId="11" borderId="95" xfId="11" applyNumberFormat="1" applyFont="1" applyFill="1" applyBorder="1" applyAlignment="1">
      <alignment horizontal="center" vertical="center"/>
    </xf>
    <xf numFmtId="172" fontId="31" fillId="11" borderId="96" xfId="11" applyNumberFormat="1" applyFont="1" applyFill="1" applyBorder="1" applyAlignment="1">
      <alignment horizontal="center" vertical="center"/>
    </xf>
    <xf numFmtId="172" fontId="31" fillId="11" borderId="97" xfId="11"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4" fontId="15" fillId="0" borderId="0" xfId="0"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166" fontId="15" fillId="0" borderId="12" xfId="0" applyNumberFormat="1" applyFont="1" applyFill="1" applyBorder="1" applyAlignment="1">
      <alignment horizontal="center" vertical="center"/>
    </xf>
    <xf numFmtId="166" fontId="15" fillId="0" borderId="8" xfId="0" applyNumberFormat="1" applyFont="1" applyFill="1" applyBorder="1" applyAlignment="1">
      <alignment horizontal="center" vertical="center"/>
    </xf>
    <xf numFmtId="0" fontId="15" fillId="0" borderId="12" xfId="0" quotePrefix="1" applyFont="1" applyFill="1" applyBorder="1" applyAlignment="1">
      <alignment horizontal="center" vertical="center"/>
    </xf>
    <xf numFmtId="1" fontId="15" fillId="0" borderId="12" xfId="0" quotePrefix="1" applyNumberFormat="1" applyFont="1" applyFill="1" applyBorder="1" applyAlignment="1">
      <alignment horizontal="center" vertical="center" wrapText="1"/>
    </xf>
    <xf numFmtId="1" fontId="15" fillId="0" borderId="8" xfId="0" quotePrefix="1" applyNumberFormat="1" applyFont="1" applyFill="1" applyBorder="1" applyAlignment="1">
      <alignment horizontal="center" vertical="center" wrapText="1"/>
    </xf>
    <xf numFmtId="166" fontId="15" fillId="9" borderId="0" xfId="0" applyNumberFormat="1" applyFont="1" applyFill="1" applyAlignment="1">
      <alignment horizontal="center"/>
    </xf>
    <xf numFmtId="166" fontId="15" fillId="0" borderId="0" xfId="0" applyNumberFormat="1" applyFont="1" applyAlignment="1">
      <alignment horizontal="center"/>
    </xf>
    <xf numFmtId="172" fontId="30" fillId="4" borderId="50" xfId="11" applyNumberFormat="1" applyFont="1" applyFill="1" applyBorder="1" applyAlignment="1">
      <alignment horizontal="center" vertical="center"/>
    </xf>
    <xf numFmtId="0" fontId="15" fillId="0" borderId="12" xfId="0" applyFont="1" applyFill="1" applyBorder="1" applyAlignment="1">
      <alignment horizontal="center" vertical="center" wrapText="1"/>
    </xf>
    <xf numFmtId="166" fontId="15" fillId="0" borderId="12" xfId="0" applyNumberFormat="1" applyFont="1" applyBorder="1" applyAlignment="1">
      <alignment horizontal="center"/>
    </xf>
    <xf numFmtId="2" fontId="15" fillId="0" borderId="49" xfId="0" applyNumberFormat="1" applyFont="1" applyBorder="1" applyAlignment="1">
      <alignment horizontal="center"/>
    </xf>
    <xf numFmtId="166" fontId="15" fillId="0" borderId="43" xfId="0" applyNumberFormat="1" applyFont="1" applyFill="1" applyBorder="1" applyAlignment="1" applyProtection="1">
      <alignment horizontal="center" vertical="center"/>
    </xf>
    <xf numFmtId="2" fontId="15" fillId="0" borderId="12" xfId="0" applyNumberFormat="1" applyFont="1" applyFill="1" applyBorder="1" applyAlignment="1">
      <alignment horizontal="center" vertical="center"/>
    </xf>
    <xf numFmtId="166" fontId="15" fillId="0" borderId="12" xfId="0" applyNumberFormat="1" applyFont="1" applyFill="1" applyBorder="1" applyAlignment="1">
      <alignment horizontal="center" vertical="center"/>
    </xf>
    <xf numFmtId="0" fontId="28" fillId="6" borderId="45" xfId="8" applyFont="1" applyFill="1" applyBorder="1" applyAlignment="1">
      <alignment horizontal="left" vertical="center"/>
    </xf>
    <xf numFmtId="2" fontId="15" fillId="0" borderId="9" xfId="0" applyNumberFormat="1" applyFont="1" applyFill="1" applyBorder="1" applyAlignment="1">
      <alignment horizontal="left" vertical="center"/>
    </xf>
    <xf numFmtId="2" fontId="15" fillId="0" borderId="3" xfId="0" quotePrefix="1" applyNumberFormat="1" applyFont="1" applyFill="1" applyBorder="1" applyAlignment="1">
      <alignment horizontal="center" vertical="center"/>
    </xf>
    <xf numFmtId="4" fontId="15" fillId="0" borderId="38" xfId="8" applyNumberFormat="1" applyFont="1" applyFill="1" applyBorder="1" applyAlignment="1">
      <alignment horizontal="center" vertical="center"/>
    </xf>
    <xf numFmtId="2" fontId="15" fillId="0" borderId="2" xfId="0" applyNumberFormat="1" applyFont="1" applyFill="1" applyBorder="1" applyAlignment="1">
      <alignment horizontal="left" vertical="center"/>
    </xf>
    <xf numFmtId="2" fontId="15" fillId="0" borderId="1" xfId="0" quotePrefix="1" applyNumberFormat="1" applyFont="1" applyFill="1" applyBorder="1" applyAlignment="1">
      <alignment horizontal="center" vertical="center"/>
    </xf>
    <xf numFmtId="4" fontId="15" fillId="0" borderId="23" xfId="8" applyNumberFormat="1" applyFont="1" applyFill="1" applyBorder="1" applyAlignment="1">
      <alignment horizontal="center" vertical="center"/>
    </xf>
    <xf numFmtId="3" fontId="15" fillId="0" borderId="30" xfId="8" applyNumberFormat="1" applyFont="1" applyFill="1" applyBorder="1" applyAlignment="1">
      <alignment horizontal="center" vertical="center"/>
    </xf>
    <xf numFmtId="2" fontId="15" fillId="0" borderId="4" xfId="0" applyNumberFormat="1" applyFont="1" applyFill="1" applyBorder="1" applyAlignment="1">
      <alignment horizontal="left" vertical="center"/>
    </xf>
    <xf numFmtId="2" fontId="15" fillId="0" borderId="5" xfId="0" quotePrefix="1" applyNumberFormat="1" applyFont="1" applyFill="1" applyBorder="1" applyAlignment="1">
      <alignment horizontal="center" vertical="center"/>
    </xf>
    <xf numFmtId="4" fontId="15" fillId="0" borderId="33" xfId="8" applyNumberFormat="1" applyFont="1" applyFill="1" applyBorder="1" applyAlignment="1">
      <alignment horizontal="center" vertical="center"/>
    </xf>
    <xf numFmtId="3" fontId="15" fillId="0" borderId="31" xfId="8" applyNumberFormat="1" applyFont="1" applyFill="1" applyBorder="1" applyAlignment="1">
      <alignment horizontal="center" vertical="center"/>
    </xf>
    <xf numFmtId="2" fontId="15" fillId="0" borderId="41" xfId="0" applyNumberFormat="1" applyFont="1" applyFill="1" applyBorder="1" applyAlignment="1">
      <alignment horizontal="left" vertical="center"/>
    </xf>
    <xf numFmtId="1" fontId="15" fillId="0" borderId="12" xfId="0" quotePrefix="1" applyNumberFormat="1" applyFont="1" applyFill="1" applyBorder="1" applyAlignment="1">
      <alignment horizontal="center" vertical="center"/>
    </xf>
    <xf numFmtId="1" fontId="15" fillId="0" borderId="34" xfId="0" quotePrefix="1" applyNumberFormat="1" applyFont="1" applyFill="1" applyBorder="1" applyAlignment="1">
      <alignment horizontal="center" vertical="center"/>
    </xf>
    <xf numFmtId="43" fontId="15" fillId="0" borderId="0" xfId="0" applyNumberFormat="1" applyFont="1" applyAlignment="1">
      <alignment horizontal="center"/>
    </xf>
    <xf numFmtId="0" fontId="32" fillId="0" borderId="16" xfId="0" applyFont="1" applyBorder="1" applyAlignment="1">
      <alignment horizontal="left" vertical="center" wrapText="1"/>
    </xf>
    <xf numFmtId="0" fontId="32" fillId="0" borderId="15" xfId="0" applyFont="1" applyBorder="1" applyAlignment="1">
      <alignment horizontal="left" vertical="center"/>
    </xf>
    <xf numFmtId="4" fontId="15" fillId="0" borderId="0" xfId="0"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2" fontId="15" fillId="0" borderId="8" xfId="0" applyNumberFormat="1" applyFont="1" applyFill="1" applyBorder="1" applyAlignment="1">
      <alignment horizontal="center" vertical="center"/>
    </xf>
    <xf numFmtId="166" fontId="15" fillId="0" borderId="8" xfId="0" applyNumberFormat="1" applyFont="1" applyFill="1" applyBorder="1" applyAlignment="1">
      <alignment horizontal="center" vertical="center"/>
    </xf>
    <xf numFmtId="0" fontId="31" fillId="11" borderId="87" xfId="8" applyFont="1" applyFill="1" applyBorder="1" applyAlignment="1">
      <alignment horizontal="right" vertical="center"/>
    </xf>
    <xf numFmtId="0" fontId="31" fillId="11" borderId="86" xfId="8" applyFont="1" applyFill="1" applyBorder="1" applyAlignment="1">
      <alignment horizontal="right" vertical="center"/>
    </xf>
    <xf numFmtId="0" fontId="31" fillId="11" borderId="73" xfId="8" applyFont="1" applyFill="1" applyBorder="1" applyAlignment="1">
      <alignment horizontal="right" vertical="center"/>
    </xf>
    <xf numFmtId="4" fontId="14" fillId="0" borderId="0" xfId="8" applyNumberFormat="1" applyFont="1" applyFill="1" applyBorder="1" applyAlignment="1">
      <alignment horizontal="center" vertical="center"/>
    </xf>
    <xf numFmtId="0" fontId="28" fillId="6" borderId="18" xfId="8" applyFont="1" applyFill="1" applyBorder="1" applyAlignment="1">
      <alignment horizontal="center" vertical="center"/>
    </xf>
    <xf numFmtId="0" fontId="15" fillId="0" borderId="2" xfId="0" applyFont="1" applyFill="1" applyBorder="1" applyAlignment="1">
      <alignment horizontal="left" vertical="center"/>
    </xf>
    <xf numFmtId="0" fontId="15" fillId="0" borderId="1" xfId="0" applyFont="1" applyFill="1" applyBorder="1" applyAlignment="1">
      <alignment horizontal="left" vertical="center"/>
    </xf>
    <xf numFmtId="4" fontId="15" fillId="0" borderId="8" xfId="0" applyNumberFormat="1" applyFont="1" applyBorder="1" applyAlignment="1"/>
    <xf numFmtId="4" fontId="14" fillId="2" borderId="38" xfId="8" applyNumberFormat="1" applyFont="1" applyFill="1" applyBorder="1" applyAlignment="1">
      <alignment vertical="center"/>
    </xf>
    <xf numFmtId="4" fontId="14" fillId="2" borderId="23" xfId="8" applyNumberFormat="1" applyFont="1" applyFill="1" applyBorder="1" applyAlignment="1">
      <alignment vertical="center"/>
    </xf>
    <xf numFmtId="4" fontId="14" fillId="2" borderId="33" xfId="8" applyNumberFormat="1" applyFont="1" applyFill="1" applyBorder="1" applyAlignment="1">
      <alignment vertical="center"/>
    </xf>
    <xf numFmtId="0" fontId="63" fillId="6" borderId="45" xfId="8" applyFont="1" applyFill="1" applyBorder="1" applyAlignment="1">
      <alignment horizontal="left" vertical="center"/>
    </xf>
    <xf numFmtId="0" fontId="15" fillId="0" borderId="9" xfId="0" applyFont="1" applyFill="1" applyBorder="1" applyAlignment="1">
      <alignment horizontal="left" vertical="center" wrapText="1"/>
    </xf>
    <xf numFmtId="4" fontId="14" fillId="0" borderId="3" xfId="8" applyNumberFormat="1" applyFont="1" applyFill="1" applyBorder="1" applyAlignment="1">
      <alignment horizontal="center" vertical="center"/>
    </xf>
    <xf numFmtId="0" fontId="15" fillId="0" borderId="2" xfId="0" applyFont="1" applyFill="1" applyBorder="1" applyAlignment="1">
      <alignment horizontal="left" vertical="center" wrapText="1"/>
    </xf>
    <xf numFmtId="0" fontId="15" fillId="0" borderId="4" xfId="0" applyFont="1" applyFill="1" applyBorder="1" applyAlignment="1">
      <alignment horizontal="left" vertical="center" wrapText="1"/>
    </xf>
    <xf numFmtId="3" fontId="14" fillId="0" borderId="0" xfId="8" applyNumberFormat="1" applyFont="1" applyFill="1" applyBorder="1" applyAlignment="1">
      <alignment vertical="center"/>
    </xf>
    <xf numFmtId="0" fontId="63" fillId="6" borderId="46" xfId="8" applyFont="1" applyFill="1" applyBorder="1" applyAlignment="1">
      <alignment horizontal="center" vertical="center"/>
    </xf>
    <xf numFmtId="0" fontId="15" fillId="0" borderId="14" xfId="13" applyNumberFormat="1" applyFont="1" applyFill="1" applyBorder="1" applyAlignment="1">
      <alignment vertical="center" wrapText="1"/>
    </xf>
    <xf numFmtId="0" fontId="15" fillId="0" borderId="14" xfId="0" applyFont="1" applyFill="1" applyBorder="1" applyAlignment="1">
      <alignment vertical="center"/>
    </xf>
    <xf numFmtId="0" fontId="15" fillId="0" borderId="14" xfId="0" applyFont="1" applyFill="1" applyBorder="1" applyAlignment="1">
      <alignment vertical="center" wrapText="1"/>
    </xf>
    <xf numFmtId="1" fontId="15" fillId="0" borderId="1" xfId="8" applyNumberFormat="1" applyFont="1" applyFill="1" applyBorder="1" applyAlignment="1">
      <alignment horizontal="left" vertical="center" wrapText="1"/>
    </xf>
    <xf numFmtId="0" fontId="14" fillId="0" borderId="0" xfId="8" applyFont="1" applyAlignment="1">
      <alignment vertical="center"/>
    </xf>
    <xf numFmtId="0" fontId="15" fillId="0" borderId="0" xfId="8" applyFont="1" applyAlignment="1">
      <alignment vertical="center"/>
    </xf>
    <xf numFmtId="0" fontId="0" fillId="0" borderId="0" xfId="0" applyFill="1" applyBorder="1"/>
    <xf numFmtId="172" fontId="27" fillId="6" borderId="45" xfId="11" applyNumberFormat="1" applyFont="1" applyFill="1" applyBorder="1" applyAlignment="1">
      <alignment horizontal="center" vertical="center"/>
    </xf>
    <xf numFmtId="3" fontId="15" fillId="0" borderId="22" xfId="0" applyNumberFormat="1" applyFont="1" applyBorder="1"/>
    <xf numFmtId="3" fontId="15" fillId="0" borderId="30" xfId="0" applyNumberFormat="1" applyFont="1" applyBorder="1"/>
    <xf numFmtId="3" fontId="15" fillId="0" borderId="31" xfId="0" applyNumberFormat="1" applyFont="1" applyBorder="1"/>
    <xf numFmtId="3" fontId="81" fillId="6" borderId="46" xfId="11" applyNumberFormat="1" applyFont="1" applyFill="1" applyBorder="1" applyAlignment="1">
      <alignment horizontal="center" vertical="center"/>
    </xf>
    <xf numFmtId="0" fontId="78" fillId="0" borderId="14" xfId="0" applyFont="1" applyBorder="1"/>
    <xf numFmtId="3" fontId="14" fillId="0" borderId="0" xfId="8" applyNumberFormat="1" applyFont="1" applyFill="1" applyBorder="1" applyAlignment="1">
      <alignment horizontal="center" vertical="center"/>
    </xf>
    <xf numFmtId="4" fontId="14" fillId="3" borderId="3" xfId="8" applyNumberFormat="1" applyFont="1" applyFill="1" applyBorder="1" applyAlignment="1">
      <alignment horizontal="center" vertical="center"/>
    </xf>
    <xf numFmtId="4" fontId="14" fillId="3" borderId="5" xfId="8"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0" fontId="30" fillId="4" borderId="17" xfId="8" applyFont="1" applyFill="1" applyBorder="1" applyAlignment="1">
      <alignment horizontal="center" vertical="center"/>
    </xf>
    <xf numFmtId="0" fontId="30" fillId="4" borderId="18" xfId="8" applyFont="1" applyFill="1" applyBorder="1" applyAlignment="1">
      <alignment horizontal="center" vertical="center"/>
    </xf>
    <xf numFmtId="4" fontId="15" fillId="0" borderId="0" xfId="0"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4" fontId="14" fillId="0" borderId="32" xfId="8" applyNumberFormat="1" applyFont="1" applyFill="1" applyBorder="1" applyAlignment="1">
      <alignment horizontal="center" vertical="center"/>
    </xf>
    <xf numFmtId="166" fontId="14" fillId="0" borderId="1" xfId="8" applyNumberFormat="1" applyFont="1" applyFill="1" applyBorder="1" applyAlignment="1">
      <alignment horizontal="center" vertical="center"/>
    </xf>
    <xf numFmtId="4" fontId="14" fillId="0" borderId="1" xfId="8" applyNumberFormat="1" applyFont="1" applyFill="1" applyBorder="1" applyAlignment="1">
      <alignment horizontal="center" vertical="center"/>
    </xf>
    <xf numFmtId="166" fontId="14" fillId="0" borderId="3" xfId="8" applyNumberFormat="1" applyFont="1" applyFill="1" applyBorder="1" applyAlignment="1">
      <alignment horizontal="center" vertical="center"/>
    </xf>
    <xf numFmtId="0" fontId="15" fillId="0" borderId="2" xfId="8" applyFont="1" applyFill="1" applyBorder="1" applyAlignment="1">
      <alignment horizontal="left" vertical="center"/>
    </xf>
    <xf numFmtId="4" fontId="14" fillId="2" borderId="38" xfId="8" applyNumberFormat="1" applyFont="1" applyFill="1" applyBorder="1" applyAlignment="1">
      <alignment horizontal="center" vertical="center"/>
    </xf>
    <xf numFmtId="4" fontId="14" fillId="2" borderId="23" xfId="8" applyNumberFormat="1" applyFont="1" applyFill="1" applyBorder="1" applyAlignment="1">
      <alignment horizontal="center" vertical="center"/>
    </xf>
    <xf numFmtId="4" fontId="14" fillId="2" borderId="33" xfId="8" applyNumberFormat="1" applyFont="1" applyFill="1" applyBorder="1" applyAlignment="1">
      <alignment horizontal="center" vertical="center"/>
    </xf>
    <xf numFmtId="0" fontId="63" fillId="6" borderId="46" xfId="8" applyFont="1" applyFill="1" applyBorder="1" applyAlignment="1">
      <alignment horizontal="left" vertical="center"/>
    </xf>
    <xf numFmtId="4" fontId="82" fillId="0" borderId="0" xfId="8" applyNumberFormat="1" applyFont="1" applyFill="1" applyBorder="1" applyAlignment="1">
      <alignment horizontal="left" vertical="center"/>
    </xf>
    <xf numFmtId="0" fontId="35" fillId="4" borderId="19" xfId="8" applyFont="1" applyFill="1" applyBorder="1" applyAlignment="1">
      <alignment horizontal="left" vertical="center"/>
    </xf>
    <xf numFmtId="0" fontId="30" fillId="4" borderId="17" xfId="8" applyNumberFormat="1" applyFont="1" applyFill="1" applyBorder="1" applyAlignment="1">
      <alignment horizontal="center" vertical="center"/>
    </xf>
    <xf numFmtId="3" fontId="53" fillId="4" borderId="17" xfId="8" applyNumberFormat="1" applyFont="1" applyFill="1" applyBorder="1" applyAlignment="1">
      <alignment horizontal="center" vertical="center"/>
    </xf>
    <xf numFmtId="43" fontId="15" fillId="0" borderId="0" xfId="0" applyNumberFormat="1" applyFont="1" applyAlignment="1">
      <alignment horizontal="center" vertical="center"/>
    </xf>
    <xf numFmtId="0" fontId="15" fillId="12" borderId="0" xfId="0" applyFont="1" applyFill="1" applyBorder="1" applyAlignment="1">
      <alignment horizontal="center"/>
    </xf>
    <xf numFmtId="0" fontId="15" fillId="12" borderId="0" xfId="0" applyFont="1" applyFill="1" applyAlignment="1">
      <alignment horizontal="center"/>
    </xf>
    <xf numFmtId="0" fontId="15" fillId="0" borderId="8" xfId="0" applyFont="1" applyFill="1" applyBorder="1" applyAlignment="1">
      <alignment horizontal="center" vertical="center" wrapText="1"/>
    </xf>
    <xf numFmtId="0" fontId="15" fillId="0" borderId="12" xfId="0" applyNumberFormat="1" applyFont="1" applyFill="1" applyBorder="1" applyAlignment="1" applyProtection="1">
      <alignment horizontal="center" vertical="center"/>
    </xf>
    <xf numFmtId="166" fontId="15" fillId="0" borderId="47" xfId="0" applyNumberFormat="1" applyFont="1" applyFill="1" applyBorder="1" applyAlignment="1">
      <alignment vertical="center"/>
    </xf>
    <xf numFmtId="166" fontId="15" fillId="0" borderId="10" xfId="0" applyNumberFormat="1" applyFont="1" applyFill="1" applyBorder="1" applyAlignment="1">
      <alignment vertical="center"/>
    </xf>
    <xf numFmtId="166" fontId="15" fillId="0" borderId="15" xfId="0" applyNumberFormat="1" applyFont="1" applyFill="1" applyBorder="1" applyAlignment="1">
      <alignment vertical="center"/>
    </xf>
    <xf numFmtId="166" fontId="15" fillId="0" borderId="16" xfId="0" applyNumberFormat="1" applyFont="1" applyFill="1" applyBorder="1" applyAlignment="1">
      <alignment vertical="center"/>
    </xf>
    <xf numFmtId="166" fontId="15" fillId="0" borderId="62" xfId="0" applyNumberFormat="1" applyFont="1" applyFill="1" applyBorder="1" applyAlignment="1">
      <alignment vertical="center"/>
    </xf>
    <xf numFmtId="166" fontId="15" fillId="0" borderId="44" xfId="0" applyNumberFormat="1" applyFont="1" applyFill="1" applyBorder="1" applyAlignment="1">
      <alignment vertical="center"/>
    </xf>
    <xf numFmtId="0" fontId="15" fillId="0" borderId="24" xfId="0" applyNumberFormat="1" applyFont="1" applyFill="1" applyBorder="1" applyAlignment="1" applyProtection="1">
      <alignment horizontal="left" vertical="center"/>
    </xf>
    <xf numFmtId="166" fontId="32" fillId="0" borderId="15" xfId="0" applyNumberFormat="1" applyFont="1" applyFill="1" applyBorder="1" applyAlignment="1" applyProtection="1">
      <alignment vertical="center"/>
    </xf>
    <xf numFmtId="166" fontId="15" fillId="0" borderId="16" xfId="0" applyNumberFormat="1" applyFont="1" applyFill="1" applyBorder="1" applyAlignment="1" applyProtection="1">
      <alignment vertical="center"/>
    </xf>
    <xf numFmtId="166" fontId="32" fillId="0" borderId="62" xfId="0" applyNumberFormat="1" applyFont="1" applyFill="1" applyBorder="1" applyAlignment="1" applyProtection="1">
      <alignment vertical="center"/>
    </xf>
    <xf numFmtId="166" fontId="15" fillId="0" borderId="44" xfId="0" applyNumberFormat="1" applyFont="1" applyFill="1" applyBorder="1" applyAlignment="1" applyProtection="1">
      <alignment vertical="center"/>
    </xf>
    <xf numFmtId="166" fontId="15" fillId="0" borderId="5" xfId="0" applyNumberFormat="1" applyFont="1" applyFill="1" applyBorder="1" applyAlignment="1" applyProtection="1">
      <alignment horizontal="center" vertical="center"/>
    </xf>
    <xf numFmtId="4" fontId="15" fillId="0" borderId="0" xfId="0"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4" fontId="14" fillId="0" borderId="49" xfId="8" applyNumberFormat="1" applyFont="1" applyFill="1" applyBorder="1" applyAlignment="1">
      <alignment horizontal="center" vertical="center"/>
    </xf>
    <xf numFmtId="4" fontId="14" fillId="0" borderId="33" xfId="8" applyNumberFormat="1" applyFont="1" applyFill="1" applyBorder="1" applyAlignment="1">
      <alignment horizontal="center" vertical="center"/>
    </xf>
    <xf numFmtId="3" fontId="15" fillId="12" borderId="0" xfId="0" applyNumberFormat="1" applyFont="1" applyFill="1" applyAlignment="1">
      <alignment horizontal="center"/>
    </xf>
    <xf numFmtId="166" fontId="15" fillId="0" borderId="1" xfId="0" applyNumberFormat="1" applyFont="1" applyFill="1" applyBorder="1" applyAlignment="1">
      <alignment horizontal="center" vertical="center"/>
    </xf>
    <xf numFmtId="2" fontId="15" fillId="0" borderId="1" xfId="0"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166" fontId="15" fillId="0" borderId="34" xfId="0" applyNumberFormat="1" applyFont="1" applyFill="1" applyBorder="1" applyAlignment="1">
      <alignment horizontal="center" vertical="center"/>
    </xf>
    <xf numFmtId="0" fontId="15" fillId="0" borderId="1" xfId="0" quotePrefix="1" applyNumberFormat="1" applyFont="1" applyFill="1" applyBorder="1" applyAlignment="1" applyProtection="1">
      <alignment horizontal="center" vertical="center"/>
    </xf>
    <xf numFmtId="0" fontId="63" fillId="6" borderId="50" xfId="8" applyFont="1" applyFill="1" applyBorder="1" applyAlignment="1">
      <alignment horizontal="center" vertical="center"/>
    </xf>
    <xf numFmtId="4" fontId="14" fillId="2" borderId="61" xfId="8" applyNumberFormat="1" applyFont="1" applyFill="1" applyBorder="1" applyAlignment="1">
      <alignment vertical="center"/>
    </xf>
    <xf numFmtId="0" fontId="32" fillId="0" borderId="34" xfId="0" applyFont="1" applyFill="1" applyBorder="1" applyAlignment="1">
      <alignment vertical="center"/>
    </xf>
    <xf numFmtId="0" fontId="15" fillId="0" borderId="36" xfId="0" applyFont="1" applyBorder="1" applyAlignment="1">
      <alignment horizontal="left" vertical="center"/>
    </xf>
    <xf numFmtId="0" fontId="13" fillId="0" borderId="0" xfId="8" applyFill="1" applyAlignment="1">
      <alignment horizontal="center" vertical="center"/>
    </xf>
    <xf numFmtId="0" fontId="32" fillId="0" borderId="1" xfId="0" applyFont="1" applyFill="1" applyBorder="1" applyAlignment="1">
      <alignment vertical="center"/>
    </xf>
    <xf numFmtId="0" fontId="32" fillId="0" borderId="3" xfId="0" applyFont="1" applyFill="1" applyBorder="1" applyAlignment="1">
      <alignment vertical="center"/>
    </xf>
    <xf numFmtId="0" fontId="32" fillId="0" borderId="5" xfId="0" applyFont="1" applyFill="1" applyBorder="1" applyAlignment="1">
      <alignment vertical="center"/>
    </xf>
    <xf numFmtId="4" fontId="14" fillId="0" borderId="0" xfId="8"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2" fontId="15" fillId="0" borderId="1" xfId="0" applyNumberFormat="1" applyFont="1" applyFill="1" applyBorder="1" applyAlignment="1">
      <alignment horizontal="center" vertical="center"/>
    </xf>
    <xf numFmtId="0" fontId="15" fillId="0" borderId="57" xfId="13" applyNumberFormat="1" applyFont="1" applyFill="1" applyBorder="1" applyAlignment="1">
      <alignment vertical="center" wrapText="1"/>
    </xf>
    <xf numFmtId="4" fontId="66" fillId="0" borderId="38" xfId="8" applyNumberFormat="1" applyFont="1" applyFill="1" applyBorder="1" applyAlignment="1">
      <alignment horizontal="center" vertical="center"/>
    </xf>
    <xf numFmtId="0" fontId="15" fillId="0" borderId="9" xfId="0" applyFont="1" applyBorder="1" applyAlignment="1">
      <alignment horizontal="left" vertical="center"/>
    </xf>
    <xf numFmtId="0" fontId="15" fillId="0" borderId="2" xfId="0" applyFont="1" applyBorder="1" applyAlignment="1">
      <alignment horizontal="left" vertical="center"/>
    </xf>
    <xf numFmtId="0" fontId="15" fillId="0" borderId="4" xfId="0" applyFont="1" applyBorder="1" applyAlignment="1">
      <alignment horizontal="left" vertical="center"/>
    </xf>
    <xf numFmtId="0" fontId="72" fillId="6" borderId="19" xfId="8" applyFont="1" applyFill="1" applyBorder="1" applyAlignment="1">
      <alignment vertical="center"/>
    </xf>
    <xf numFmtId="4" fontId="15" fillId="0" borderId="0" xfId="0"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166" fontId="15" fillId="0" borderId="8" xfId="0"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0" fontId="30" fillId="4" borderId="70" xfId="8" applyFont="1" applyFill="1" applyBorder="1" applyAlignment="1">
      <alignment horizontal="left" vertical="center"/>
    </xf>
    <xf numFmtId="0" fontId="30" fillId="4" borderId="66" xfId="8" applyFont="1" applyFill="1" applyBorder="1" applyAlignment="1">
      <alignment horizontal="center" vertical="center"/>
    </xf>
    <xf numFmtId="0" fontId="30" fillId="4" borderId="66" xfId="8" applyNumberFormat="1" applyFont="1" applyFill="1" applyBorder="1" applyAlignment="1">
      <alignment horizontal="center" vertical="center"/>
    </xf>
    <xf numFmtId="3" fontId="53" fillId="4" borderId="66" xfId="8" applyNumberFormat="1" applyFont="1" applyFill="1" applyBorder="1" applyAlignment="1">
      <alignment horizontal="center" vertical="center"/>
    </xf>
    <xf numFmtId="172" fontId="30" fillId="4" borderId="45" xfId="11" applyNumberFormat="1" applyFont="1" applyFill="1" applyBorder="1" applyAlignment="1">
      <alignment horizontal="center" vertical="center"/>
    </xf>
    <xf numFmtId="0" fontId="30" fillId="4" borderId="18" xfId="8" applyFont="1" applyFill="1" applyBorder="1" applyAlignment="1">
      <alignment vertical="center" wrapText="1"/>
    </xf>
    <xf numFmtId="0" fontId="15" fillId="0" borderId="64" xfId="0" applyNumberFormat="1" applyFont="1" applyFill="1" applyBorder="1" applyAlignment="1">
      <alignment horizontal="center" vertical="center"/>
    </xf>
    <xf numFmtId="166" fontId="15" fillId="12" borderId="0" xfId="0" applyNumberFormat="1" applyFont="1" applyFill="1" applyAlignment="1">
      <alignment horizontal="center"/>
    </xf>
    <xf numFmtId="4" fontId="15" fillId="0" borderId="0" xfId="0"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166" fontId="15" fillId="0" borderId="8" xfId="0" applyNumberFormat="1" applyFont="1" applyFill="1" applyBorder="1" applyAlignment="1">
      <alignment horizontal="center" vertical="center"/>
    </xf>
    <xf numFmtId="0" fontId="15" fillId="0" borderId="39" xfId="8" applyFont="1" applyFill="1" applyBorder="1" applyAlignment="1">
      <alignment horizontal="left" vertical="center"/>
    </xf>
    <xf numFmtId="170" fontId="31" fillId="11" borderId="85" xfId="8" applyNumberFormat="1" applyFont="1" applyFill="1" applyBorder="1" applyAlignment="1">
      <alignment horizontal="center" vertical="center"/>
    </xf>
    <xf numFmtId="170" fontId="31" fillId="11" borderId="73" xfId="8" applyNumberFormat="1" applyFont="1" applyFill="1" applyBorder="1" applyAlignment="1">
      <alignment horizontal="center" vertical="center"/>
    </xf>
    <xf numFmtId="0" fontId="32" fillId="0" borderId="16" xfId="0" applyFont="1" applyBorder="1" applyAlignment="1">
      <alignment horizontal="left" vertical="center" wrapText="1"/>
    </xf>
    <xf numFmtId="2" fontId="15" fillId="0" borderId="0" xfId="0" applyNumberFormat="1" applyFont="1" applyFill="1" applyBorder="1" applyAlignment="1">
      <alignment horizontal="center" vertical="center" wrapText="1"/>
    </xf>
    <xf numFmtId="0" fontId="27" fillId="6" borderId="19" xfId="0" applyFont="1" applyFill="1" applyBorder="1" applyAlignment="1">
      <alignment horizontal="left" vertical="center"/>
    </xf>
    <xf numFmtId="4" fontId="15" fillId="0" borderId="0" xfId="0" applyNumberFormat="1" applyFont="1" applyFill="1" applyBorder="1" applyAlignment="1">
      <alignment horizontal="center" vertical="center"/>
    </xf>
    <xf numFmtId="0" fontId="30" fillId="4" borderId="17" xfId="8" applyFont="1" applyFill="1" applyBorder="1" applyAlignment="1">
      <alignment horizontal="center" vertical="center"/>
    </xf>
    <xf numFmtId="0" fontId="30" fillId="4" borderId="18" xfId="8" applyFont="1" applyFill="1" applyBorder="1" applyAlignment="1">
      <alignment horizontal="center" vertical="center"/>
    </xf>
    <xf numFmtId="4" fontId="14" fillId="0" borderId="0" xfId="8" applyNumberFormat="1" applyFont="1" applyFill="1" applyBorder="1" applyAlignment="1">
      <alignment horizontal="center" vertical="center"/>
    </xf>
    <xf numFmtId="1" fontId="13" fillId="9" borderId="0" xfId="8" applyNumberFormat="1" applyFill="1" applyAlignment="1">
      <alignment vertical="center"/>
    </xf>
    <xf numFmtId="3" fontId="65" fillId="4" borderId="17" xfId="8" applyNumberFormat="1" applyFont="1" applyFill="1" applyBorder="1" applyAlignment="1">
      <alignment horizontal="center" vertical="center"/>
    </xf>
    <xf numFmtId="4" fontId="84" fillId="0" borderId="0" xfId="8" applyNumberFormat="1" applyFont="1" applyFill="1" applyBorder="1" applyAlignment="1">
      <alignment horizontal="center" vertical="center"/>
    </xf>
    <xf numFmtId="172" fontId="28" fillId="6" borderId="50" xfId="11" applyNumberFormat="1" applyFont="1" applyFill="1" applyBorder="1" applyAlignment="1">
      <alignment horizontal="center" vertical="center"/>
    </xf>
    <xf numFmtId="4" fontId="31" fillId="0" borderId="0" xfId="0" applyNumberFormat="1" applyFont="1" applyFill="1" applyBorder="1" applyAlignment="1">
      <alignment horizontal="center" vertical="center"/>
    </xf>
    <xf numFmtId="0" fontId="31" fillId="0" borderId="0" xfId="0" applyFont="1" applyFill="1" applyBorder="1" applyAlignment="1">
      <alignment horizontal="center" vertical="center"/>
    </xf>
    <xf numFmtId="3" fontId="31" fillId="0" borderId="0" xfId="0" applyNumberFormat="1" applyFont="1" applyAlignment="1">
      <alignment horizontal="center" vertical="center"/>
    </xf>
    <xf numFmtId="169" fontId="31" fillId="0" borderId="0" xfId="0" applyNumberFormat="1" applyFont="1" applyAlignment="1">
      <alignment horizontal="center" vertical="center"/>
    </xf>
    <xf numFmtId="0" fontId="31" fillId="0" borderId="0" xfId="0" applyFont="1" applyAlignment="1">
      <alignment horizontal="center" vertical="center"/>
    </xf>
    <xf numFmtId="0" fontId="15" fillId="0" borderId="19" xfId="0" applyFont="1" applyBorder="1" applyAlignment="1">
      <alignment horizontal="left"/>
    </xf>
    <xf numFmtId="166" fontId="15" fillId="0" borderId="11" xfId="0" applyNumberFormat="1" applyFont="1" applyFill="1" applyBorder="1" applyAlignment="1" applyProtection="1">
      <alignment horizontal="center" vertical="center"/>
    </xf>
    <xf numFmtId="0" fontId="15" fillId="0" borderId="11" xfId="0" applyFont="1" applyFill="1" applyBorder="1" applyAlignment="1">
      <alignment horizontal="center" wrapText="1"/>
    </xf>
    <xf numFmtId="4" fontId="66" fillId="0" borderId="0" xfId="8" applyNumberFormat="1" applyFont="1" applyFill="1" applyBorder="1" applyAlignment="1">
      <alignment horizontal="left" vertical="center"/>
    </xf>
    <xf numFmtId="2" fontId="15" fillId="0" borderId="39" xfId="0" applyNumberFormat="1" applyFont="1" applyFill="1" applyBorder="1" applyAlignment="1">
      <alignment horizontal="center" vertical="center"/>
    </xf>
    <xf numFmtId="2" fontId="15" fillId="0" borderId="41" xfId="0" applyNumberFormat="1" applyFont="1" applyFill="1" applyBorder="1" applyAlignment="1">
      <alignment horizontal="center" vertical="center"/>
    </xf>
    <xf numFmtId="2" fontId="15" fillId="0" borderId="37" xfId="0" applyNumberFormat="1" applyFont="1" applyFill="1" applyBorder="1" applyAlignment="1">
      <alignment horizontal="center" vertical="center"/>
    </xf>
    <xf numFmtId="0" fontId="15" fillId="0" borderId="4" xfId="0" applyFont="1" applyFill="1" applyBorder="1" applyAlignment="1"/>
    <xf numFmtId="0" fontId="15" fillId="0" borderId="1" xfId="0" applyFont="1" applyFill="1" applyBorder="1" applyAlignment="1"/>
    <xf numFmtId="4" fontId="14" fillId="0" borderId="0" xfId="8" applyNumberFormat="1" applyFont="1" applyFill="1" applyBorder="1" applyAlignment="1">
      <alignment horizontal="center" vertical="center"/>
    </xf>
    <xf numFmtId="0" fontId="15" fillId="0" borderId="2" xfId="13" applyNumberFormat="1" applyFont="1" applyFill="1" applyBorder="1" applyAlignment="1">
      <alignment vertical="center" wrapText="1"/>
    </xf>
    <xf numFmtId="0" fontId="15" fillId="0" borderId="63" xfId="13" applyNumberFormat="1" applyFont="1" applyFill="1" applyBorder="1" applyAlignment="1">
      <alignment vertical="center" wrapText="1"/>
    </xf>
    <xf numFmtId="0" fontId="15" fillId="0" borderId="12" xfId="0" applyFont="1" applyFill="1" applyBorder="1" applyAlignment="1">
      <alignment horizontal="center" wrapText="1"/>
    </xf>
    <xf numFmtId="4" fontId="15" fillId="0" borderId="0" xfId="0"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4" fontId="14" fillId="0" borderId="32" xfId="8" applyNumberFormat="1" applyFont="1" applyFill="1" applyBorder="1" applyAlignment="1">
      <alignment horizontal="center" vertical="center"/>
    </xf>
    <xf numFmtId="4" fontId="14" fillId="0" borderId="49" xfId="8" applyNumberFormat="1" applyFont="1" applyFill="1" applyBorder="1" applyAlignment="1">
      <alignment horizontal="center" vertical="center"/>
    </xf>
    <xf numFmtId="4" fontId="14" fillId="0" borderId="33" xfId="8" applyNumberFormat="1" applyFont="1" applyFill="1" applyBorder="1" applyAlignment="1">
      <alignment horizontal="center" vertical="center"/>
    </xf>
    <xf numFmtId="4" fontId="14" fillId="0" borderId="38" xfId="8" applyNumberFormat="1" applyFont="1" applyFill="1" applyBorder="1" applyAlignment="1">
      <alignment horizontal="center" vertical="center"/>
    </xf>
    <xf numFmtId="4" fontId="14" fillId="0" borderId="71" xfId="8" applyNumberFormat="1" applyFont="1" applyFill="1" applyBorder="1" applyAlignment="1">
      <alignment horizontal="center" vertical="center"/>
    </xf>
    <xf numFmtId="3" fontId="15" fillId="0" borderId="0" xfId="0" applyNumberFormat="1" applyFont="1" applyFill="1" applyBorder="1" applyAlignment="1">
      <alignment horizontal="center" vertical="center" wrapText="1"/>
    </xf>
    <xf numFmtId="3" fontId="53" fillId="0" borderId="15" xfId="0" applyNumberFormat="1" applyFont="1" applyFill="1" applyBorder="1" applyAlignment="1">
      <alignment horizontal="center" vertical="center"/>
    </xf>
    <xf numFmtId="4" fontId="14" fillId="0" borderId="51" xfId="8"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4" fontId="14" fillId="0" borderId="38" xfId="8" applyNumberFormat="1" applyFont="1" applyFill="1" applyBorder="1" applyAlignment="1">
      <alignment horizontal="center" vertical="center"/>
    </xf>
    <xf numFmtId="4" fontId="14" fillId="0" borderId="33" xfId="8" applyNumberFormat="1" applyFont="1" applyFill="1" applyBorder="1" applyAlignment="1">
      <alignment horizontal="center" vertical="center"/>
    </xf>
    <xf numFmtId="0" fontId="32" fillId="0" borderId="1" xfId="0" applyFont="1" applyFill="1" applyBorder="1" applyAlignment="1">
      <alignment vertical="center"/>
    </xf>
    <xf numFmtId="0" fontId="15" fillId="7" borderId="5" xfId="8" applyFont="1" applyFill="1" applyBorder="1" applyAlignment="1">
      <alignment horizontal="center" vertical="center" wrapText="1"/>
    </xf>
    <xf numFmtId="0" fontId="32" fillId="0" borderId="3" xfId="0" applyFont="1" applyFill="1" applyBorder="1" applyAlignment="1">
      <alignment vertical="center"/>
    </xf>
    <xf numFmtId="0" fontId="32" fillId="0" borderId="5" xfId="0" applyFont="1" applyFill="1" applyBorder="1" applyAlignment="1">
      <alignment vertical="center"/>
    </xf>
    <xf numFmtId="0" fontId="15" fillId="7" borderId="3" xfId="8" applyFont="1" applyFill="1" applyBorder="1" applyAlignment="1">
      <alignment horizontal="center" vertical="center" wrapText="1"/>
    </xf>
    <xf numFmtId="0" fontId="15" fillId="0" borderId="1" xfId="0" applyFont="1" applyBorder="1" applyAlignment="1">
      <alignment horizontal="center"/>
    </xf>
    <xf numFmtId="0" fontId="15" fillId="0" borderId="5" xfId="0" applyFont="1" applyBorder="1" applyAlignment="1">
      <alignment horizontal="center"/>
    </xf>
    <xf numFmtId="0" fontId="15" fillId="0" borderId="3" xfId="0" applyFont="1" applyBorder="1" applyAlignment="1">
      <alignment horizontal="center"/>
    </xf>
    <xf numFmtId="0" fontId="15" fillId="0" borderId="12" xfId="0" applyFont="1" applyBorder="1" applyAlignment="1">
      <alignment horizontal="center"/>
    </xf>
    <xf numFmtId="4" fontId="14" fillId="0" borderId="20" xfId="8" applyNumberFormat="1" applyFont="1" applyFill="1" applyBorder="1" applyAlignment="1">
      <alignment horizontal="center" vertical="center"/>
    </xf>
    <xf numFmtId="166" fontId="15" fillId="0" borderId="3" xfId="8" applyNumberFormat="1" applyFont="1" applyFill="1" applyBorder="1" applyAlignment="1">
      <alignment horizontal="center" vertical="center" wrapText="1"/>
    </xf>
    <xf numFmtId="166" fontId="15" fillId="0" borderId="1" xfId="8" applyNumberFormat="1" applyFont="1" applyFill="1" applyBorder="1" applyAlignment="1">
      <alignment horizontal="center" vertical="center" wrapText="1"/>
    </xf>
    <xf numFmtId="166" fontId="15" fillId="0" borderId="5" xfId="8" applyNumberFormat="1" applyFont="1" applyFill="1" applyBorder="1" applyAlignment="1">
      <alignment horizontal="center" vertical="center" wrapText="1"/>
    </xf>
    <xf numFmtId="4" fontId="14" fillId="0" borderId="46" xfId="8" applyNumberFormat="1" applyFont="1" applyFill="1" applyBorder="1" applyAlignment="1">
      <alignment horizontal="center" vertical="center"/>
    </xf>
    <xf numFmtId="1" fontId="15" fillId="0" borderId="3" xfId="8" applyNumberFormat="1" applyFont="1" applyFill="1" applyBorder="1" applyAlignment="1">
      <alignment horizontal="center" vertical="center" wrapText="1"/>
    </xf>
    <xf numFmtId="1" fontId="15" fillId="0" borderId="1" xfId="8" applyNumberFormat="1" applyFont="1" applyFill="1" applyBorder="1" applyAlignment="1">
      <alignment horizontal="center" vertical="center" wrapText="1"/>
    </xf>
    <xf numFmtId="1" fontId="15" fillId="0" borderId="5" xfId="8" applyNumberFormat="1" applyFont="1" applyFill="1" applyBorder="1" applyAlignment="1">
      <alignment horizontal="center" vertical="center" wrapText="1"/>
    </xf>
    <xf numFmtId="4" fontId="14" fillId="0" borderId="23" xfId="8" applyNumberFormat="1" applyFont="1" applyFill="1" applyBorder="1" applyAlignment="1">
      <alignment horizontal="center" vertical="center"/>
    </xf>
    <xf numFmtId="4" fontId="14" fillId="0" borderId="32" xfId="8" applyNumberFormat="1" applyFont="1" applyFill="1" applyBorder="1" applyAlignment="1">
      <alignment horizontal="center" vertical="center"/>
    </xf>
    <xf numFmtId="3" fontId="15" fillId="0" borderId="1" xfId="0" applyNumberFormat="1" applyFont="1" applyFill="1" applyBorder="1" applyAlignment="1">
      <alignment horizontal="center" vertical="center"/>
    </xf>
    <xf numFmtId="4" fontId="14" fillId="0" borderId="49" xfId="8" applyNumberFormat="1" applyFont="1" applyFill="1" applyBorder="1" applyAlignment="1">
      <alignment horizontal="center" vertical="center"/>
    </xf>
    <xf numFmtId="4" fontId="14" fillId="0" borderId="33" xfId="8" applyNumberFormat="1" applyFont="1" applyFill="1" applyBorder="1" applyAlignment="1">
      <alignment horizontal="center" vertical="center"/>
    </xf>
    <xf numFmtId="4" fontId="14" fillId="0" borderId="38" xfId="8" applyNumberFormat="1" applyFont="1" applyFill="1" applyBorder="1" applyAlignment="1">
      <alignment horizontal="center" vertical="center"/>
    </xf>
    <xf numFmtId="3" fontId="15" fillId="0" borderId="12" xfId="0" applyNumberFormat="1" applyFont="1" applyBorder="1" applyAlignment="1">
      <alignment horizontal="center" vertical="center"/>
    </xf>
    <xf numFmtId="3" fontId="15" fillId="0" borderId="1" xfId="0" applyNumberFormat="1" applyFont="1" applyBorder="1" applyAlignment="1">
      <alignment horizontal="center" vertical="center"/>
    </xf>
    <xf numFmtId="4" fontId="14" fillId="0" borderId="71" xfId="8"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2" fontId="15" fillId="0" borderId="1" xfId="0" applyNumberFormat="1" applyFont="1" applyFill="1" applyBorder="1" applyAlignment="1">
      <alignment horizontal="center" vertical="center"/>
    </xf>
    <xf numFmtId="2" fontId="15" fillId="0" borderId="12" xfId="0" applyNumberFormat="1" applyFont="1" applyFill="1" applyBorder="1" applyAlignment="1">
      <alignment horizontal="center" vertical="center"/>
    </xf>
    <xf numFmtId="2" fontId="15" fillId="0" borderId="1" xfId="0"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166" fontId="15" fillId="0" borderId="12" xfId="0" applyNumberFormat="1" applyFont="1" applyFill="1" applyBorder="1" applyAlignment="1">
      <alignment horizontal="center" vertical="center"/>
    </xf>
    <xf numFmtId="3" fontId="53" fillId="0" borderId="3" xfId="0" applyNumberFormat="1" applyFont="1" applyFill="1" applyBorder="1" applyAlignment="1">
      <alignment horizontal="center" wrapText="1"/>
    </xf>
    <xf numFmtId="3" fontId="53" fillId="0" borderId="1" xfId="0" applyNumberFormat="1" applyFont="1" applyFill="1" applyBorder="1" applyAlignment="1">
      <alignment horizontal="center" wrapText="1"/>
    </xf>
    <xf numFmtId="3" fontId="53" fillId="0" borderId="5" xfId="0" applyNumberFormat="1" applyFont="1" applyFill="1" applyBorder="1" applyAlignment="1">
      <alignment horizontal="center" wrapText="1"/>
    </xf>
    <xf numFmtId="3" fontId="53" fillId="0" borderId="43" xfId="0" applyNumberFormat="1" applyFont="1" applyFill="1" applyBorder="1" applyAlignment="1">
      <alignment horizontal="center" wrapText="1"/>
    </xf>
    <xf numFmtId="0" fontId="15" fillId="0" borderId="57" xfId="0" applyFont="1" applyBorder="1" applyAlignment="1">
      <alignment horizontal="left"/>
    </xf>
    <xf numFmtId="2" fontId="15" fillId="0" borderId="35" xfId="0" applyNumberFormat="1" applyFont="1" applyBorder="1" applyAlignment="1">
      <alignment horizontal="center"/>
    </xf>
    <xf numFmtId="3" fontId="53" fillId="0" borderId="69" xfId="0" applyNumberFormat="1" applyFont="1" applyFill="1" applyBorder="1" applyAlignment="1">
      <alignment horizontal="center" vertical="center"/>
    </xf>
    <xf numFmtId="2" fontId="15" fillId="0" borderId="51" xfId="0" applyNumberFormat="1" applyFont="1" applyBorder="1" applyAlignment="1">
      <alignment horizontal="center"/>
    </xf>
    <xf numFmtId="3" fontId="53" fillId="0" borderId="47" xfId="0" applyNumberFormat="1" applyFont="1" applyFill="1" applyBorder="1" applyAlignment="1">
      <alignment horizontal="center" vertical="center"/>
    </xf>
    <xf numFmtId="3" fontId="53" fillId="0" borderId="62" xfId="0" applyNumberFormat="1" applyFont="1" applyFill="1" applyBorder="1" applyAlignment="1">
      <alignment horizontal="center" vertical="center"/>
    </xf>
    <xf numFmtId="0" fontId="13" fillId="0" borderId="38" xfId="8" applyBorder="1" applyAlignment="1">
      <alignment vertical="center"/>
    </xf>
    <xf numFmtId="0" fontId="15" fillId="0" borderId="36" xfId="8" applyFont="1" applyFill="1" applyBorder="1" applyAlignment="1">
      <alignment horizontal="left" vertical="center"/>
    </xf>
    <xf numFmtId="0" fontId="15" fillId="0" borderId="65" xfId="8" applyFont="1" applyFill="1" applyBorder="1" applyAlignment="1">
      <alignment horizontal="left" vertical="center"/>
    </xf>
    <xf numFmtId="2" fontId="13" fillId="0" borderId="38" xfId="8" applyNumberFormat="1" applyBorder="1" applyAlignment="1">
      <alignment vertical="center"/>
    </xf>
    <xf numFmtId="2" fontId="13" fillId="0" borderId="23" xfId="8" applyNumberFormat="1" applyBorder="1" applyAlignment="1">
      <alignment vertical="center"/>
    </xf>
    <xf numFmtId="2" fontId="13" fillId="0" borderId="33" xfId="8" applyNumberFormat="1" applyBorder="1" applyAlignment="1">
      <alignment vertical="center"/>
    </xf>
    <xf numFmtId="0" fontId="13" fillId="0" borderId="38" xfId="8" applyFill="1" applyBorder="1" applyAlignment="1">
      <alignment vertical="center"/>
    </xf>
    <xf numFmtId="0" fontId="13" fillId="0" borderId="71" xfId="8" applyFill="1" applyBorder="1" applyAlignment="1">
      <alignment vertical="center"/>
    </xf>
    <xf numFmtId="0" fontId="13" fillId="0" borderId="49" xfId="8" applyFill="1" applyBorder="1" applyAlignment="1">
      <alignment vertical="center"/>
    </xf>
    <xf numFmtId="2" fontId="15" fillId="0" borderId="45" xfId="0" applyNumberFormat="1" applyFont="1" applyFill="1" applyBorder="1" applyAlignment="1">
      <alignment horizontal="center" vertical="center" wrapText="1"/>
    </xf>
    <xf numFmtId="2" fontId="15" fillId="0" borderId="46" xfId="0" applyNumberFormat="1" applyFont="1" applyFill="1" applyBorder="1" applyAlignment="1">
      <alignment horizontal="center" vertical="center" wrapText="1"/>
    </xf>
    <xf numFmtId="0" fontId="28" fillId="0" borderId="46" xfId="8" applyFont="1" applyFill="1" applyBorder="1" applyAlignment="1">
      <alignment vertical="center" wrapText="1"/>
    </xf>
    <xf numFmtId="0" fontId="28" fillId="0" borderId="46" xfId="8" applyFont="1" applyFill="1" applyBorder="1" applyAlignment="1">
      <alignment horizontal="left" vertical="center" wrapText="1"/>
    </xf>
    <xf numFmtId="0" fontId="28" fillId="0" borderId="46" xfId="8" applyFont="1" applyFill="1" applyBorder="1" applyAlignment="1">
      <alignment horizontal="left" vertical="top" wrapText="1"/>
    </xf>
    <xf numFmtId="0" fontId="15" fillId="0" borderId="2" xfId="8" applyFont="1" applyFill="1" applyBorder="1" applyAlignment="1">
      <alignment horizontal="left" vertical="center" wrapText="1"/>
    </xf>
    <xf numFmtId="1" fontId="15" fillId="0" borderId="13" xfId="8" applyNumberFormat="1" applyFont="1" applyFill="1" applyBorder="1" applyAlignment="1">
      <alignment horizontal="left" vertical="center"/>
    </xf>
    <xf numFmtId="0" fontId="15" fillId="0" borderId="4" xfId="8" applyFont="1" applyFill="1" applyBorder="1" applyAlignment="1">
      <alignment horizontal="left" vertical="center" wrapText="1"/>
    </xf>
    <xf numFmtId="0" fontId="15" fillId="0" borderId="12" xfId="8" applyFont="1" applyFill="1" applyBorder="1" applyAlignment="1">
      <alignment horizontal="center" vertical="center"/>
    </xf>
    <xf numFmtId="3" fontId="53" fillId="0" borderId="3" xfId="0" applyNumberFormat="1" applyFont="1" applyFill="1" applyBorder="1" applyAlignment="1">
      <alignment horizontal="center" vertical="center"/>
    </xf>
    <xf numFmtId="2" fontId="14" fillId="0" borderId="38" xfId="8" applyNumberFormat="1" applyFont="1" applyFill="1" applyBorder="1" applyAlignment="1">
      <alignment horizontal="center" vertical="center"/>
    </xf>
    <xf numFmtId="2" fontId="14" fillId="0" borderId="23" xfId="8" applyNumberFormat="1" applyFont="1" applyFill="1" applyBorder="1" applyAlignment="1">
      <alignment horizontal="center" vertical="center"/>
    </xf>
    <xf numFmtId="2" fontId="14" fillId="0" borderId="33" xfId="8" applyNumberFormat="1" applyFont="1" applyFill="1" applyBorder="1" applyAlignment="1">
      <alignment horizontal="center" vertical="center"/>
    </xf>
    <xf numFmtId="167" fontId="15" fillId="0" borderId="9" xfId="0" applyNumberFormat="1" applyFont="1" applyFill="1" applyBorder="1" applyAlignment="1">
      <alignment horizontal="left" vertical="center" wrapText="1"/>
    </xf>
    <xf numFmtId="166" fontId="15" fillId="0" borderId="3" xfId="0" applyNumberFormat="1" applyFont="1" applyBorder="1" applyAlignment="1">
      <alignment horizontal="center" vertical="center"/>
    </xf>
    <xf numFmtId="3" fontId="15" fillId="0" borderId="3" xfId="0" applyNumberFormat="1" applyFont="1" applyBorder="1" applyAlignment="1">
      <alignment horizontal="center" vertical="center"/>
    </xf>
    <xf numFmtId="167" fontId="15" fillId="0" borderId="39"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xf>
    <xf numFmtId="167" fontId="15" fillId="0" borderId="14" xfId="0" applyNumberFormat="1" applyFont="1" applyFill="1" applyBorder="1" applyAlignment="1">
      <alignment horizontal="left" vertical="center" wrapText="1"/>
    </xf>
    <xf numFmtId="167" fontId="15" fillId="0" borderId="2" xfId="0" applyNumberFormat="1" applyFont="1" applyFill="1" applyBorder="1" applyAlignment="1">
      <alignment horizontal="left" vertical="center" wrapText="1"/>
    </xf>
    <xf numFmtId="0" fontId="16" fillId="0" borderId="2" xfId="0" applyFont="1" applyFill="1" applyBorder="1" applyAlignment="1">
      <alignment horizontal="left"/>
    </xf>
    <xf numFmtId="0" fontId="16" fillId="0" borderId="4" xfId="0" applyFont="1" applyFill="1" applyBorder="1" applyAlignment="1">
      <alignment horizontal="left"/>
    </xf>
    <xf numFmtId="4" fontId="15" fillId="0" borderId="49" xfId="8" applyNumberFormat="1" applyFont="1" applyFill="1" applyBorder="1" applyAlignment="1">
      <alignment horizontal="center" vertical="center"/>
    </xf>
    <xf numFmtId="3" fontId="65" fillId="0" borderId="47" xfId="0" applyNumberFormat="1" applyFont="1" applyFill="1" applyBorder="1" applyAlignment="1">
      <alignment horizontal="center" vertical="center" wrapText="1"/>
    </xf>
    <xf numFmtId="3" fontId="65" fillId="0" borderId="67" xfId="0" applyNumberFormat="1" applyFont="1" applyFill="1" applyBorder="1" applyAlignment="1">
      <alignment horizontal="center" vertical="center" wrapText="1"/>
    </xf>
    <xf numFmtId="3" fontId="65" fillId="0" borderId="59" xfId="0" applyNumberFormat="1" applyFont="1" applyFill="1" applyBorder="1" applyAlignment="1">
      <alignment horizontal="center" vertical="center"/>
    </xf>
    <xf numFmtId="3" fontId="65" fillId="0" borderId="6" xfId="0" applyNumberFormat="1" applyFont="1" applyFill="1" applyBorder="1" applyAlignment="1">
      <alignment horizontal="center" vertical="center"/>
    </xf>
    <xf numFmtId="3" fontId="65" fillId="0" borderId="15" xfId="0" applyNumberFormat="1" applyFont="1" applyFill="1" applyBorder="1" applyAlignment="1">
      <alignment horizontal="center" vertical="center" wrapText="1"/>
    </xf>
    <xf numFmtId="3" fontId="65" fillId="0" borderId="5" xfId="0" applyNumberFormat="1" applyFont="1" applyFill="1" applyBorder="1" applyAlignment="1">
      <alignment horizontal="center" vertical="center" wrapText="1"/>
    </xf>
    <xf numFmtId="3" fontId="65" fillId="0" borderId="3" xfId="0" applyNumberFormat="1" applyFont="1" applyFill="1" applyBorder="1" applyAlignment="1">
      <alignment horizontal="center"/>
    </xf>
    <xf numFmtId="172" fontId="15" fillId="0" borderId="0" xfId="11" applyNumberFormat="1" applyFont="1" applyFill="1" applyBorder="1" applyAlignment="1">
      <alignment horizontal="center"/>
    </xf>
    <xf numFmtId="2" fontId="31" fillId="0" borderId="50" xfId="10" applyNumberFormat="1" applyFont="1" applyBorder="1" applyAlignment="1">
      <alignment wrapText="1"/>
    </xf>
    <xf numFmtId="2" fontId="31" fillId="0" borderId="46" xfId="10" applyNumberFormat="1" applyFont="1" applyBorder="1" applyAlignment="1">
      <alignment wrapText="1"/>
    </xf>
    <xf numFmtId="0" fontId="31" fillId="11" borderId="82" xfId="8" applyFont="1" applyFill="1" applyBorder="1" applyAlignment="1">
      <alignment horizontal="right" vertical="center"/>
    </xf>
    <xf numFmtId="0" fontId="31" fillId="11" borderId="74" xfId="8" applyFont="1" applyFill="1" applyBorder="1" applyAlignment="1">
      <alignment horizontal="right" vertical="center"/>
    </xf>
    <xf numFmtId="0" fontId="31" fillId="11" borderId="43" xfId="8" applyFont="1" applyFill="1" applyBorder="1" applyAlignment="1">
      <alignment horizontal="right" vertical="center"/>
    </xf>
    <xf numFmtId="0" fontId="63" fillId="6" borderId="17" xfId="8" applyFont="1" applyFill="1" applyBorder="1" applyAlignment="1">
      <alignment horizontal="center" vertical="center" wrapText="1"/>
    </xf>
    <xf numFmtId="0" fontId="31" fillId="11" borderId="82" xfId="8" applyFont="1" applyFill="1" applyBorder="1" applyAlignment="1">
      <alignment vertical="center"/>
    </xf>
    <xf numFmtId="0" fontId="31" fillId="11" borderId="74" xfId="8" applyFont="1" applyFill="1" applyBorder="1" applyAlignment="1">
      <alignment vertical="center"/>
    </xf>
    <xf numFmtId="0" fontId="31" fillId="11" borderId="43" xfId="8" applyFont="1" applyFill="1" applyBorder="1" applyAlignment="1">
      <alignment vertical="center"/>
    </xf>
    <xf numFmtId="0" fontId="15" fillId="0" borderId="36" xfId="13" applyNumberFormat="1" applyFont="1" applyFill="1" applyBorder="1" applyAlignment="1">
      <alignment vertical="center" wrapText="1"/>
    </xf>
    <xf numFmtId="0" fontId="15" fillId="0" borderId="68" xfId="13" applyNumberFormat="1" applyFont="1" applyFill="1" applyBorder="1" applyAlignment="1">
      <alignment vertical="center" wrapText="1"/>
    </xf>
    <xf numFmtId="4" fontId="66" fillId="0" borderId="49" xfId="8" applyNumberFormat="1" applyFont="1" applyFill="1" applyBorder="1" applyAlignment="1">
      <alignment horizontal="center" vertical="center"/>
    </xf>
    <xf numFmtId="166" fontId="15" fillId="2" borderId="54" xfId="0" applyNumberFormat="1" applyFont="1" applyFill="1" applyBorder="1" applyAlignment="1">
      <alignment horizontal="center" vertical="center" wrapText="1"/>
    </xf>
    <xf numFmtId="166" fontId="15" fillId="2" borderId="3" xfId="0" applyNumberFormat="1" applyFont="1" applyFill="1" applyBorder="1" applyAlignment="1">
      <alignment horizontal="center" vertical="center" wrapText="1"/>
    </xf>
    <xf numFmtId="2" fontId="15" fillId="0" borderId="12" xfId="0" applyNumberFormat="1" applyFont="1" applyFill="1" applyBorder="1" applyAlignment="1" applyProtection="1">
      <alignment horizontal="center" vertical="center"/>
    </xf>
    <xf numFmtId="2" fontId="15" fillId="0" borderId="1" xfId="0" applyNumberFormat="1" applyFont="1" applyFill="1" applyBorder="1" applyAlignment="1" applyProtection="1">
      <alignment horizontal="center" vertical="center"/>
    </xf>
    <xf numFmtId="2" fontId="15" fillId="0" borderId="8" xfId="0" applyNumberFormat="1" applyFont="1" applyFill="1" applyBorder="1" applyAlignment="1" applyProtection="1">
      <alignment horizontal="center" vertical="center"/>
    </xf>
    <xf numFmtId="0" fontId="49"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wrapText="1"/>
    </xf>
    <xf numFmtId="0" fontId="60" fillId="0" borderId="0" xfId="4" applyAlignment="1" applyProtection="1">
      <alignment horizontal="center" vertical="center" wrapText="1"/>
    </xf>
    <xf numFmtId="0" fontId="3" fillId="0" borderId="0" xfId="0" applyFont="1" applyAlignment="1">
      <alignment vertical="top" wrapText="1"/>
    </xf>
    <xf numFmtId="0" fontId="3" fillId="0" borderId="0" xfId="0" applyFont="1" applyAlignment="1">
      <alignment vertical="center" wrapText="1"/>
    </xf>
    <xf numFmtId="4" fontId="60" fillId="0" borderId="0" xfId="4" applyNumberFormat="1" applyFill="1" applyBorder="1" applyAlignment="1" applyProtection="1">
      <alignment horizontal="right" vertical="center" wrapText="1"/>
    </xf>
    <xf numFmtId="4" fontId="14" fillId="0" borderId="0" xfId="8" applyNumberFormat="1" applyFont="1" applyFill="1" applyBorder="1" applyAlignment="1">
      <alignment horizontal="center" vertical="center"/>
    </xf>
    <xf numFmtId="4" fontId="14" fillId="0" borderId="18" xfId="8" applyNumberFormat="1" applyFont="1" applyFill="1" applyBorder="1" applyAlignment="1">
      <alignment horizontal="center" vertical="center"/>
    </xf>
    <xf numFmtId="2" fontId="6" fillId="0" borderId="51" xfId="0" applyNumberFormat="1" applyFont="1" applyFill="1" applyBorder="1" applyAlignment="1">
      <alignment horizontal="center"/>
    </xf>
    <xf numFmtId="3" fontId="53" fillId="0" borderId="11" xfId="0" applyNumberFormat="1" applyFont="1" applyFill="1" applyBorder="1" applyAlignment="1">
      <alignment horizontal="center"/>
    </xf>
    <xf numFmtId="3" fontId="53" fillId="0" borderId="3" xfId="0" applyNumberFormat="1" applyFont="1" applyFill="1" applyBorder="1" applyAlignment="1">
      <alignment horizontal="center"/>
    </xf>
    <xf numFmtId="4" fontId="15" fillId="0" borderId="1" xfId="0" applyNumberFormat="1" applyFont="1" applyFill="1" applyBorder="1" applyAlignment="1">
      <alignment horizontal="center" vertical="center"/>
    </xf>
    <xf numFmtId="4" fontId="15" fillId="0" borderId="37" xfId="0" applyNumberFormat="1" applyFont="1" applyFill="1" applyBorder="1" applyAlignment="1">
      <alignment horizontal="center" vertical="center"/>
    </xf>
    <xf numFmtId="166" fontId="13" fillId="0" borderId="0" xfId="8" applyNumberFormat="1" applyFill="1" applyAlignment="1">
      <alignment horizontal="center" vertical="center"/>
    </xf>
    <xf numFmtId="4" fontId="14" fillId="0" borderId="0" xfId="8" applyNumberFormat="1" applyFont="1" applyFill="1" applyBorder="1" applyAlignment="1">
      <alignment horizontal="center" vertical="center"/>
    </xf>
    <xf numFmtId="172" fontId="14" fillId="0" borderId="30" xfId="14" applyNumberFormat="1" applyFont="1" applyFill="1" applyBorder="1" applyAlignment="1">
      <alignment horizontal="right" vertical="center"/>
    </xf>
    <xf numFmtId="172" fontId="14" fillId="0" borderId="75" xfId="14" applyNumberFormat="1" applyFont="1" applyFill="1" applyBorder="1" applyAlignment="1">
      <alignment horizontal="right" vertical="center"/>
    </xf>
    <xf numFmtId="172" fontId="30" fillId="6" borderId="45" xfId="11" applyNumberFormat="1" applyFont="1" applyFill="1" applyBorder="1" applyAlignment="1">
      <alignment horizontal="center"/>
    </xf>
    <xf numFmtId="172" fontId="30" fillId="6" borderId="20" xfId="11" applyNumberFormat="1" applyFont="1" applyFill="1" applyBorder="1" applyAlignment="1">
      <alignment horizontal="center" vertical="center"/>
    </xf>
    <xf numFmtId="0" fontId="30" fillId="4" borderId="17" xfId="8" applyFont="1" applyFill="1" applyBorder="1" applyAlignment="1">
      <alignment horizontal="center" vertical="center"/>
    </xf>
    <xf numFmtId="0" fontId="30" fillId="4" borderId="18" xfId="8" applyFont="1" applyFill="1" applyBorder="1" applyAlignment="1">
      <alignment horizontal="center" vertical="center"/>
    </xf>
    <xf numFmtId="4" fontId="14" fillId="0" borderId="23" xfId="8" applyNumberFormat="1" applyFont="1" applyFill="1" applyBorder="1" applyAlignment="1">
      <alignment horizontal="center" vertical="center"/>
    </xf>
    <xf numFmtId="2" fontId="15" fillId="0" borderId="8" xfId="0" applyNumberFormat="1" applyFont="1" applyFill="1" applyBorder="1" applyAlignment="1">
      <alignment horizontal="center" vertical="center"/>
    </xf>
    <xf numFmtId="4" fontId="14" fillId="0" borderId="38" xfId="8" applyNumberFormat="1" applyFont="1" applyFill="1" applyBorder="1" applyAlignment="1">
      <alignment horizontal="center" vertical="center"/>
    </xf>
    <xf numFmtId="4" fontId="14" fillId="0" borderId="32" xfId="8" applyNumberFormat="1" applyFont="1" applyFill="1" applyBorder="1" applyAlignment="1">
      <alignment horizontal="center" vertical="center"/>
    </xf>
    <xf numFmtId="4" fontId="14" fillId="0" borderId="33" xfId="8" applyNumberFormat="1" applyFont="1" applyFill="1" applyBorder="1" applyAlignment="1">
      <alignment horizontal="center" vertical="center"/>
    </xf>
    <xf numFmtId="2" fontId="15" fillId="0" borderId="1" xfId="0"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166" fontId="15" fillId="0" borderId="8" xfId="0" applyNumberFormat="1" applyFont="1" applyFill="1" applyBorder="1" applyAlignment="1">
      <alignment horizontal="center" vertical="center"/>
    </xf>
    <xf numFmtId="3" fontId="53" fillId="0" borderId="6" xfId="0"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0" fontId="15" fillId="2" borderId="9" xfId="0" applyFont="1" applyFill="1" applyBorder="1" applyAlignment="1">
      <alignment horizontal="left" vertical="center"/>
    </xf>
    <xf numFmtId="0" fontId="30" fillId="4" borderId="65" xfId="8" applyFont="1" applyFill="1" applyBorder="1" applyAlignment="1">
      <alignment horizontal="left"/>
    </xf>
    <xf numFmtId="0" fontId="30" fillId="4" borderId="54" xfId="8" applyFont="1" applyFill="1" applyBorder="1" applyAlignment="1">
      <alignment horizontal="center"/>
    </xf>
    <xf numFmtId="0" fontId="30" fillId="4" borderId="54" xfId="8" applyNumberFormat="1" applyFont="1" applyFill="1" applyBorder="1" applyAlignment="1">
      <alignment horizontal="center"/>
    </xf>
    <xf numFmtId="3" fontId="53" fillId="4" borderId="54" xfId="8" applyNumberFormat="1" applyFont="1" applyFill="1" applyBorder="1" applyAlignment="1">
      <alignment horizontal="center"/>
    </xf>
    <xf numFmtId="0" fontId="30" fillId="4" borderId="48" xfId="8" applyFont="1" applyFill="1" applyBorder="1" applyAlignment="1">
      <alignment horizontal="center"/>
    </xf>
    <xf numFmtId="3" fontId="53" fillId="0" borderId="1" xfId="0" applyNumberFormat="1" applyFont="1" applyFill="1" applyBorder="1" applyAlignment="1">
      <alignment horizontal="center" vertical="center"/>
    </xf>
    <xf numFmtId="0" fontId="15" fillId="0" borderId="9" xfId="0" applyNumberFormat="1" applyFont="1" applyFill="1" applyBorder="1" applyAlignment="1" applyProtection="1">
      <alignment horizontal="left" vertical="center" wrapText="1"/>
    </xf>
    <xf numFmtId="0" fontId="15" fillId="0" borderId="4" xfId="0" applyNumberFormat="1" applyFont="1" applyFill="1" applyBorder="1" applyAlignment="1" applyProtection="1">
      <alignment horizontal="left" vertical="center" wrapText="1"/>
    </xf>
    <xf numFmtId="3" fontId="53" fillId="0" borderId="5" xfId="0" applyNumberFormat="1" applyFont="1" applyFill="1" applyBorder="1" applyAlignment="1">
      <alignment horizontal="center" vertical="center"/>
    </xf>
    <xf numFmtId="172" fontId="14" fillId="0" borderId="22" xfId="14" applyNumberFormat="1" applyFont="1" applyFill="1" applyBorder="1" applyAlignment="1">
      <alignment horizontal="right" vertical="center"/>
    </xf>
    <xf numFmtId="0" fontId="15" fillId="2" borderId="4" xfId="0" applyFont="1" applyFill="1" applyBorder="1" applyAlignment="1">
      <alignment horizontal="left" vertical="center"/>
    </xf>
    <xf numFmtId="2" fontId="15" fillId="0" borderId="5" xfId="0" quotePrefix="1" applyNumberFormat="1" applyFont="1" applyBorder="1" applyAlignment="1">
      <alignment horizontal="center"/>
    </xf>
    <xf numFmtId="1" fontId="15" fillId="12" borderId="0" xfId="0" applyNumberFormat="1" applyFont="1" applyFill="1" applyBorder="1" applyAlignment="1">
      <alignment horizontal="center" vertical="center" wrapText="1"/>
    </xf>
    <xf numFmtId="4" fontId="17" fillId="12" borderId="0" xfId="8" applyNumberFormat="1" applyFont="1" applyFill="1" applyBorder="1" applyAlignment="1">
      <alignment horizontal="center" vertical="center"/>
    </xf>
    <xf numFmtId="172" fontId="14" fillId="0" borderId="31" xfId="14" applyNumberFormat="1" applyFont="1" applyFill="1" applyBorder="1" applyAlignment="1">
      <alignment horizontal="right" vertical="center"/>
    </xf>
    <xf numFmtId="4" fontId="14" fillId="0" borderId="71" xfId="8"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0" fontId="15" fillId="2" borderId="9" xfId="0" applyFont="1" applyFill="1" applyBorder="1" applyAlignment="1">
      <alignment horizontal="left" wrapText="1"/>
    </xf>
    <xf numFmtId="0" fontId="15" fillId="2" borderId="4" xfId="0" applyFont="1" applyFill="1" applyBorder="1" applyAlignment="1">
      <alignment horizontal="left" wrapText="1"/>
    </xf>
    <xf numFmtId="3" fontId="65" fillId="0" borderId="3" xfId="0" applyNumberFormat="1" applyFont="1" applyFill="1" applyBorder="1" applyAlignment="1">
      <alignment horizontal="center" vertical="center"/>
    </xf>
    <xf numFmtId="3" fontId="65" fillId="0" borderId="1" xfId="0" applyNumberFormat="1" applyFont="1" applyFill="1" applyBorder="1" applyAlignment="1">
      <alignment horizontal="center" vertical="center"/>
    </xf>
    <xf numFmtId="3" fontId="65" fillId="0" borderId="5" xfId="0" applyNumberFormat="1" applyFont="1" applyFill="1" applyBorder="1" applyAlignment="1">
      <alignment horizontal="center" vertical="center"/>
    </xf>
    <xf numFmtId="3" fontId="65" fillId="0" borderId="12" xfId="0" applyNumberFormat="1" applyFont="1" applyFill="1" applyBorder="1" applyAlignment="1">
      <alignment horizontal="center" vertical="center"/>
    </xf>
    <xf numFmtId="3" fontId="65" fillId="0" borderId="43" xfId="0" applyNumberFormat="1" applyFont="1" applyFill="1" applyBorder="1" applyAlignment="1">
      <alignment horizontal="center" vertical="center"/>
    </xf>
    <xf numFmtId="3" fontId="65" fillId="0" borderId="11" xfId="0" applyNumberFormat="1" applyFont="1" applyFill="1" applyBorder="1" applyAlignment="1">
      <alignment horizontal="center" vertical="center"/>
    </xf>
    <xf numFmtId="3" fontId="65" fillId="0" borderId="3" xfId="0" quotePrefix="1" applyNumberFormat="1" applyFont="1" applyFill="1" applyBorder="1" applyAlignment="1">
      <alignment horizontal="center"/>
    </xf>
    <xf numFmtId="3" fontId="65" fillId="0" borderId="5" xfId="0" quotePrefix="1" applyNumberFormat="1" applyFont="1" applyFill="1" applyBorder="1" applyAlignment="1">
      <alignment horizontal="center"/>
    </xf>
    <xf numFmtId="3" fontId="65" fillId="0" borderId="12" xfId="0" quotePrefix="1" applyNumberFormat="1" applyFont="1" applyFill="1" applyBorder="1" applyAlignment="1">
      <alignment horizontal="center"/>
    </xf>
    <xf numFmtId="3" fontId="65" fillId="0" borderId="3" xfId="0" quotePrefix="1" applyNumberFormat="1" applyFont="1" applyFill="1" applyBorder="1" applyAlignment="1">
      <alignment horizontal="center" vertical="center"/>
    </xf>
    <xf numFmtId="3" fontId="65" fillId="0" borderId="12" xfId="0" quotePrefix="1" applyNumberFormat="1" applyFont="1" applyFill="1" applyBorder="1" applyAlignment="1">
      <alignment horizontal="center" vertical="center"/>
    </xf>
    <xf numFmtId="3" fontId="65" fillId="0" borderId="5" xfId="0" quotePrefix="1" applyNumberFormat="1" applyFont="1" applyFill="1" applyBorder="1" applyAlignment="1">
      <alignment horizontal="center" vertical="center"/>
    </xf>
    <xf numFmtId="3" fontId="65" fillId="0" borderId="5" xfId="0" applyNumberFormat="1" applyFont="1" applyFill="1" applyBorder="1" applyAlignment="1">
      <alignment horizontal="center"/>
    </xf>
    <xf numFmtId="3" fontId="65" fillId="0" borderId="8" xfId="0" applyNumberFormat="1" applyFont="1" applyFill="1" applyBorder="1" applyAlignment="1">
      <alignment horizontal="center" vertical="center"/>
    </xf>
    <xf numFmtId="3" fontId="65" fillId="0" borderId="6" xfId="0" quotePrefix="1" applyNumberFormat="1" applyFont="1" applyFill="1" applyBorder="1" applyAlignment="1">
      <alignment horizontal="center" vertical="center"/>
    </xf>
    <xf numFmtId="3" fontId="65" fillId="0" borderId="1" xfId="0" quotePrefix="1" applyNumberFormat="1" applyFont="1" applyFill="1" applyBorder="1" applyAlignment="1">
      <alignment horizontal="center" vertical="center"/>
    </xf>
    <xf numFmtId="0" fontId="74" fillId="0" borderId="0" xfId="8" applyFont="1" applyFill="1" applyBorder="1" applyAlignment="1">
      <alignment horizontal="left" wrapText="1"/>
    </xf>
    <xf numFmtId="4" fontId="14" fillId="0" borderId="0" xfId="8"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4" fontId="14" fillId="0" borderId="38" xfId="8" applyNumberFormat="1" applyFont="1" applyFill="1" applyBorder="1" applyAlignment="1">
      <alignment horizontal="center" vertical="center"/>
    </xf>
    <xf numFmtId="0" fontId="15" fillId="0" borderId="8" xfId="0" applyFont="1" applyFill="1" applyBorder="1" applyAlignment="1">
      <alignment horizontal="center" vertical="center"/>
    </xf>
    <xf numFmtId="4" fontId="14" fillId="0" borderId="33" xfId="8"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3" fontId="15" fillId="0" borderId="0" xfId="0" applyNumberFormat="1" applyFont="1" applyFill="1" applyAlignment="1">
      <alignment horizontal="center"/>
    </xf>
    <xf numFmtId="169" fontId="15" fillId="0" borderId="0" xfId="0" applyNumberFormat="1" applyFont="1" applyFill="1" applyAlignment="1">
      <alignment horizontal="center"/>
    </xf>
    <xf numFmtId="166" fontId="15" fillId="0" borderId="0" xfId="0" applyNumberFormat="1" applyFont="1" applyFill="1" applyAlignment="1">
      <alignment horizontal="center"/>
    </xf>
    <xf numFmtId="43" fontId="15" fillId="0" borderId="0" xfId="0" applyNumberFormat="1" applyFont="1" applyFill="1" applyAlignment="1">
      <alignment horizontal="center"/>
    </xf>
    <xf numFmtId="4" fontId="15" fillId="0" borderId="0" xfId="0" applyNumberFormat="1" applyFont="1" applyFill="1" applyAlignment="1">
      <alignment horizontal="center"/>
    </xf>
    <xf numFmtId="0" fontId="68" fillId="0" borderId="0" xfId="0" applyFont="1" applyFill="1" applyAlignment="1">
      <alignment horizontal="center"/>
    </xf>
    <xf numFmtId="166" fontId="68" fillId="0" borderId="0" xfId="0" applyNumberFormat="1" applyFont="1" applyFill="1" applyAlignment="1">
      <alignment horizontal="center"/>
    </xf>
    <xf numFmtId="0" fontId="15" fillId="0" borderId="8" xfId="0" applyNumberFormat="1" applyFont="1" applyFill="1" applyBorder="1" applyAlignment="1" applyProtection="1">
      <alignment horizontal="left" vertical="center"/>
    </xf>
    <xf numFmtId="3" fontId="53" fillId="0" borderId="8" xfId="0"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4" fontId="15" fillId="0" borderId="0" xfId="0" applyNumberFormat="1" applyFont="1" applyBorder="1" applyAlignment="1"/>
    <xf numFmtId="0" fontId="13" fillId="0" borderId="0" xfId="8" applyFill="1" applyAlignment="1">
      <alignment horizontal="left" vertical="center"/>
    </xf>
    <xf numFmtId="4" fontId="14" fillId="0" borderId="0" xfId="8"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3" fontId="65" fillId="0" borderId="58" xfId="0" applyNumberFormat="1" applyFont="1" applyFill="1" applyBorder="1" applyAlignment="1">
      <alignment horizontal="center" vertical="center" wrapText="1"/>
    </xf>
    <xf numFmtId="4" fontId="14" fillId="0" borderId="38" xfId="8" applyNumberFormat="1" applyFont="1" applyFill="1" applyBorder="1" applyAlignment="1">
      <alignment horizontal="center" vertical="center"/>
    </xf>
    <xf numFmtId="169" fontId="15" fillId="0" borderId="1" xfId="0" applyNumberFormat="1" applyFont="1" applyFill="1" applyBorder="1" applyAlignment="1">
      <alignment horizontal="center" vertical="center"/>
    </xf>
    <xf numFmtId="3" fontId="15" fillId="0" borderId="1" xfId="0" applyNumberFormat="1" applyFont="1" applyFill="1" applyBorder="1" applyAlignment="1">
      <alignment horizontal="center" vertical="center"/>
    </xf>
    <xf numFmtId="2" fontId="15" fillId="0" borderId="0" xfId="0" applyNumberFormat="1" applyFont="1" applyFill="1" applyBorder="1" applyAlignment="1">
      <alignment horizontal="center" vertical="center" wrapText="1"/>
    </xf>
    <xf numFmtId="4" fontId="31" fillId="11" borderId="83" xfId="8" applyNumberFormat="1" applyFont="1" applyFill="1" applyBorder="1" applyAlignment="1">
      <alignment horizontal="center" vertical="center"/>
    </xf>
    <xf numFmtId="4" fontId="31" fillId="11" borderId="93" xfId="8" applyNumberFormat="1" applyFont="1" applyFill="1" applyBorder="1" applyAlignment="1">
      <alignment horizontal="center" vertical="center"/>
    </xf>
    <xf numFmtId="0" fontId="15" fillId="7" borderId="12" xfId="8" applyFont="1" applyFill="1" applyBorder="1" applyAlignment="1">
      <alignment horizontal="center" vertical="center" wrapText="1"/>
    </xf>
    <xf numFmtId="0" fontId="15" fillId="7" borderId="5" xfId="8" applyFont="1" applyFill="1" applyBorder="1" applyAlignment="1">
      <alignment horizontal="center" vertical="center" wrapText="1"/>
    </xf>
    <xf numFmtId="4" fontId="14" fillId="0" borderId="71" xfId="8" applyNumberFormat="1" applyFont="1" applyFill="1" applyBorder="1" applyAlignment="1">
      <alignment horizontal="center" vertical="center"/>
    </xf>
    <xf numFmtId="166" fontId="15" fillId="0" borderId="1" xfId="8" applyNumberFormat="1" applyFont="1" applyFill="1" applyBorder="1" applyAlignment="1">
      <alignment horizontal="center" vertical="center" wrapText="1"/>
    </xf>
    <xf numFmtId="4" fontId="14" fillId="0" borderId="49" xfId="8"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0" fontId="15" fillId="0" borderId="8" xfId="0" applyFont="1" applyFill="1" applyBorder="1" applyAlignment="1">
      <alignment horizontal="center" vertical="center"/>
    </xf>
    <xf numFmtId="2" fontId="15" fillId="0" borderId="8" xfId="0" applyNumberFormat="1" applyFont="1" applyFill="1" applyBorder="1" applyAlignment="1">
      <alignment horizontal="center" vertical="center"/>
    </xf>
    <xf numFmtId="169" fontId="15" fillId="0" borderId="12" xfId="0" applyNumberFormat="1" applyFont="1" applyFill="1" applyBorder="1" applyAlignment="1">
      <alignment horizontal="center" vertical="center"/>
    </xf>
    <xf numFmtId="3" fontId="15" fillId="0" borderId="8" xfId="0" applyNumberFormat="1" applyFont="1" applyFill="1" applyBorder="1" applyAlignment="1">
      <alignment horizontal="center" vertical="center"/>
    </xf>
    <xf numFmtId="0" fontId="15" fillId="0" borderId="12" xfId="0" applyFont="1" applyFill="1" applyBorder="1" applyAlignment="1">
      <alignment horizontal="center" vertical="center"/>
    </xf>
    <xf numFmtId="2" fontId="15" fillId="0" borderId="12" xfId="0" applyNumberFormat="1" applyFont="1" applyFill="1" applyBorder="1" applyAlignment="1">
      <alignment horizontal="center" vertical="center"/>
    </xf>
    <xf numFmtId="3" fontId="15" fillId="0" borderId="12" xfId="0" applyNumberFormat="1" applyFont="1" applyFill="1" applyBorder="1" applyAlignment="1">
      <alignment horizontal="center" vertical="center"/>
    </xf>
    <xf numFmtId="0" fontId="15" fillId="0" borderId="34" xfId="8" applyFont="1" applyFill="1" applyBorder="1" applyAlignment="1">
      <alignment horizontal="center" vertical="center"/>
    </xf>
    <xf numFmtId="166" fontId="15" fillId="0" borderId="12" xfId="0" applyNumberFormat="1" applyFont="1" applyFill="1" applyBorder="1" applyAlignment="1">
      <alignment horizontal="center" vertical="center" wrapText="1"/>
    </xf>
    <xf numFmtId="2" fontId="15" fillId="4" borderId="0" xfId="0" applyNumberFormat="1" applyFont="1" applyFill="1" applyBorder="1" applyAlignment="1">
      <alignment horizontal="center" vertical="center" wrapText="1"/>
    </xf>
    <xf numFmtId="3" fontId="65" fillId="0" borderId="47" xfId="0" quotePrefix="1" applyNumberFormat="1" applyFont="1" applyFill="1" applyBorder="1" applyAlignment="1">
      <alignment horizontal="center" vertical="center"/>
    </xf>
    <xf numFmtId="3" fontId="53" fillId="0" borderId="21" xfId="0" applyNumberFormat="1" applyFont="1" applyFill="1" applyBorder="1" applyAlignment="1">
      <alignment horizontal="center" vertical="center"/>
    </xf>
    <xf numFmtId="3" fontId="65" fillId="0" borderId="15" xfId="0" applyNumberFormat="1" applyFont="1" applyFill="1" applyBorder="1" applyAlignment="1">
      <alignment horizontal="center" vertical="center"/>
    </xf>
    <xf numFmtId="169" fontId="13" fillId="9" borderId="0" xfId="8" applyNumberFormat="1" applyFill="1" applyAlignment="1">
      <alignment horizontal="center" vertical="center"/>
    </xf>
    <xf numFmtId="3" fontId="65" fillId="0" borderId="58" xfId="0" quotePrefix="1" applyNumberFormat="1" applyFont="1" applyFill="1" applyBorder="1" applyAlignment="1">
      <alignment horizontal="center" vertical="center"/>
    </xf>
    <xf numFmtId="3" fontId="65" fillId="0" borderId="15" xfId="0" quotePrefix="1" applyNumberFormat="1" applyFont="1" applyFill="1" applyBorder="1" applyAlignment="1">
      <alignment horizontal="center" vertical="center"/>
    </xf>
    <xf numFmtId="4" fontId="66" fillId="0" borderId="71" xfId="8"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2" fontId="15" fillId="0" borderId="1" xfId="0" applyNumberFormat="1" applyFont="1" applyFill="1" applyBorder="1" applyAlignment="1">
      <alignment horizontal="center" vertical="center"/>
    </xf>
    <xf numFmtId="166" fontId="15" fillId="0" borderId="12" xfId="0" applyNumberFormat="1" applyFont="1" applyFill="1" applyBorder="1" applyAlignment="1">
      <alignment horizontal="center" vertical="center"/>
    </xf>
    <xf numFmtId="166" fontId="15" fillId="0" borderId="8" xfId="0" applyNumberFormat="1" applyFont="1" applyFill="1" applyBorder="1" applyAlignment="1">
      <alignment horizontal="center" vertical="center"/>
    </xf>
    <xf numFmtId="169" fontId="15" fillId="0" borderId="8" xfId="0" applyNumberFormat="1" applyFont="1" applyFill="1" applyBorder="1" applyAlignment="1">
      <alignment horizontal="center" vertical="center"/>
    </xf>
    <xf numFmtId="0" fontId="15" fillId="0" borderId="8" xfId="8" applyFont="1" applyFill="1" applyBorder="1" applyAlignment="1">
      <alignment horizontal="center" vertical="center" wrapText="1"/>
    </xf>
    <xf numFmtId="166" fontId="15" fillId="0" borderId="40" xfId="0" applyNumberFormat="1" applyFont="1" applyFill="1" applyBorder="1" applyAlignment="1"/>
    <xf numFmtId="166" fontId="15" fillId="0" borderId="37" xfId="0" applyNumberFormat="1" applyFont="1" applyFill="1" applyBorder="1" applyAlignment="1"/>
    <xf numFmtId="166" fontId="43" fillId="9" borderId="0" xfId="0" applyNumberFormat="1" applyFont="1" applyFill="1" applyAlignment="1">
      <alignment horizontal="center"/>
    </xf>
    <xf numFmtId="166" fontId="15" fillId="0" borderId="5" xfId="0" applyNumberFormat="1" applyFont="1" applyFill="1" applyBorder="1" applyAlignment="1">
      <alignment horizontal="center"/>
    </xf>
    <xf numFmtId="0" fontId="43" fillId="13" borderId="0" xfId="0" applyFont="1" applyFill="1" applyAlignment="1">
      <alignment horizontal="center"/>
    </xf>
    <xf numFmtId="169" fontId="13" fillId="13" borderId="0" xfId="8" applyNumberFormat="1" applyFill="1" applyAlignment="1">
      <alignment horizontal="center" vertical="center"/>
    </xf>
    <xf numFmtId="3" fontId="15" fillId="13" borderId="0" xfId="0" applyNumberFormat="1" applyFont="1" applyFill="1" applyBorder="1" applyAlignment="1">
      <alignment horizontal="center" vertical="center" wrapText="1"/>
    </xf>
    <xf numFmtId="166" fontId="15" fillId="0" borderId="1" xfId="0" applyNumberFormat="1" applyFont="1" applyFill="1" applyBorder="1" applyAlignment="1">
      <alignment horizontal="left"/>
    </xf>
    <xf numFmtId="2" fontId="43" fillId="9" borderId="0" xfId="0" applyNumberFormat="1" applyFont="1" applyFill="1" applyAlignment="1">
      <alignment horizontal="center"/>
    </xf>
    <xf numFmtId="0" fontId="15" fillId="0" borderId="7" xfId="0" applyFont="1" applyFill="1" applyBorder="1" applyAlignment="1">
      <alignment horizontal="left" vertical="center"/>
    </xf>
    <xf numFmtId="0" fontId="0" fillId="0" borderId="0" xfId="0" applyFill="1" applyAlignment="1">
      <alignment wrapText="1"/>
    </xf>
    <xf numFmtId="0" fontId="13" fillId="0" borderId="33" xfId="8" applyFill="1" applyBorder="1" applyAlignment="1">
      <alignment vertical="center"/>
    </xf>
    <xf numFmtId="2" fontId="15" fillId="0" borderId="0" xfId="7" applyNumberFormat="1" applyFont="1" applyFill="1" applyBorder="1" applyAlignment="1">
      <alignment horizontal="center" vertical="center" wrapText="1"/>
    </xf>
    <xf numFmtId="0" fontId="15" fillId="0" borderId="0" xfId="7" applyFont="1" applyFill="1" applyAlignment="1">
      <alignment horizontal="center" wrapText="1"/>
    </xf>
    <xf numFmtId="4" fontId="15" fillId="0" borderId="0" xfId="7" applyNumberFormat="1" applyFont="1" applyFill="1" applyBorder="1" applyAlignment="1">
      <alignment horizontal="center"/>
    </xf>
    <xf numFmtId="0" fontId="15" fillId="0" borderId="0" xfId="7" applyFont="1" applyFill="1" applyBorder="1" applyAlignment="1">
      <alignment horizontal="center"/>
    </xf>
    <xf numFmtId="3" fontId="3" fillId="0" borderId="0" xfId="8" applyNumberFormat="1" applyFont="1" applyFill="1" applyAlignment="1">
      <alignment vertical="center"/>
    </xf>
    <xf numFmtId="2" fontId="3" fillId="9" borderId="0" xfId="8" applyNumberFormat="1" applyFont="1" applyFill="1" applyAlignment="1">
      <alignment vertical="center"/>
    </xf>
    <xf numFmtId="0" fontId="6" fillId="0" borderId="0" xfId="7" applyFont="1" applyFill="1" applyAlignment="1"/>
    <xf numFmtId="0" fontId="6" fillId="0" borderId="0" xfId="7" applyFont="1" applyAlignment="1"/>
    <xf numFmtId="0" fontId="3" fillId="0" borderId="0" xfId="8" applyFont="1" applyAlignment="1">
      <alignment horizontal="left" vertical="center"/>
    </xf>
    <xf numFmtId="3" fontId="53" fillId="0" borderId="15" xfId="7" applyNumberFormat="1" applyFont="1" applyFill="1" applyBorder="1" applyAlignment="1">
      <alignment horizontal="center" vertical="center"/>
    </xf>
    <xf numFmtId="3" fontId="53" fillId="0" borderId="58" xfId="7" applyNumberFormat="1" applyFont="1" applyFill="1" applyBorder="1" applyAlignment="1">
      <alignment horizontal="center" vertical="center"/>
    </xf>
    <xf numFmtId="166" fontId="15" fillId="0" borderId="58" xfId="7" applyNumberFormat="1" applyFont="1" applyFill="1" applyBorder="1" applyAlignment="1" applyProtection="1">
      <alignment horizontal="center" vertical="center"/>
    </xf>
    <xf numFmtId="0" fontId="15" fillId="0" borderId="12" xfId="7" applyFont="1" applyFill="1" applyBorder="1" applyAlignment="1">
      <alignment horizontal="center" vertical="center" wrapText="1"/>
    </xf>
    <xf numFmtId="2" fontId="15" fillId="0" borderId="23" xfId="7" applyNumberFormat="1" applyFont="1" applyBorder="1" applyAlignment="1">
      <alignment horizontal="center"/>
    </xf>
    <xf numFmtId="2" fontId="6" fillId="0" borderId="0" xfId="7" applyNumberFormat="1" applyFont="1" applyFill="1" applyAlignment="1"/>
    <xf numFmtId="0" fontId="15" fillId="0" borderId="1" xfId="7" applyFont="1" applyFill="1" applyBorder="1" applyAlignment="1">
      <alignment horizontal="center" vertical="center" wrapText="1"/>
    </xf>
    <xf numFmtId="3" fontId="53" fillId="0" borderId="62" xfId="7" applyNumberFormat="1" applyFont="1" applyFill="1" applyBorder="1" applyAlignment="1">
      <alignment horizontal="center" vertical="center"/>
    </xf>
    <xf numFmtId="0" fontId="74" fillId="0" borderId="0" xfId="7" applyFont="1" applyAlignment="1"/>
    <xf numFmtId="0" fontId="15" fillId="0" borderId="12" xfId="0" applyNumberFormat="1" applyFont="1" applyFill="1" applyBorder="1" applyAlignment="1" applyProtection="1">
      <alignment horizontal="left" vertical="center"/>
    </xf>
    <xf numFmtId="3" fontId="53" fillId="0" borderId="12" xfId="0" applyNumberFormat="1" applyFont="1" applyFill="1" applyBorder="1" applyAlignment="1">
      <alignment horizontal="center" vertical="center"/>
    </xf>
    <xf numFmtId="4" fontId="14" fillId="0" borderId="12" xfId="8" applyNumberFormat="1" applyFont="1" applyFill="1" applyBorder="1" applyAlignment="1">
      <alignment horizontal="center" vertical="center"/>
    </xf>
    <xf numFmtId="0" fontId="15" fillId="0" borderId="1" xfId="0" applyNumberFormat="1" applyFont="1" applyFill="1" applyBorder="1" applyAlignment="1" applyProtection="1">
      <alignment horizontal="left" vertical="center"/>
    </xf>
    <xf numFmtId="4" fontId="14" fillId="0" borderId="38" xfId="8" applyNumberFormat="1" applyFont="1" applyFill="1" applyBorder="1" applyAlignment="1">
      <alignment vertical="center"/>
    </xf>
    <xf numFmtId="4" fontId="15" fillId="0" borderId="8" xfId="0" applyNumberFormat="1" applyFont="1" applyFill="1" applyBorder="1" applyAlignment="1"/>
    <xf numFmtId="4" fontId="15" fillId="0" borderId="1" xfId="0" applyNumberFormat="1" applyFont="1" applyFill="1" applyBorder="1" applyAlignment="1">
      <alignment horizontal="center"/>
    </xf>
    <xf numFmtId="170" fontId="3" fillId="0" borderId="0" xfId="0" applyNumberFormat="1" applyFont="1" applyFill="1" applyAlignment="1">
      <alignment horizontal="center"/>
    </xf>
    <xf numFmtId="4" fontId="14" fillId="0" borderId="23" xfId="8" applyNumberFormat="1" applyFont="1" applyFill="1" applyBorder="1" applyAlignment="1">
      <alignment vertical="center"/>
    </xf>
    <xf numFmtId="4" fontId="14" fillId="0" borderId="33" xfId="8" applyNumberFormat="1" applyFont="1" applyFill="1" applyBorder="1" applyAlignment="1">
      <alignment vertical="center"/>
    </xf>
    <xf numFmtId="0" fontId="63" fillId="0" borderId="1" xfId="8" applyFont="1" applyFill="1" applyBorder="1" applyAlignment="1">
      <alignment horizontal="left" vertical="center" wrapText="1"/>
    </xf>
    <xf numFmtId="0" fontId="15" fillId="0" borderId="37" xfId="0" applyFont="1" applyFill="1" applyBorder="1" applyAlignment="1">
      <alignment horizontal="left" vertical="center" wrapText="1"/>
    </xf>
    <xf numFmtId="4" fontId="54" fillId="0" borderId="38" xfId="8" applyNumberFormat="1" applyFont="1" applyFill="1" applyBorder="1" applyAlignment="1">
      <alignment horizontal="center" vertical="center"/>
    </xf>
    <xf numFmtId="0" fontId="15" fillId="0" borderId="0" xfId="0" applyFont="1" applyFill="1" applyAlignment="1">
      <alignment horizontal="left"/>
    </xf>
    <xf numFmtId="4" fontId="54" fillId="0" borderId="23" xfId="8" applyNumberFormat="1" applyFont="1" applyFill="1" applyBorder="1" applyAlignment="1">
      <alignment horizontal="center" vertical="center"/>
    </xf>
    <xf numFmtId="0" fontId="67" fillId="0" borderId="0" xfId="8" applyFont="1" applyFill="1" applyAlignment="1">
      <alignment vertical="center"/>
    </xf>
    <xf numFmtId="0" fontId="15" fillId="0" borderId="5" xfId="0" applyNumberFormat="1" applyFont="1" applyFill="1" applyBorder="1" applyAlignment="1" applyProtection="1">
      <alignment horizontal="center" vertical="center"/>
    </xf>
    <xf numFmtId="4" fontId="54" fillId="0" borderId="33" xfId="8" applyNumberFormat="1" applyFont="1" applyFill="1" applyBorder="1" applyAlignment="1">
      <alignment horizontal="center" vertical="center"/>
    </xf>
    <xf numFmtId="0" fontId="29" fillId="0" borderId="46" xfId="8" applyFont="1" applyFill="1" applyBorder="1" applyAlignment="1">
      <alignment horizontal="center" vertical="center" wrapText="1"/>
    </xf>
    <xf numFmtId="0" fontId="29" fillId="0" borderId="50" xfId="8" applyFont="1" applyFill="1" applyBorder="1" applyAlignment="1">
      <alignment horizontal="center" vertical="center" wrapText="1"/>
    </xf>
    <xf numFmtId="2" fontId="13" fillId="0" borderId="0" xfId="8" applyNumberFormat="1" applyAlignment="1">
      <alignment horizontal="center" vertical="center"/>
    </xf>
    <xf numFmtId="9" fontId="14" fillId="0" borderId="0" xfId="16" applyFont="1" applyFill="1" applyBorder="1" applyAlignment="1">
      <alignment horizontal="center" vertical="center"/>
    </xf>
    <xf numFmtId="2" fontId="13" fillId="0" borderId="0" xfId="8" applyNumberFormat="1" applyFill="1" applyBorder="1" applyAlignment="1">
      <alignment vertical="center"/>
    </xf>
    <xf numFmtId="172" fontId="15" fillId="0" borderId="0" xfId="11" applyNumberFormat="1" applyFont="1" applyFill="1" applyBorder="1" applyAlignment="1">
      <alignment wrapText="1"/>
    </xf>
    <xf numFmtId="49" fontId="15" fillId="0" borderId="34" xfId="8" applyNumberFormat="1" applyFont="1" applyFill="1" applyBorder="1" applyAlignment="1">
      <alignment horizontal="center" vertical="center" wrapText="1"/>
    </xf>
    <xf numFmtId="0" fontId="15" fillId="0" borderId="14" xfId="8" applyFont="1" applyFill="1" applyBorder="1" applyAlignment="1">
      <alignment horizontal="left" vertical="center"/>
    </xf>
    <xf numFmtId="0" fontId="15" fillId="7" borderId="12" xfId="8" applyFont="1" applyFill="1" applyBorder="1" applyAlignment="1">
      <alignment horizontal="center" vertical="center" wrapText="1"/>
    </xf>
    <xf numFmtId="0" fontId="15" fillId="7" borderId="5" xfId="8" applyFont="1" applyFill="1" applyBorder="1" applyAlignment="1">
      <alignment horizontal="center" vertical="center" wrapText="1"/>
    </xf>
    <xf numFmtId="0" fontId="15" fillId="7" borderId="3" xfId="8" applyFont="1" applyFill="1" applyBorder="1" applyAlignment="1">
      <alignment horizontal="center" vertical="center" wrapText="1"/>
    </xf>
    <xf numFmtId="166" fontId="15" fillId="0" borderId="3" xfId="8" applyNumberFormat="1" applyFont="1" applyFill="1" applyBorder="1" applyAlignment="1">
      <alignment horizontal="center" vertical="center" wrapText="1"/>
    </xf>
    <xf numFmtId="166" fontId="15" fillId="0" borderId="1" xfId="8" applyNumberFormat="1" applyFont="1" applyFill="1" applyBorder="1" applyAlignment="1">
      <alignment horizontal="center" vertical="center" wrapText="1"/>
    </xf>
    <xf numFmtId="166" fontId="15" fillId="0" borderId="5" xfId="8" applyNumberFormat="1" applyFont="1" applyFill="1" applyBorder="1" applyAlignment="1">
      <alignment horizontal="center" vertical="center" wrapText="1"/>
    </xf>
    <xf numFmtId="169" fontId="15" fillId="0" borderId="3" xfId="8" applyNumberFormat="1" applyFont="1" applyFill="1" applyBorder="1" applyAlignment="1">
      <alignment horizontal="center" vertical="center" wrapText="1"/>
    </xf>
    <xf numFmtId="169" fontId="15" fillId="0" borderId="1" xfId="8" applyNumberFormat="1" applyFont="1" applyFill="1" applyBorder="1" applyAlignment="1">
      <alignment horizontal="center" vertical="center" wrapText="1"/>
    </xf>
    <xf numFmtId="169" fontId="15" fillId="0" borderId="5" xfId="8" applyNumberFormat="1" applyFont="1" applyFill="1" applyBorder="1" applyAlignment="1">
      <alignment horizontal="center" vertical="center" wrapText="1"/>
    </xf>
    <xf numFmtId="1" fontId="15" fillId="0" borderId="3" xfId="8" applyNumberFormat="1" applyFont="1" applyFill="1" applyBorder="1" applyAlignment="1">
      <alignment horizontal="center" vertical="center" wrapText="1"/>
    </xf>
    <xf numFmtId="1" fontId="15" fillId="0" borderId="1" xfId="8" applyNumberFormat="1" applyFont="1" applyFill="1" applyBorder="1" applyAlignment="1">
      <alignment horizontal="center" vertical="center" wrapText="1"/>
    </xf>
    <xf numFmtId="1" fontId="15" fillId="0" borderId="5" xfId="8" applyNumberFormat="1" applyFont="1" applyFill="1" applyBorder="1" applyAlignment="1">
      <alignment horizontal="center" vertical="center" wrapText="1"/>
    </xf>
    <xf numFmtId="3" fontId="14" fillId="0" borderId="20" xfId="8" applyNumberFormat="1" applyFont="1" applyFill="1" applyBorder="1" applyAlignment="1">
      <alignment horizontal="center" vertical="center"/>
    </xf>
    <xf numFmtId="166" fontId="15" fillId="0" borderId="3" xfId="8" applyNumberFormat="1" applyFont="1" applyFill="1" applyBorder="1" applyAlignment="1">
      <alignment horizontal="center" vertical="center"/>
    </xf>
    <xf numFmtId="1" fontId="15" fillId="0" borderId="3" xfId="8" applyNumberFormat="1" applyFont="1" applyFill="1" applyBorder="1" applyAlignment="1">
      <alignment horizontal="center" vertical="center"/>
    </xf>
    <xf numFmtId="0" fontId="15" fillId="0" borderId="58" xfId="8" applyFont="1" applyFill="1" applyBorder="1" applyAlignment="1">
      <alignment horizontal="left" vertical="center"/>
    </xf>
    <xf numFmtId="0" fontId="15" fillId="0" borderId="59" xfId="8" applyFont="1" applyFill="1" applyBorder="1" applyAlignment="1">
      <alignment horizontal="left" vertical="center"/>
    </xf>
    <xf numFmtId="0" fontId="15" fillId="0" borderId="37" xfId="8" applyFont="1" applyFill="1" applyBorder="1" applyAlignment="1">
      <alignment horizontal="left" vertical="center"/>
    </xf>
    <xf numFmtId="0" fontId="15" fillId="0" borderId="41" xfId="8" applyFont="1" applyFill="1" applyBorder="1" applyAlignment="1">
      <alignment horizontal="left" vertical="center"/>
    </xf>
    <xf numFmtId="0" fontId="15" fillId="0" borderId="37" xfId="8" applyFont="1" applyFill="1" applyBorder="1" applyAlignment="1">
      <alignment horizontal="left" vertical="center" wrapText="1"/>
    </xf>
    <xf numFmtId="2" fontId="15" fillId="0" borderId="3" xfId="8" applyNumberFormat="1" applyFont="1" applyFill="1" applyBorder="1" applyAlignment="1">
      <alignment horizontal="center" vertical="center" wrapText="1"/>
    </xf>
    <xf numFmtId="2" fontId="15" fillId="0" borderId="1" xfId="8" applyNumberFormat="1" applyFont="1" applyFill="1" applyBorder="1" applyAlignment="1">
      <alignment horizontal="center" vertical="center" wrapText="1"/>
    </xf>
    <xf numFmtId="2" fontId="15" fillId="0" borderId="5" xfId="8" applyNumberFormat="1" applyFont="1" applyFill="1" applyBorder="1" applyAlignment="1">
      <alignment horizontal="center" vertical="center" wrapText="1"/>
    </xf>
    <xf numFmtId="3" fontId="14" fillId="0" borderId="0" xfId="8"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4" fontId="14" fillId="0" borderId="49" xfId="8"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4" fontId="14" fillId="0" borderId="38" xfId="8" applyNumberFormat="1" applyFont="1" applyFill="1" applyBorder="1" applyAlignment="1">
      <alignment horizontal="center" vertical="center"/>
    </xf>
    <xf numFmtId="0" fontId="15" fillId="0" borderId="43" xfId="8" applyFont="1" applyFill="1" applyBorder="1" applyAlignment="1">
      <alignment horizontal="center" vertical="center" wrapText="1"/>
    </xf>
    <xf numFmtId="3" fontId="14" fillId="0" borderId="21" xfId="8" applyNumberFormat="1" applyFont="1" applyFill="1" applyBorder="1" applyAlignment="1">
      <alignment horizontal="center" vertical="center"/>
    </xf>
    <xf numFmtId="4" fontId="14" fillId="0" borderId="33" xfId="8" applyNumberFormat="1" applyFont="1" applyFill="1" applyBorder="1" applyAlignment="1">
      <alignment horizontal="center" vertical="center"/>
    </xf>
    <xf numFmtId="4" fontId="31" fillId="11" borderId="83" xfId="8" applyNumberFormat="1" applyFont="1" applyFill="1" applyBorder="1" applyAlignment="1">
      <alignment horizontal="center" vertical="center"/>
    </xf>
    <xf numFmtId="4" fontId="15" fillId="0" borderId="8" xfId="0" applyNumberFormat="1" applyFont="1" applyBorder="1" applyAlignment="1">
      <alignment horizontal="center" vertical="center" wrapText="1"/>
    </xf>
    <xf numFmtId="4" fontId="15" fillId="0" borderId="12" xfId="0" applyNumberFormat="1" applyFont="1" applyBorder="1" applyAlignment="1">
      <alignment horizontal="center" vertical="center" wrapText="1"/>
    </xf>
    <xf numFmtId="2" fontId="15" fillId="0" borderId="1" xfId="0" applyNumberFormat="1" applyFont="1" applyFill="1" applyBorder="1" applyAlignment="1">
      <alignment horizontal="center" vertical="center"/>
    </xf>
    <xf numFmtId="169" fontId="13" fillId="9" borderId="0" xfId="8" applyNumberFormat="1" applyFill="1" applyAlignment="1">
      <alignment horizontal="center" vertical="center"/>
    </xf>
    <xf numFmtId="166" fontId="15" fillId="0" borderId="1" xfId="0" applyNumberFormat="1" applyFont="1" applyFill="1" applyBorder="1" applyAlignment="1">
      <alignment horizontal="center" vertical="center"/>
    </xf>
    <xf numFmtId="166" fontId="15" fillId="0" borderId="12" xfId="0" applyNumberFormat="1" applyFont="1" applyFill="1" applyBorder="1" applyAlignment="1">
      <alignment horizontal="center" vertical="center"/>
    </xf>
    <xf numFmtId="166" fontId="15" fillId="0" borderId="43" xfId="0" applyNumberFormat="1" applyFont="1" applyFill="1" applyBorder="1" applyAlignment="1">
      <alignment horizontal="center" vertical="center"/>
    </xf>
    <xf numFmtId="0" fontId="15" fillId="0" borderId="12" xfId="8" applyFont="1" applyFill="1" applyBorder="1" applyAlignment="1">
      <alignment horizontal="left" vertical="center"/>
    </xf>
    <xf numFmtId="0" fontId="32" fillId="0" borderId="12" xfId="0" applyFont="1" applyFill="1" applyBorder="1" applyAlignment="1">
      <alignment vertical="center"/>
    </xf>
    <xf numFmtId="4" fontId="14" fillId="0" borderId="49" xfId="8" applyNumberFormat="1" applyFont="1" applyFill="1" applyBorder="1" applyAlignment="1">
      <alignment vertical="center"/>
    </xf>
    <xf numFmtId="1" fontId="15" fillId="0" borderId="9" xfId="0" applyNumberFormat="1" applyFont="1" applyFill="1" applyBorder="1" applyAlignment="1">
      <alignment horizontal="left" vertical="center"/>
    </xf>
    <xf numFmtId="4" fontId="66" fillId="0" borderId="3" xfId="8" applyNumberFormat="1" applyFont="1" applyFill="1" applyBorder="1" applyAlignment="1">
      <alignment horizontal="center" vertical="center"/>
    </xf>
    <xf numFmtId="1" fontId="15" fillId="0" borderId="4" xfId="0" applyNumberFormat="1" applyFont="1" applyFill="1" applyBorder="1" applyAlignment="1">
      <alignment horizontal="left" vertical="center"/>
    </xf>
    <xf numFmtId="3" fontId="53" fillId="0" borderId="5" xfId="0" applyNumberFormat="1" applyFont="1" applyFill="1" applyBorder="1" applyAlignment="1">
      <alignment horizontal="center"/>
    </xf>
    <xf numFmtId="4" fontId="66" fillId="0" borderId="5" xfId="8" applyNumberFormat="1" applyFont="1" applyFill="1" applyBorder="1" applyAlignment="1">
      <alignment horizontal="center" vertical="center"/>
    </xf>
    <xf numFmtId="0" fontId="15" fillId="0" borderId="4" xfId="0" applyFont="1" applyFill="1" applyBorder="1" applyAlignment="1">
      <alignment horizontal="left" vertical="center"/>
    </xf>
    <xf numFmtId="0" fontId="15" fillId="0" borderId="37" xfId="8" applyFont="1" applyFill="1" applyBorder="1" applyAlignment="1">
      <alignment horizontal="left" vertical="center"/>
    </xf>
    <xf numFmtId="0" fontId="15" fillId="0" borderId="41" xfId="8" applyFont="1" applyFill="1" applyBorder="1" applyAlignment="1">
      <alignment horizontal="left" vertical="center"/>
    </xf>
    <xf numFmtId="4" fontId="14" fillId="0" borderId="0" xfId="8"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0" fontId="15" fillId="0" borderId="64" xfId="0" applyFont="1" applyFill="1" applyBorder="1" applyAlignment="1">
      <alignment horizontal="center" vertical="center"/>
    </xf>
    <xf numFmtId="2" fontId="15" fillId="0" borderId="64" xfId="0" applyNumberFormat="1" applyFont="1" applyFill="1" applyBorder="1" applyAlignment="1">
      <alignment horizontal="center" vertical="center"/>
    </xf>
    <xf numFmtId="3" fontId="15" fillId="0" borderId="64" xfId="0" applyNumberFormat="1" applyFont="1" applyFill="1" applyBorder="1" applyAlignment="1">
      <alignment horizontal="center" vertical="center"/>
    </xf>
    <xf numFmtId="4" fontId="14" fillId="0" borderId="33" xfId="8" applyNumberFormat="1" applyFont="1" applyFill="1" applyBorder="1" applyAlignment="1">
      <alignment horizontal="center" vertical="center"/>
    </xf>
    <xf numFmtId="3" fontId="65" fillId="0" borderId="47" xfId="0" applyNumberFormat="1" applyFont="1" applyFill="1" applyBorder="1" applyAlignment="1">
      <alignment horizontal="center" vertical="center"/>
    </xf>
    <xf numFmtId="0" fontId="32" fillId="0" borderId="5" xfId="0" applyFont="1" applyFill="1" applyBorder="1" applyAlignment="1">
      <alignment vertical="center"/>
    </xf>
    <xf numFmtId="0" fontId="32" fillId="0" borderId="3" xfId="0" applyFont="1" applyFill="1" applyBorder="1" applyAlignment="1">
      <alignment vertical="center"/>
    </xf>
    <xf numFmtId="0" fontId="32" fillId="0" borderId="1" xfId="0" applyFont="1" applyFill="1" applyBorder="1" applyAlignment="1">
      <alignment vertical="center"/>
    </xf>
    <xf numFmtId="166" fontId="15" fillId="0" borderId="3" xfId="8" applyNumberFormat="1" applyFont="1" applyFill="1" applyBorder="1" applyAlignment="1">
      <alignment horizontal="center" vertical="center" wrapText="1"/>
    </xf>
    <xf numFmtId="166" fontId="15" fillId="0" borderId="1" xfId="8" applyNumberFormat="1" applyFont="1" applyFill="1" applyBorder="1" applyAlignment="1">
      <alignment horizontal="center" vertical="center" wrapText="1"/>
    </xf>
    <xf numFmtId="166" fontId="15" fillId="0" borderId="5" xfId="8" applyNumberFormat="1" applyFont="1" applyFill="1" applyBorder="1" applyAlignment="1">
      <alignment horizontal="center" vertical="center" wrapText="1"/>
    </xf>
    <xf numFmtId="0" fontId="15" fillId="0" borderId="8" xfId="0" applyFont="1" applyFill="1" applyBorder="1" applyAlignment="1">
      <alignment horizontal="center" vertical="center"/>
    </xf>
    <xf numFmtId="2" fontId="15" fillId="0" borderId="12" xfId="0" applyNumberFormat="1" applyFont="1" applyFill="1" applyBorder="1" applyAlignment="1">
      <alignment horizontal="center" vertical="center"/>
    </xf>
    <xf numFmtId="0" fontId="15" fillId="0" borderId="1" xfId="0" applyFont="1" applyFill="1" applyBorder="1" applyAlignment="1">
      <alignment horizontal="center" vertical="center"/>
    </xf>
    <xf numFmtId="2" fontId="15" fillId="0" borderId="1" xfId="0"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166" fontId="15" fillId="0" borderId="12" xfId="0" applyNumberFormat="1" applyFont="1" applyFill="1" applyBorder="1" applyAlignment="1">
      <alignment horizontal="center" vertical="center"/>
    </xf>
    <xf numFmtId="0" fontId="87" fillId="0" borderId="0" xfId="17" applyFont="1" applyFill="1" applyBorder="1" applyAlignment="1">
      <alignment vertical="center"/>
    </xf>
    <xf numFmtId="0" fontId="87" fillId="0" borderId="1" xfId="17" applyFont="1" applyFill="1" applyBorder="1" applyAlignment="1">
      <alignment horizontal="center" vertical="center"/>
    </xf>
    <xf numFmtId="0" fontId="13" fillId="0" borderId="1" xfId="17" applyBorder="1"/>
    <xf numFmtId="0" fontId="87" fillId="0" borderId="1" xfId="17" applyFont="1" applyFill="1" applyBorder="1" applyAlignment="1">
      <alignment horizontal="center" vertical="center"/>
    </xf>
    <xf numFmtId="0" fontId="13" fillId="0" borderId="1" xfId="17" applyBorder="1"/>
    <xf numFmtId="0" fontId="2" fillId="0" borderId="0" xfId="18"/>
    <xf numFmtId="2" fontId="13" fillId="0" borderId="38" xfId="8" applyNumberFormat="1" applyFill="1" applyBorder="1" applyAlignment="1">
      <alignment vertical="center"/>
    </xf>
    <xf numFmtId="168" fontId="15" fillId="0" borderId="9" xfId="0" applyNumberFormat="1" applyFont="1" applyFill="1" applyBorder="1" applyAlignment="1">
      <alignment horizontal="left" vertical="center" wrapText="1"/>
    </xf>
    <xf numFmtId="1" fontId="88" fillId="0" borderId="1" xfId="18" applyNumberFormat="1" applyFont="1" applyFill="1" applyBorder="1" applyAlignment="1">
      <alignment horizontal="center" vertical="center" shrinkToFit="1"/>
    </xf>
    <xf numFmtId="0" fontId="2" fillId="0" borderId="0" xfId="18"/>
    <xf numFmtId="1" fontId="88" fillId="0" borderId="1" xfId="18" applyNumberFormat="1" applyFont="1" applyFill="1" applyBorder="1" applyAlignment="1">
      <alignment horizontal="center" vertical="center" shrinkToFit="1"/>
    </xf>
    <xf numFmtId="0" fontId="2" fillId="0" borderId="0" xfId="18"/>
    <xf numFmtId="1" fontId="88" fillId="0" borderId="1" xfId="18" applyNumberFormat="1" applyFont="1" applyFill="1" applyBorder="1" applyAlignment="1">
      <alignment horizontal="center" vertical="center" shrinkToFit="1"/>
    </xf>
    <xf numFmtId="168" fontId="15" fillId="0" borderId="2" xfId="0" applyNumberFormat="1" applyFont="1" applyFill="1" applyBorder="1" applyAlignment="1">
      <alignment horizontal="left" vertical="center" wrapText="1"/>
    </xf>
    <xf numFmtId="2" fontId="13" fillId="0" borderId="23" xfId="8" applyNumberFormat="1" applyFill="1" applyBorder="1" applyAlignment="1">
      <alignment vertical="center"/>
    </xf>
    <xf numFmtId="168" fontId="15" fillId="0" borderId="4" xfId="0" applyNumberFormat="1" applyFont="1" applyFill="1" applyBorder="1" applyAlignment="1">
      <alignment horizontal="left" vertical="center" wrapText="1"/>
    </xf>
    <xf numFmtId="2" fontId="13" fillId="0" borderId="33" xfId="8" applyNumberFormat="1" applyFill="1" applyBorder="1" applyAlignment="1">
      <alignment vertical="center"/>
    </xf>
    <xf numFmtId="0" fontId="15" fillId="0" borderId="14" xfId="7" applyNumberFormat="1" applyFont="1" applyFill="1" applyBorder="1" applyAlignment="1" applyProtection="1">
      <alignment horizontal="left"/>
    </xf>
    <xf numFmtId="0" fontId="15" fillId="0" borderId="2" xfId="7" applyNumberFormat="1" applyFont="1" applyFill="1" applyBorder="1" applyAlignment="1" applyProtection="1">
      <alignment horizontal="left"/>
    </xf>
    <xf numFmtId="2" fontId="15" fillId="0" borderId="23" xfId="7" applyNumberFormat="1" applyFont="1" applyFill="1" applyBorder="1" applyAlignment="1">
      <alignment horizontal="center"/>
    </xf>
    <xf numFmtId="4" fontId="14" fillId="0" borderId="64" xfId="8" applyNumberFormat="1" applyFont="1" applyFill="1" applyBorder="1" applyAlignment="1">
      <alignment horizontal="center" vertical="center"/>
    </xf>
    <xf numFmtId="4" fontId="66" fillId="0" borderId="35" xfId="8" applyNumberFormat="1" applyFont="1" applyFill="1" applyBorder="1" applyAlignment="1">
      <alignment horizontal="center" vertical="center"/>
    </xf>
    <xf numFmtId="166" fontId="15" fillId="0" borderId="5" xfId="0" quotePrefix="1" applyNumberFormat="1" applyFont="1" applyFill="1" applyBorder="1" applyAlignment="1">
      <alignment horizontal="center" vertical="center"/>
    </xf>
    <xf numFmtId="3" fontId="65" fillId="0" borderId="62" xfId="0" applyNumberFormat="1" applyFont="1" applyFill="1" applyBorder="1" applyAlignment="1">
      <alignment horizontal="center" vertical="center"/>
    </xf>
    <xf numFmtId="4" fontId="15" fillId="0" borderId="8" xfId="0" applyNumberFormat="1" applyFont="1" applyFill="1" applyBorder="1" applyAlignment="1">
      <alignment horizontal="center" vertical="center" wrapText="1"/>
    </xf>
    <xf numFmtId="4" fontId="15" fillId="0" borderId="12" xfId="0" applyNumberFormat="1" applyFont="1" applyFill="1" applyBorder="1" applyAlignment="1">
      <alignment horizontal="center" vertical="center" wrapText="1"/>
    </xf>
    <xf numFmtId="4" fontId="14" fillId="14" borderId="9" xfId="8" applyNumberFormat="1" applyFont="1" applyFill="1" applyBorder="1" applyAlignment="1">
      <alignment horizontal="center" vertical="center"/>
    </xf>
    <xf numFmtId="4" fontId="14" fillId="14" borderId="4" xfId="8" applyNumberFormat="1" applyFont="1" applyFill="1" applyBorder="1" applyAlignment="1">
      <alignment horizontal="center" vertical="center"/>
    </xf>
    <xf numFmtId="0" fontId="15" fillId="7" borderId="12" xfId="8" applyFont="1" applyFill="1" applyBorder="1" applyAlignment="1">
      <alignment horizontal="center" vertical="center" wrapText="1"/>
    </xf>
    <xf numFmtId="0" fontId="15" fillId="7" borderId="5" xfId="8" applyFont="1" applyFill="1" applyBorder="1" applyAlignment="1">
      <alignment horizontal="center" vertical="center" wrapText="1"/>
    </xf>
    <xf numFmtId="0" fontId="15" fillId="7" borderId="3" xfId="8" applyFont="1" applyFill="1" applyBorder="1" applyAlignment="1">
      <alignment horizontal="center" vertical="center" wrapText="1"/>
    </xf>
    <xf numFmtId="166" fontId="15" fillId="0" borderId="3" xfId="8" applyNumberFormat="1" applyFont="1" applyFill="1" applyBorder="1" applyAlignment="1">
      <alignment horizontal="center" vertical="center" wrapText="1"/>
    </xf>
    <xf numFmtId="166" fontId="15" fillId="0" borderId="1" xfId="8" applyNumberFormat="1" applyFont="1" applyFill="1" applyBorder="1" applyAlignment="1">
      <alignment horizontal="center" vertical="center" wrapText="1"/>
    </xf>
    <xf numFmtId="166" fontId="15" fillId="0" borderId="5" xfId="8" applyNumberFormat="1" applyFont="1" applyFill="1" applyBorder="1" applyAlignment="1">
      <alignment horizontal="center" vertical="center" wrapText="1"/>
    </xf>
    <xf numFmtId="169" fontId="15" fillId="0" borderId="1" xfId="8" applyNumberFormat="1" applyFont="1" applyFill="1" applyBorder="1" applyAlignment="1">
      <alignment horizontal="center" vertical="center" wrapText="1"/>
    </xf>
    <xf numFmtId="1" fontId="15" fillId="0" borderId="1" xfId="8" applyNumberFormat="1" applyFont="1" applyFill="1" applyBorder="1" applyAlignment="1">
      <alignment horizontal="center" vertical="center" wrapText="1"/>
    </xf>
    <xf numFmtId="166" fontId="15" fillId="0" borderId="3" xfId="8" applyNumberFormat="1" applyFont="1" applyFill="1" applyBorder="1" applyAlignment="1">
      <alignment horizontal="center" vertical="center"/>
    </xf>
    <xf numFmtId="0" fontId="15" fillId="0" borderId="37" xfId="8" applyFont="1" applyFill="1" applyBorder="1" applyAlignment="1">
      <alignment horizontal="left" vertical="center"/>
    </xf>
    <xf numFmtId="0" fontId="15" fillId="0" borderId="41" xfId="8" applyFont="1" applyFill="1" applyBorder="1" applyAlignment="1">
      <alignment horizontal="left" vertical="center"/>
    </xf>
    <xf numFmtId="2" fontId="15" fillId="0" borderId="1" xfId="8" applyNumberFormat="1" applyFont="1" applyFill="1" applyBorder="1" applyAlignment="1">
      <alignment horizontal="center" vertical="center" wrapText="1"/>
    </xf>
    <xf numFmtId="4" fontId="14" fillId="0" borderId="0" xfId="8" applyNumberFormat="1" applyFont="1" applyFill="1" applyBorder="1" applyAlignment="1">
      <alignment horizontal="center" vertical="center"/>
    </xf>
    <xf numFmtId="2" fontId="15" fillId="4" borderId="0" xfId="0" applyNumberFormat="1" applyFont="1" applyFill="1" applyBorder="1" applyAlignment="1">
      <alignment horizontal="center" vertical="center" wrapText="1"/>
    </xf>
    <xf numFmtId="0" fontId="15" fillId="0" borderId="64" xfId="8" applyFont="1" applyFill="1" applyBorder="1" applyAlignment="1">
      <alignment horizontal="center" vertical="center" wrapText="1"/>
    </xf>
    <xf numFmtId="4" fontId="31" fillId="11" borderId="83" xfId="8" applyNumberFormat="1" applyFont="1" applyFill="1" applyBorder="1" applyAlignment="1">
      <alignment horizontal="center" vertical="center"/>
    </xf>
    <xf numFmtId="3" fontId="53" fillId="0" borderId="58" xfId="0" applyNumberFormat="1" applyFont="1" applyFill="1" applyBorder="1" applyAlignment="1">
      <alignment horizontal="center" vertical="center"/>
    </xf>
    <xf numFmtId="0" fontId="15" fillId="0" borderId="24" xfId="8" applyFont="1" applyFill="1" applyBorder="1" applyAlignment="1">
      <alignment horizontal="left" vertical="center"/>
    </xf>
    <xf numFmtId="166" fontId="16" fillId="0" borderId="64" xfId="8" applyNumberFormat="1" applyFont="1" applyFill="1" applyBorder="1" applyAlignment="1">
      <alignment horizontal="center" vertical="center" wrapText="1"/>
    </xf>
    <xf numFmtId="1" fontId="16" fillId="0" borderId="64" xfId="8" applyNumberFormat="1" applyFont="1" applyFill="1" applyBorder="1" applyAlignment="1">
      <alignment horizontal="center" vertical="center" wrapText="1"/>
    </xf>
    <xf numFmtId="0" fontId="15" fillId="0" borderId="0" xfId="8" applyFont="1" applyFill="1" applyBorder="1" applyAlignment="1">
      <alignment horizontal="left" vertical="center"/>
    </xf>
    <xf numFmtId="166" fontId="16" fillId="0" borderId="0" xfId="8" applyNumberFormat="1" applyFont="1" applyFill="1" applyBorder="1" applyAlignment="1">
      <alignment horizontal="center" vertical="center" wrapText="1"/>
    </xf>
    <xf numFmtId="1" fontId="16" fillId="0" borderId="0" xfId="8" applyNumberFormat="1" applyFont="1" applyFill="1" applyBorder="1" applyAlignment="1">
      <alignment horizontal="center" vertical="center" wrapText="1"/>
    </xf>
    <xf numFmtId="0" fontId="15" fillId="0" borderId="0" xfId="8" applyFont="1" applyFill="1" applyBorder="1" applyAlignment="1">
      <alignment horizontal="center" vertical="center" wrapText="1"/>
    </xf>
    <xf numFmtId="3" fontId="53" fillId="0" borderId="0" xfId="0" applyNumberFormat="1" applyFont="1" applyFill="1" applyBorder="1" applyAlignment="1">
      <alignment horizontal="center" vertical="center"/>
    </xf>
    <xf numFmtId="0" fontId="15" fillId="0" borderId="0" xfId="0" applyFont="1" applyFill="1" applyBorder="1" applyAlignment="1">
      <alignment horizontal="center" wrapText="1"/>
    </xf>
    <xf numFmtId="4" fontId="13" fillId="0" borderId="0" xfId="8" applyNumberFormat="1" applyFill="1" applyBorder="1" applyAlignment="1">
      <alignment horizontal="center" vertical="center"/>
    </xf>
    <xf numFmtId="0" fontId="60" fillId="0" borderId="0" xfId="4" applyFill="1" applyAlignment="1" applyProtection="1">
      <alignment horizontal="center" vertical="center"/>
    </xf>
    <xf numFmtId="0" fontId="86" fillId="0" borderId="9" xfId="0" applyFont="1" applyFill="1" applyBorder="1" applyAlignment="1">
      <alignment horizontal="center" vertical="center" wrapText="1"/>
    </xf>
    <xf numFmtId="0" fontId="86" fillId="0" borderId="2" xfId="0" applyFont="1" applyFill="1" applyBorder="1" applyAlignment="1">
      <alignment horizontal="center" vertical="center" wrapText="1"/>
    </xf>
    <xf numFmtId="0" fontId="86" fillId="0" borderId="4" xfId="0" applyFont="1" applyFill="1" applyBorder="1" applyAlignment="1">
      <alignment horizontal="center" vertical="center" wrapText="1"/>
    </xf>
    <xf numFmtId="166" fontId="15" fillId="0" borderId="3" xfId="8" applyNumberFormat="1" applyFont="1" applyFill="1" applyBorder="1" applyAlignment="1">
      <alignment horizontal="center" vertical="center" wrapText="1"/>
    </xf>
    <xf numFmtId="0" fontId="15" fillId="0" borderId="5" xfId="8" applyFont="1" applyFill="1" applyBorder="1" applyAlignment="1">
      <alignment horizontal="left" vertical="center"/>
    </xf>
    <xf numFmtId="3" fontId="14" fillId="0" borderId="20" xfId="8" applyNumberFormat="1" applyFont="1" applyFill="1" applyBorder="1" applyAlignment="1">
      <alignment horizontal="center" vertical="center"/>
    </xf>
    <xf numFmtId="3" fontId="14" fillId="0" borderId="21" xfId="8" applyNumberFormat="1" applyFont="1" applyFill="1" applyBorder="1" applyAlignment="1">
      <alignment horizontal="center" vertical="center"/>
    </xf>
    <xf numFmtId="3" fontId="53" fillId="0" borderId="22" xfId="0" applyNumberFormat="1" applyFont="1" applyFill="1" applyBorder="1" applyAlignment="1">
      <alignment horizontal="center" vertical="center"/>
    </xf>
    <xf numFmtId="3" fontId="53" fillId="0" borderId="30" xfId="0" applyNumberFormat="1" applyFont="1" applyFill="1" applyBorder="1" applyAlignment="1">
      <alignment horizontal="center" vertical="center"/>
    </xf>
    <xf numFmtId="172" fontId="14" fillId="0" borderId="21" xfId="11" applyNumberFormat="1" applyFont="1" applyFill="1" applyBorder="1" applyAlignment="1">
      <alignment horizontal="center" vertical="center"/>
    </xf>
    <xf numFmtId="0" fontId="13" fillId="4" borderId="50" xfId="8" applyFill="1" applyBorder="1" applyAlignment="1">
      <alignment horizontal="center" vertical="center"/>
    </xf>
    <xf numFmtId="0" fontId="13" fillId="6" borderId="50" xfId="8" applyFill="1" applyBorder="1" applyAlignment="1">
      <alignment horizontal="center" vertical="center"/>
    </xf>
    <xf numFmtId="172" fontId="14" fillId="0" borderId="0" xfId="11" applyNumberFormat="1" applyFont="1" applyFill="1" applyBorder="1" applyAlignment="1">
      <alignment horizontal="center" vertical="center"/>
    </xf>
    <xf numFmtId="172" fontId="14" fillId="0" borderId="22" xfId="11" applyNumberFormat="1" applyFont="1" applyFill="1" applyBorder="1" applyAlignment="1">
      <alignment horizontal="center" vertical="center"/>
    </xf>
    <xf numFmtId="172" fontId="14" fillId="0" borderId="20" xfId="11" applyNumberFormat="1" applyFont="1" applyFill="1" applyBorder="1" applyAlignment="1">
      <alignment horizontal="center" vertical="center"/>
    </xf>
    <xf numFmtId="0" fontId="15" fillId="0" borderId="12" xfId="0" applyFont="1" applyFill="1" applyBorder="1" applyAlignment="1">
      <alignment horizontal="left" vertical="center"/>
    </xf>
    <xf numFmtId="3" fontId="14" fillId="0" borderId="0" xfId="8" applyNumberFormat="1" applyFont="1" applyFill="1" applyBorder="1" applyAlignment="1">
      <alignment horizontal="center" vertical="center"/>
    </xf>
    <xf numFmtId="2" fontId="15" fillId="0" borderId="12" xfId="0" applyNumberFormat="1" applyFont="1" applyFill="1" applyBorder="1" applyAlignment="1">
      <alignment horizontal="center" vertical="center"/>
    </xf>
    <xf numFmtId="169" fontId="15" fillId="0" borderId="12" xfId="0" applyNumberFormat="1" applyFont="1" applyFill="1" applyBorder="1" applyAlignment="1">
      <alignment horizontal="center" vertical="center"/>
    </xf>
    <xf numFmtId="2" fontId="15" fillId="0" borderId="1" xfId="0" applyNumberFormat="1" applyFont="1" applyFill="1" applyBorder="1" applyAlignment="1">
      <alignment horizontal="center" vertical="center"/>
    </xf>
    <xf numFmtId="169" fontId="15" fillId="0" borderId="43" xfId="0"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166" fontId="15" fillId="0" borderId="12" xfId="0" applyNumberFormat="1" applyFont="1" applyFill="1" applyBorder="1" applyAlignment="1">
      <alignment horizontal="center" vertical="center"/>
    </xf>
    <xf numFmtId="166" fontId="15" fillId="0" borderId="43" xfId="0" applyNumberFormat="1" applyFont="1" applyFill="1" applyBorder="1" applyAlignment="1">
      <alignment horizontal="center" vertical="center"/>
    </xf>
    <xf numFmtId="169" fontId="15" fillId="0" borderId="1" xfId="8" applyNumberFormat="1" applyFont="1" applyFill="1" applyBorder="1" applyAlignment="1">
      <alignment horizontal="center" vertical="center" wrapText="1"/>
    </xf>
    <xf numFmtId="1" fontId="15" fillId="0" borderId="1" xfId="8" applyNumberFormat="1" applyFont="1" applyFill="1" applyBorder="1" applyAlignment="1">
      <alignment horizontal="center" vertical="center" wrapText="1"/>
    </xf>
    <xf numFmtId="0" fontId="15" fillId="0" borderId="37" xfId="8" applyFont="1" applyFill="1" applyBorder="1" applyAlignment="1">
      <alignment horizontal="left" vertical="center"/>
    </xf>
    <xf numFmtId="166" fontId="15" fillId="0" borderId="1" xfId="8" applyNumberFormat="1" applyFont="1" applyFill="1" applyBorder="1" applyAlignment="1">
      <alignment horizontal="center" vertical="center" wrapText="1"/>
    </xf>
    <xf numFmtId="3" fontId="14" fillId="0" borderId="0" xfId="8"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3" fontId="14" fillId="0" borderId="21" xfId="8" applyNumberFormat="1" applyFont="1" applyFill="1" applyBorder="1" applyAlignment="1">
      <alignment horizontal="center" vertical="center"/>
    </xf>
    <xf numFmtId="172" fontId="15" fillId="0" borderId="0" xfId="0" applyNumberFormat="1" applyFont="1" applyAlignment="1">
      <alignment horizontal="center"/>
    </xf>
    <xf numFmtId="172" fontId="14" fillId="0" borderId="31" xfId="11" applyNumberFormat="1" applyFont="1" applyFill="1" applyBorder="1" applyAlignment="1">
      <alignment horizontal="center" vertical="center"/>
    </xf>
    <xf numFmtId="172" fontId="15" fillId="0" borderId="0" xfId="11" applyNumberFormat="1" applyFont="1" applyAlignment="1">
      <alignment horizontal="center" vertical="center"/>
    </xf>
    <xf numFmtId="172" fontId="14" fillId="0" borderId="0" xfId="8" applyNumberFormat="1" applyFont="1" applyFill="1" applyAlignment="1">
      <alignment vertical="center"/>
    </xf>
    <xf numFmtId="0" fontId="15" fillId="0" borderId="8" xfId="0" applyFont="1" applyFill="1" applyBorder="1" applyAlignment="1">
      <alignment horizontal="left" vertical="center"/>
    </xf>
    <xf numFmtId="0" fontId="15" fillId="0" borderId="5" xfId="0" applyFont="1" applyFill="1" applyBorder="1" applyAlignment="1">
      <alignment horizontal="left" vertical="center"/>
    </xf>
    <xf numFmtId="172" fontId="13" fillId="0" borderId="0" xfId="8" applyNumberFormat="1" applyAlignment="1">
      <alignment vertical="center"/>
    </xf>
    <xf numFmtId="172" fontId="14" fillId="0" borderId="31" xfId="11" applyNumberFormat="1" applyFont="1" applyFill="1" applyBorder="1" applyAlignment="1">
      <alignment vertical="center"/>
    </xf>
    <xf numFmtId="172" fontId="0" fillId="0" borderId="0" xfId="11" applyNumberFormat="1" applyFont="1"/>
    <xf numFmtId="0" fontId="89" fillId="0" borderId="0" xfId="0" applyFont="1" applyAlignment="1"/>
    <xf numFmtId="0" fontId="89" fillId="0" borderId="0" xfId="8" applyFont="1" applyAlignment="1">
      <alignment vertical="center"/>
    </xf>
    <xf numFmtId="3" fontId="65" fillId="0" borderId="62" xfId="0" applyNumberFormat="1" applyFont="1" applyFill="1" applyBorder="1" applyAlignment="1">
      <alignment horizontal="center" vertical="center" wrapText="1"/>
    </xf>
    <xf numFmtId="0" fontId="89" fillId="0" borderId="0" xfId="0" applyFont="1" applyAlignment="1">
      <alignment horizontal="center"/>
    </xf>
    <xf numFmtId="0" fontId="89" fillId="0" borderId="0" xfId="0" applyFont="1" applyFill="1" applyAlignment="1">
      <alignment horizontal="center"/>
    </xf>
    <xf numFmtId="0" fontId="90" fillId="0" borderId="0" xfId="8" applyFont="1" applyAlignment="1">
      <alignment vertical="center"/>
    </xf>
    <xf numFmtId="2" fontId="6" fillId="0" borderId="47" xfId="0" applyNumberFormat="1" applyFont="1" applyBorder="1" applyAlignment="1">
      <alignment horizontal="center"/>
    </xf>
    <xf numFmtId="2" fontId="6" fillId="0" borderId="62" xfId="0" applyNumberFormat="1" applyFont="1" applyBorder="1" applyAlignment="1">
      <alignment horizontal="center"/>
    </xf>
    <xf numFmtId="3" fontId="14" fillId="0" borderId="0" xfId="8"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172" fontId="13" fillId="0" borderId="0" xfId="11" applyNumberFormat="1" applyFont="1" applyFill="1" applyAlignment="1">
      <alignment vertical="center"/>
    </xf>
    <xf numFmtId="2" fontId="15" fillId="0" borderId="49" xfId="7" applyNumberFormat="1" applyFont="1" applyBorder="1" applyAlignment="1">
      <alignment horizontal="center"/>
    </xf>
    <xf numFmtId="0" fontId="74" fillId="0" borderId="0" xfId="8" applyFont="1" applyFill="1" applyBorder="1" applyAlignment="1">
      <alignment vertical="center" wrapText="1"/>
    </xf>
    <xf numFmtId="0" fontId="74" fillId="0" borderId="0" xfId="0" applyFont="1" applyAlignment="1">
      <alignment horizontal="center"/>
    </xf>
    <xf numFmtId="0" fontId="74" fillId="0" borderId="0" xfId="0" applyFont="1" applyAlignment="1">
      <alignment horizontal="center" vertical="center"/>
    </xf>
    <xf numFmtId="172" fontId="74" fillId="0" borderId="0" xfId="0" applyNumberFormat="1" applyFont="1" applyAlignment="1">
      <alignment horizontal="center"/>
    </xf>
    <xf numFmtId="2" fontId="15" fillId="0" borderId="3" xfId="8" applyNumberFormat="1" applyFont="1" applyFill="1" applyBorder="1" applyAlignment="1">
      <alignment horizontal="center" vertical="center" wrapText="1"/>
    </xf>
    <xf numFmtId="2" fontId="15" fillId="0" borderId="1" xfId="8" applyNumberFormat="1" applyFont="1" applyFill="1" applyBorder="1" applyAlignment="1">
      <alignment horizontal="center" vertical="center" wrapText="1"/>
    </xf>
    <xf numFmtId="2" fontId="15" fillId="0" borderId="5" xfId="8" applyNumberFormat="1" applyFont="1" applyFill="1" applyBorder="1" applyAlignment="1">
      <alignment horizontal="center" vertical="center" wrapText="1"/>
    </xf>
    <xf numFmtId="169" fontId="15" fillId="0" borderId="3" xfId="8" applyNumberFormat="1" applyFont="1" applyFill="1" applyBorder="1" applyAlignment="1">
      <alignment horizontal="center" vertical="center" wrapText="1"/>
    </xf>
    <xf numFmtId="169" fontId="15" fillId="0" borderId="1" xfId="8" applyNumberFormat="1" applyFont="1" applyFill="1" applyBorder="1" applyAlignment="1">
      <alignment horizontal="center" vertical="center" wrapText="1"/>
    </xf>
    <xf numFmtId="169" fontId="15" fillId="0" borderId="5" xfId="8" applyNumberFormat="1" applyFont="1" applyFill="1" applyBorder="1" applyAlignment="1">
      <alignment horizontal="center" vertical="center" wrapText="1"/>
    </xf>
    <xf numFmtId="1" fontId="15" fillId="0" borderId="3" xfId="8" applyNumberFormat="1" applyFont="1" applyFill="1" applyBorder="1" applyAlignment="1">
      <alignment horizontal="center" vertical="center" wrapText="1"/>
    </xf>
    <xf numFmtId="1" fontId="15" fillId="0" borderId="1" xfId="8" applyNumberFormat="1" applyFont="1" applyFill="1" applyBorder="1" applyAlignment="1">
      <alignment horizontal="center" vertical="center" wrapText="1"/>
    </xf>
    <xf numFmtId="1" fontId="15" fillId="0" borderId="5" xfId="8" applyNumberFormat="1" applyFont="1" applyFill="1" applyBorder="1" applyAlignment="1">
      <alignment horizontal="center" vertical="center" wrapText="1"/>
    </xf>
    <xf numFmtId="166" fontId="15" fillId="0" borderId="3" xfId="8" applyNumberFormat="1" applyFont="1" applyFill="1" applyBorder="1" applyAlignment="1">
      <alignment horizontal="center" vertical="center" wrapText="1"/>
    </xf>
    <xf numFmtId="166" fontId="15" fillId="0" borderId="1" xfId="8" applyNumberFormat="1" applyFont="1" applyFill="1" applyBorder="1" applyAlignment="1">
      <alignment horizontal="center" vertical="center" wrapText="1"/>
    </xf>
    <xf numFmtId="166" fontId="15" fillId="0" borderId="5" xfId="8" applyNumberFormat="1" applyFont="1" applyFill="1" applyBorder="1" applyAlignment="1">
      <alignment horizontal="center" vertical="center" wrapText="1"/>
    </xf>
    <xf numFmtId="4" fontId="14" fillId="0" borderId="23" xfId="8" applyNumberFormat="1" applyFont="1" applyFill="1" applyBorder="1" applyAlignment="1">
      <alignment horizontal="center" vertical="center"/>
    </xf>
    <xf numFmtId="4" fontId="14" fillId="0" borderId="38" xfId="8" applyNumberFormat="1" applyFont="1" applyFill="1" applyBorder="1" applyAlignment="1">
      <alignment horizontal="center" vertical="center"/>
    </xf>
    <xf numFmtId="4" fontId="14" fillId="0" borderId="33" xfId="8" applyNumberFormat="1" applyFont="1" applyFill="1" applyBorder="1" applyAlignment="1">
      <alignment horizontal="center" vertical="center"/>
    </xf>
    <xf numFmtId="174" fontId="15" fillId="0" borderId="0" xfId="0" applyNumberFormat="1" applyFont="1" applyAlignment="1">
      <alignment horizontal="center"/>
    </xf>
    <xf numFmtId="172" fontId="13" fillId="0" borderId="0" xfId="8" applyNumberFormat="1" applyFill="1" applyAlignment="1">
      <alignment vertical="center"/>
    </xf>
    <xf numFmtId="1" fontId="14" fillId="0" borderId="0" xfId="8" applyNumberFormat="1" applyFont="1" applyFill="1" applyBorder="1" applyAlignment="1">
      <alignment horizontal="center" vertical="center"/>
    </xf>
    <xf numFmtId="0" fontId="15" fillId="7" borderId="8" xfId="8" applyFont="1" applyFill="1" applyBorder="1" applyAlignment="1">
      <alignment horizontal="center" vertical="center" wrapText="1"/>
    </xf>
    <xf numFmtId="3" fontId="53" fillId="0" borderId="1" xfId="7" applyNumberFormat="1" applyFont="1" applyFill="1" applyBorder="1" applyAlignment="1">
      <alignment horizontal="center" vertical="center"/>
    </xf>
    <xf numFmtId="3" fontId="53" fillId="0" borderId="3" xfId="7" applyNumberFormat="1" applyFont="1" applyFill="1" applyBorder="1" applyAlignment="1">
      <alignment horizontal="center" vertical="center"/>
    </xf>
    <xf numFmtId="3" fontId="53" fillId="0" borderId="5" xfId="7" applyNumberFormat="1" applyFont="1" applyFill="1" applyBorder="1" applyAlignment="1">
      <alignment horizontal="center" vertical="center"/>
    </xf>
    <xf numFmtId="172" fontId="14" fillId="0" borderId="46" xfId="11" applyNumberFormat="1" applyFont="1" applyFill="1" applyBorder="1" applyAlignment="1">
      <alignment vertical="center"/>
    </xf>
    <xf numFmtId="0" fontId="86" fillId="0" borderId="39" xfId="0" applyFont="1" applyFill="1" applyBorder="1" applyAlignment="1">
      <alignment horizontal="center" vertical="center" wrapText="1"/>
    </xf>
    <xf numFmtId="0" fontId="86" fillId="0" borderId="37" xfId="0" applyFont="1" applyFill="1" applyBorder="1" applyAlignment="1">
      <alignment horizontal="center" vertical="center" wrapText="1"/>
    </xf>
    <xf numFmtId="0" fontId="86" fillId="0" borderId="40" xfId="0" applyFont="1" applyFill="1" applyBorder="1" applyAlignment="1">
      <alignment horizontal="center" vertical="center" wrapText="1"/>
    </xf>
    <xf numFmtId="0" fontId="11" fillId="0" borderId="0" xfId="0" applyFont="1" applyAlignment="1">
      <alignment horizontal="left"/>
    </xf>
    <xf numFmtId="4" fontId="14" fillId="0" borderId="0" xfId="8" applyNumberFormat="1" applyFont="1" applyFill="1" applyBorder="1" applyAlignment="1">
      <alignment horizontal="center" vertical="center"/>
    </xf>
    <xf numFmtId="0" fontId="15" fillId="7" borderId="25" xfId="0" applyFont="1" applyFill="1" applyBorder="1" applyAlignment="1">
      <alignment horizontal="left" vertical="center"/>
    </xf>
    <xf numFmtId="3" fontId="15" fillId="7" borderId="11" xfId="0" applyNumberFormat="1" applyFont="1" applyFill="1" applyBorder="1" applyAlignment="1">
      <alignment horizontal="center" vertical="center" wrapText="1"/>
    </xf>
    <xf numFmtId="166" fontId="15" fillId="7" borderId="11" xfId="0" applyNumberFormat="1" applyFont="1" applyFill="1" applyBorder="1" applyAlignment="1">
      <alignment horizontal="center" vertical="center" wrapText="1"/>
    </xf>
    <xf numFmtId="2" fontId="15" fillId="7" borderId="51" xfId="0" applyNumberFormat="1" applyFont="1" applyFill="1" applyBorder="1" applyAlignment="1">
      <alignment horizontal="center" vertical="center" wrapText="1"/>
    </xf>
    <xf numFmtId="166" fontId="15" fillId="0" borderId="0" xfId="0" applyNumberFormat="1" applyFont="1" applyFill="1" applyBorder="1" applyAlignment="1">
      <alignment horizontal="center" vertical="center" wrapText="1"/>
    </xf>
    <xf numFmtId="166" fontId="15" fillId="0" borderId="0" xfId="0" quotePrefix="1" applyNumberFormat="1" applyFont="1" applyFill="1" applyBorder="1" applyAlignment="1">
      <alignment horizontal="center" vertical="center" wrapText="1"/>
    </xf>
    <xf numFmtId="1" fontId="15" fillId="0" borderId="0" xfId="0" quotePrefix="1" applyNumberFormat="1" applyFont="1" applyFill="1" applyBorder="1" applyAlignment="1">
      <alignment horizontal="center" vertical="center" wrapText="1"/>
    </xf>
    <xf numFmtId="3" fontId="53" fillId="0" borderId="50" xfId="0" applyNumberFormat="1" applyFont="1" applyFill="1" applyBorder="1" applyAlignment="1">
      <alignment horizontal="center" vertical="center"/>
    </xf>
    <xf numFmtId="3" fontId="53" fillId="0" borderId="21" xfId="0" applyNumberFormat="1" applyFont="1" applyFill="1" applyBorder="1" applyAlignment="1">
      <alignment horizontal="center" vertical="center" wrapText="1"/>
    </xf>
    <xf numFmtId="3" fontId="28" fillId="6" borderId="45" xfId="8" applyNumberFormat="1" applyFont="1" applyFill="1" applyBorder="1" applyAlignment="1">
      <alignment horizontal="center" vertical="center"/>
    </xf>
    <xf numFmtId="3" fontId="0" fillId="6" borderId="20" xfId="0" applyNumberFormat="1" applyFill="1" applyBorder="1" applyAlignment="1">
      <alignment horizontal="center" vertical="center" wrapText="1"/>
    </xf>
    <xf numFmtId="3" fontId="28" fillId="6" borderId="50" xfId="8" applyNumberFormat="1" applyFont="1" applyFill="1" applyBorder="1" applyAlignment="1">
      <alignment horizontal="center" vertical="center"/>
    </xf>
    <xf numFmtId="3" fontId="53" fillId="0" borderId="18" xfId="0" applyNumberFormat="1" applyFont="1" applyFill="1" applyBorder="1" applyAlignment="1">
      <alignment horizontal="center" vertical="center"/>
    </xf>
    <xf numFmtId="3" fontId="0" fillId="6" borderId="50" xfId="0" applyNumberFormat="1" applyFill="1" applyBorder="1" applyAlignment="1">
      <alignment horizontal="center" vertical="center" wrapText="1"/>
    </xf>
    <xf numFmtId="3" fontId="53" fillId="0" borderId="30" xfId="0" applyNumberFormat="1" applyFont="1" applyFill="1" applyBorder="1" applyAlignment="1">
      <alignment horizontal="center" vertical="center" wrapText="1"/>
    </xf>
    <xf numFmtId="0" fontId="15" fillId="2" borderId="1" xfId="0" applyNumberFormat="1" applyFont="1" applyFill="1" applyBorder="1" applyAlignment="1" applyProtection="1">
      <alignment horizontal="left"/>
    </xf>
    <xf numFmtId="3" fontId="53" fillId="0" borderId="22" xfId="0" applyNumberFormat="1" applyFont="1" applyFill="1" applyBorder="1" applyAlignment="1">
      <alignment horizontal="center" vertical="center"/>
    </xf>
    <xf numFmtId="3" fontId="53" fillId="0" borderId="30" xfId="0" applyNumberFormat="1" applyFont="1" applyFill="1" applyBorder="1" applyAlignment="1">
      <alignment horizontal="center" vertical="center"/>
    </xf>
    <xf numFmtId="3" fontId="53" fillId="0" borderId="57" xfId="0" applyNumberFormat="1" applyFont="1" applyFill="1" applyBorder="1" applyAlignment="1">
      <alignment horizontal="center" vertical="center"/>
    </xf>
    <xf numFmtId="3" fontId="53" fillId="0" borderId="68" xfId="0" applyNumberFormat="1" applyFont="1" applyFill="1" applyBorder="1" applyAlignment="1">
      <alignment horizontal="center" vertical="center"/>
    </xf>
    <xf numFmtId="3" fontId="53" fillId="0" borderId="36" xfId="0" applyNumberFormat="1" applyFont="1" applyFill="1" applyBorder="1" applyAlignment="1">
      <alignment horizontal="center" vertical="center"/>
    </xf>
    <xf numFmtId="3" fontId="53" fillId="0" borderId="102" xfId="0" applyNumberFormat="1" applyFont="1" applyFill="1" applyBorder="1" applyAlignment="1">
      <alignment horizontal="center" vertical="center"/>
    </xf>
    <xf numFmtId="0" fontId="28" fillId="6" borderId="45" xfId="8" applyFont="1" applyFill="1" applyBorder="1" applyAlignment="1">
      <alignment horizontal="center" vertical="center" wrapText="1"/>
    </xf>
    <xf numFmtId="0" fontId="28" fillId="6" borderId="20" xfId="8" applyFont="1" applyFill="1" applyBorder="1" applyAlignment="1">
      <alignment horizontal="center" vertical="center" wrapText="1"/>
    </xf>
    <xf numFmtId="3" fontId="53" fillId="0" borderId="22" xfId="0" applyNumberFormat="1" applyFont="1" applyFill="1" applyBorder="1" applyAlignment="1">
      <alignment horizontal="center" vertical="center" wrapText="1"/>
    </xf>
    <xf numFmtId="3" fontId="53" fillId="0" borderId="31" xfId="0" applyNumberFormat="1" applyFont="1" applyFill="1" applyBorder="1" applyAlignment="1">
      <alignment horizontal="center" vertical="center" wrapText="1"/>
    </xf>
    <xf numFmtId="3" fontId="14" fillId="0" borderId="57" xfId="8" applyNumberFormat="1" applyFont="1" applyFill="1" applyBorder="1" applyAlignment="1">
      <alignment horizontal="center" vertical="center"/>
    </xf>
    <xf numFmtId="3" fontId="14" fillId="0" borderId="65" xfId="8" applyNumberFormat="1" applyFont="1" applyFill="1" applyBorder="1" applyAlignment="1">
      <alignment horizontal="center" vertical="center"/>
    </xf>
    <xf numFmtId="3" fontId="14" fillId="0" borderId="68" xfId="8" applyNumberFormat="1" applyFont="1" applyFill="1" applyBorder="1" applyAlignment="1">
      <alignment horizontal="center" vertical="center"/>
    </xf>
    <xf numFmtId="3" fontId="14" fillId="0" borderId="36" xfId="8" applyNumberFormat="1" applyFont="1" applyFill="1" applyBorder="1" applyAlignment="1">
      <alignment horizontal="center" vertical="center"/>
    </xf>
    <xf numFmtId="0" fontId="28" fillId="6" borderId="46" xfId="8" applyFont="1" applyFill="1" applyBorder="1" applyAlignment="1">
      <alignment horizontal="center" vertical="center" wrapText="1"/>
    </xf>
    <xf numFmtId="0" fontId="28" fillId="6" borderId="46" xfId="8" applyFont="1" applyFill="1" applyBorder="1" applyAlignment="1">
      <alignment horizontal="center" wrapText="1"/>
    </xf>
    <xf numFmtId="0" fontId="28" fillId="6" borderId="20" xfId="8" applyFont="1" applyFill="1" applyBorder="1" applyAlignment="1">
      <alignment vertical="center" wrapText="1"/>
    </xf>
    <xf numFmtId="0" fontId="35" fillId="8" borderId="20" xfId="8" applyFont="1" applyFill="1" applyBorder="1" applyAlignment="1">
      <alignment horizontal="center" vertical="center"/>
    </xf>
    <xf numFmtId="2" fontId="15" fillId="0" borderId="12" xfId="0" applyNumberFormat="1" applyFont="1" applyFill="1" applyBorder="1" applyAlignment="1">
      <alignment horizontal="center" vertical="center"/>
    </xf>
    <xf numFmtId="2" fontId="15" fillId="0" borderId="1" xfId="0" applyNumberFormat="1" applyFont="1" applyFill="1" applyBorder="1" applyAlignment="1">
      <alignment horizontal="center" vertical="center"/>
    </xf>
    <xf numFmtId="0" fontId="15" fillId="0" borderId="58" xfId="8" applyFont="1" applyFill="1" applyBorder="1" applyAlignment="1">
      <alignment horizontal="left" vertical="center"/>
    </xf>
    <xf numFmtId="0" fontId="15" fillId="0" borderId="59" xfId="8" applyFont="1" applyFill="1" applyBorder="1" applyAlignment="1">
      <alignment horizontal="left" vertical="center"/>
    </xf>
    <xf numFmtId="4" fontId="14" fillId="0" borderId="49" xfId="8" applyNumberFormat="1" applyFont="1" applyFill="1" applyBorder="1" applyAlignment="1">
      <alignment horizontal="center" vertical="center"/>
    </xf>
    <xf numFmtId="4" fontId="14" fillId="0" borderId="0" xfId="8" applyNumberFormat="1" applyFont="1" applyFill="1" applyBorder="1" applyAlignment="1">
      <alignment horizontal="center" vertical="center"/>
    </xf>
    <xf numFmtId="0" fontId="74" fillId="0" borderId="0" xfId="8" applyFont="1" applyFill="1" applyBorder="1" applyAlignment="1">
      <alignment horizontal="left" vertical="center" wrapText="1"/>
    </xf>
    <xf numFmtId="2" fontId="15" fillId="0" borderId="14" xfId="0" applyNumberFormat="1" applyFont="1" applyFill="1" applyBorder="1" applyAlignment="1">
      <alignment horizontal="left" vertical="center"/>
    </xf>
    <xf numFmtId="164" fontId="15" fillId="0" borderId="12" xfId="5" applyFont="1" applyFill="1" applyBorder="1" applyAlignment="1">
      <alignment horizontal="center" vertical="center"/>
    </xf>
    <xf numFmtId="0" fontId="15" fillId="0" borderId="41" xfId="8" applyFont="1" applyFill="1" applyBorder="1" applyAlignment="1">
      <alignment horizontal="center" vertical="center"/>
    </xf>
    <xf numFmtId="2" fontId="15" fillId="0" borderId="8" xfId="0" applyNumberFormat="1" applyFont="1" applyFill="1" applyBorder="1" applyAlignment="1">
      <alignment horizontal="center" vertical="center"/>
    </xf>
    <xf numFmtId="2" fontId="15" fillId="0" borderId="12" xfId="0"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2" fontId="15" fillId="0" borderId="64" xfId="0" applyNumberFormat="1" applyFont="1" applyFill="1" applyBorder="1" applyAlignment="1">
      <alignment horizontal="center" vertical="center"/>
    </xf>
    <xf numFmtId="4" fontId="14" fillId="0" borderId="33" xfId="8" applyNumberFormat="1" applyFont="1" applyFill="1" applyBorder="1" applyAlignment="1">
      <alignment horizontal="center" vertical="center"/>
    </xf>
    <xf numFmtId="172" fontId="14" fillId="0" borderId="46" xfId="11" applyNumberFormat="1" applyFont="1" applyFill="1" applyBorder="1" applyAlignment="1">
      <alignment horizontal="center" vertical="center"/>
    </xf>
    <xf numFmtId="0" fontId="15" fillId="0" borderId="24" xfId="0" applyFont="1" applyFill="1" applyBorder="1" applyAlignment="1">
      <alignment horizontal="left" vertical="center" wrapText="1"/>
    </xf>
    <xf numFmtId="0" fontId="15" fillId="0" borderId="64" xfId="0" applyFont="1" applyFill="1" applyBorder="1" applyAlignment="1">
      <alignment horizontal="center" vertical="center" wrapText="1"/>
    </xf>
    <xf numFmtId="166" fontId="15" fillId="0" borderId="64" xfId="8" applyNumberFormat="1" applyFont="1" applyFill="1" applyBorder="1" applyAlignment="1">
      <alignment horizontal="center" vertical="center" wrapText="1"/>
    </xf>
    <xf numFmtId="3" fontId="53" fillId="0" borderId="79" xfId="0" applyNumberFormat="1" applyFont="1" applyFill="1" applyBorder="1" applyAlignment="1">
      <alignment horizontal="center" vertical="center"/>
    </xf>
    <xf numFmtId="4" fontId="14" fillId="2" borderId="60" xfId="8" applyNumberFormat="1" applyFont="1" applyFill="1" applyBorder="1" applyAlignment="1">
      <alignment vertical="center"/>
    </xf>
    <xf numFmtId="0" fontId="15" fillId="0" borderId="41" xfId="0" applyFont="1" applyFill="1" applyBorder="1" applyAlignment="1">
      <alignment horizontal="left" vertical="center" wrapText="1"/>
    </xf>
    <xf numFmtId="0" fontId="63" fillId="0" borderId="12" xfId="8" applyFont="1" applyFill="1" applyBorder="1" applyAlignment="1">
      <alignment horizontal="left" vertical="center" wrapText="1"/>
    </xf>
    <xf numFmtId="172" fontId="14" fillId="0" borderId="75" xfId="11" applyNumberFormat="1" applyFont="1" applyFill="1" applyBorder="1" applyAlignment="1">
      <alignment horizontal="center" vertical="center"/>
    </xf>
    <xf numFmtId="0" fontId="15" fillId="0" borderId="78" xfId="0" applyFont="1" applyFill="1" applyBorder="1" applyAlignment="1">
      <alignment horizontal="left" vertical="center" wrapText="1"/>
    </xf>
    <xf numFmtId="166" fontId="15" fillId="0" borderId="8" xfId="8" applyNumberFormat="1" applyFont="1" applyFill="1" applyBorder="1" applyAlignment="1">
      <alignment horizontal="center" vertical="center" wrapText="1"/>
    </xf>
    <xf numFmtId="4" fontId="14" fillId="0" borderId="8" xfId="8" applyNumberFormat="1" applyFont="1" applyFill="1" applyBorder="1" applyAlignment="1">
      <alignment horizontal="left" vertical="center"/>
    </xf>
    <xf numFmtId="0" fontId="33" fillId="6" borderId="57" xfId="8" applyFont="1" applyFill="1" applyBorder="1" applyAlignment="1">
      <alignment horizontal="center" vertical="center"/>
    </xf>
    <xf numFmtId="0" fontId="33" fillId="6" borderId="10" xfId="8" applyFont="1" applyFill="1" applyBorder="1" applyAlignment="1">
      <alignment horizontal="center" vertical="center"/>
    </xf>
    <xf numFmtId="0" fontId="33" fillId="6" borderId="35" xfId="8" applyFont="1" applyFill="1" applyBorder="1" applyAlignment="1">
      <alignment horizontal="center" vertical="center"/>
    </xf>
    <xf numFmtId="0" fontId="33" fillId="6" borderId="2" xfId="8" applyFont="1" applyFill="1" applyBorder="1" applyAlignment="1">
      <alignment horizontal="center"/>
    </xf>
    <xf numFmtId="0" fontId="33" fillId="6" borderId="1" xfId="8" applyFont="1" applyFill="1" applyBorder="1" applyAlignment="1">
      <alignment horizontal="center"/>
    </xf>
    <xf numFmtId="0" fontId="0" fillId="0" borderId="54" xfId="0" applyBorder="1" applyAlignment="1">
      <alignment horizontal="left" vertical="center"/>
    </xf>
    <xf numFmtId="0" fontId="0" fillId="0" borderId="48" xfId="0" applyBorder="1" applyAlignment="1">
      <alignment horizontal="left" vertical="center"/>
    </xf>
    <xf numFmtId="0" fontId="31" fillId="0" borderId="14" xfId="0" applyFont="1" applyBorder="1" applyAlignment="1">
      <alignment horizontal="left" wrapText="1"/>
    </xf>
    <xf numFmtId="0" fontId="31" fillId="0" borderId="12" xfId="0" applyFont="1" applyBorder="1" applyAlignment="1">
      <alignment horizontal="left" wrapText="1"/>
    </xf>
    <xf numFmtId="0" fontId="31" fillId="0" borderId="4" xfId="0" applyFont="1" applyBorder="1" applyAlignment="1">
      <alignment horizontal="left" vertical="center" wrapText="1"/>
    </xf>
    <xf numFmtId="0" fontId="31" fillId="0" borderId="5" xfId="0" applyFont="1" applyBorder="1" applyAlignment="1">
      <alignment horizontal="left" vertical="center" wrapText="1"/>
    </xf>
    <xf numFmtId="0" fontId="0" fillId="0" borderId="19" xfId="0" applyBorder="1" applyAlignment="1">
      <alignment horizontal="left" vertical="center"/>
    </xf>
    <xf numFmtId="0" fontId="0" fillId="0" borderId="18" xfId="0" applyBorder="1" applyAlignment="1">
      <alignment horizontal="left" vertical="center"/>
    </xf>
    <xf numFmtId="0" fontId="33" fillId="6" borderId="36" xfId="8" applyFont="1" applyFill="1" applyBorder="1" applyAlignment="1">
      <alignment horizontal="center" vertical="center"/>
    </xf>
    <xf numFmtId="0" fontId="33" fillId="6" borderId="16" xfId="8" applyFont="1" applyFill="1" applyBorder="1" applyAlignment="1">
      <alignment horizontal="center" vertical="center"/>
    </xf>
    <xf numFmtId="10" fontId="31" fillId="3" borderId="45" xfId="0" applyNumberFormat="1" applyFont="1" applyFill="1" applyBorder="1" applyAlignment="1" applyProtection="1">
      <alignment horizontal="center" vertical="center" wrapText="1"/>
      <protection hidden="1"/>
    </xf>
    <xf numFmtId="10" fontId="31" fillId="3" borderId="46" xfId="0" applyNumberFormat="1" applyFont="1" applyFill="1" applyBorder="1" applyAlignment="1" applyProtection="1">
      <alignment horizontal="center" vertical="center" wrapText="1"/>
      <protection hidden="1"/>
    </xf>
    <xf numFmtId="10" fontId="31" fillId="3" borderId="20" xfId="0" applyNumberFormat="1" applyFont="1" applyFill="1" applyBorder="1" applyAlignment="1" applyProtection="1">
      <alignment horizontal="center" vertical="center" wrapText="1"/>
      <protection hidden="1"/>
    </xf>
    <xf numFmtId="0" fontId="3" fillId="0" borderId="19" xfId="0" applyFont="1" applyBorder="1" applyAlignment="1">
      <alignment horizontal="center" vertical="center"/>
    </xf>
    <xf numFmtId="0" fontId="3" fillId="0" borderId="18" xfId="0" applyFont="1" applyBorder="1" applyAlignment="1">
      <alignment horizontal="center" vertical="center"/>
    </xf>
    <xf numFmtId="0" fontId="0" fillId="0" borderId="65" xfId="0" applyBorder="1" applyAlignment="1">
      <alignment horizontal="left" vertical="center"/>
    </xf>
    <xf numFmtId="0" fontId="0" fillId="0" borderId="53" xfId="0" applyBorder="1" applyAlignment="1">
      <alignment horizontal="left" vertical="center"/>
    </xf>
    <xf numFmtId="0" fontId="34" fillId="6" borderId="45" xfId="4" applyFont="1" applyFill="1" applyBorder="1" applyAlignment="1" applyProtection="1">
      <alignment horizontal="left" vertical="center" wrapText="1"/>
    </xf>
    <xf numFmtId="0" fontId="46" fillId="6" borderId="20" xfId="4" applyFont="1" applyFill="1" applyBorder="1" applyAlignment="1" applyProtection="1">
      <alignment horizontal="left" vertical="center" wrapText="1"/>
    </xf>
    <xf numFmtId="0" fontId="34" fillId="6" borderId="66" xfId="4" applyFont="1" applyFill="1" applyBorder="1" applyAlignment="1" applyProtection="1">
      <alignment horizontal="center" vertical="center" wrapText="1"/>
    </xf>
    <xf numFmtId="0" fontId="34" fillId="6" borderId="29" xfId="4" applyFont="1" applyFill="1" applyBorder="1" applyAlignment="1" applyProtection="1">
      <alignment horizontal="center" vertical="center" wrapText="1"/>
    </xf>
    <xf numFmtId="0" fontId="34" fillId="6" borderId="0" xfId="4" applyFont="1" applyFill="1" applyBorder="1" applyAlignment="1" applyProtection="1">
      <alignment horizontal="center" vertical="center" wrapText="1"/>
    </xf>
    <xf numFmtId="0" fontId="34" fillId="6" borderId="52" xfId="4" applyFont="1" applyFill="1" applyBorder="1" applyAlignment="1" applyProtection="1">
      <alignment horizontal="center" vertical="center" wrapText="1"/>
    </xf>
    <xf numFmtId="0" fontId="34" fillId="6" borderId="54" xfId="4" applyFont="1" applyFill="1" applyBorder="1" applyAlignment="1" applyProtection="1">
      <alignment horizontal="center" vertical="center" wrapText="1"/>
    </xf>
    <xf numFmtId="0" fontId="34" fillId="6" borderId="48" xfId="4" applyFont="1" applyFill="1" applyBorder="1" applyAlignment="1" applyProtection="1">
      <alignment horizontal="center" vertical="center" wrapText="1"/>
    </xf>
    <xf numFmtId="0" fontId="46" fillId="6" borderId="70" xfId="4" applyFont="1" applyFill="1" applyBorder="1" applyAlignment="1" applyProtection="1">
      <alignment horizontal="center" vertical="center" wrapText="1"/>
    </xf>
    <xf numFmtId="0" fontId="46" fillId="6" borderId="29" xfId="4" applyFont="1" applyFill="1" applyBorder="1" applyAlignment="1" applyProtection="1">
      <alignment horizontal="center" vertical="center" wrapText="1"/>
    </xf>
    <xf numFmtId="0" fontId="46" fillId="6" borderId="53" xfId="4" applyFont="1" applyFill="1" applyBorder="1" applyAlignment="1" applyProtection="1">
      <alignment horizontal="center" vertical="center" wrapText="1"/>
    </xf>
    <xf numFmtId="0" fontId="46" fillId="6" borderId="52" xfId="4" applyFont="1" applyFill="1" applyBorder="1" applyAlignment="1" applyProtection="1">
      <alignment horizontal="center" vertical="center" wrapText="1"/>
    </xf>
    <xf numFmtId="0" fontId="46" fillId="6" borderId="65" xfId="4" applyFont="1" applyFill="1" applyBorder="1" applyAlignment="1" applyProtection="1">
      <alignment horizontal="center" vertical="center" wrapText="1"/>
    </xf>
    <xf numFmtId="0" fontId="46" fillId="6" borderId="48" xfId="4" applyFont="1" applyFill="1" applyBorder="1" applyAlignment="1" applyProtection="1">
      <alignment horizontal="center" vertical="center" wrapText="1"/>
    </xf>
    <xf numFmtId="0" fontId="64" fillId="6" borderId="70" xfId="4" applyFont="1" applyFill="1" applyBorder="1" applyAlignment="1" applyProtection="1">
      <alignment horizontal="center" vertical="center" wrapText="1"/>
    </xf>
    <xf numFmtId="0" fontId="64" fillId="6" borderId="29" xfId="4" applyFont="1" applyFill="1" applyBorder="1" applyAlignment="1" applyProtection="1">
      <alignment horizontal="center" vertical="center" wrapText="1"/>
    </xf>
    <xf numFmtId="0" fontId="64" fillId="6" borderId="53" xfId="4" applyFont="1" applyFill="1" applyBorder="1" applyAlignment="1" applyProtection="1">
      <alignment horizontal="center" vertical="center" wrapText="1"/>
    </xf>
    <xf numFmtId="0" fontId="64" fillId="6" borderId="52" xfId="4" applyFont="1" applyFill="1" applyBorder="1" applyAlignment="1" applyProtection="1">
      <alignment horizontal="center" vertical="center" wrapText="1"/>
    </xf>
    <xf numFmtId="0" fontId="64" fillId="6" borderId="65" xfId="4" applyFont="1" applyFill="1" applyBorder="1" applyAlignment="1" applyProtection="1">
      <alignment horizontal="center" vertical="center" wrapText="1"/>
    </xf>
    <xf numFmtId="0" fontId="64" fillId="6" borderId="48" xfId="4" applyFont="1" applyFill="1" applyBorder="1" applyAlignment="1" applyProtection="1">
      <alignment horizontal="center" vertical="center" wrapText="1"/>
    </xf>
    <xf numFmtId="0" fontId="64" fillId="6" borderId="19" xfId="4" applyFont="1" applyFill="1" applyBorder="1" applyAlignment="1" applyProtection="1">
      <alignment horizontal="center" vertical="center" wrapText="1"/>
    </xf>
    <xf numFmtId="0" fontId="64" fillId="6" borderId="18" xfId="4" applyFont="1" applyFill="1" applyBorder="1" applyAlignment="1" applyProtection="1">
      <alignment horizontal="center" vertical="center" wrapText="1"/>
    </xf>
    <xf numFmtId="0" fontId="46" fillId="6" borderId="19" xfId="4" applyFont="1" applyFill="1" applyBorder="1" applyAlignment="1" applyProtection="1">
      <alignment horizontal="center" vertical="center" wrapText="1"/>
    </xf>
    <xf numFmtId="0" fontId="46" fillId="6" borderId="18" xfId="4" applyFont="1" applyFill="1" applyBorder="1" applyAlignment="1" applyProtection="1">
      <alignment horizontal="center" vertical="center" wrapText="1"/>
    </xf>
    <xf numFmtId="0" fontId="34" fillId="6" borderId="19" xfId="4" applyFont="1" applyFill="1" applyBorder="1" applyAlignment="1" applyProtection="1">
      <alignment horizontal="center" vertical="center" wrapText="1"/>
    </xf>
    <xf numFmtId="0" fontId="34" fillId="6" borderId="18" xfId="4" applyFont="1" applyFill="1" applyBorder="1" applyAlignment="1" applyProtection="1">
      <alignment horizontal="center" vertical="center" wrapText="1"/>
    </xf>
    <xf numFmtId="0" fontId="3" fillId="0" borderId="17" xfId="0" applyFont="1" applyBorder="1" applyAlignment="1">
      <alignment horizontal="center" vertical="center"/>
    </xf>
    <xf numFmtId="0" fontId="64" fillId="6" borderId="17" xfId="4" applyFont="1" applyFill="1" applyBorder="1" applyAlignment="1" applyProtection="1">
      <alignment horizontal="center" vertical="center" wrapText="1"/>
    </xf>
    <xf numFmtId="0" fontId="30" fillId="6" borderId="19" xfId="8" applyFont="1" applyFill="1" applyBorder="1" applyAlignment="1">
      <alignment horizontal="center" vertical="center"/>
    </xf>
    <xf numFmtId="0" fontId="30" fillId="6" borderId="18" xfId="8" applyFont="1" applyFill="1" applyBorder="1" applyAlignment="1">
      <alignment horizontal="center" vertical="center"/>
    </xf>
    <xf numFmtId="0" fontId="15" fillId="0" borderId="8" xfId="0" applyFont="1" applyFill="1" applyBorder="1" applyAlignment="1">
      <alignment horizontal="left" wrapText="1"/>
    </xf>
    <xf numFmtId="0" fontId="32" fillId="0" borderId="67" xfId="0" applyFont="1" applyBorder="1" applyAlignment="1">
      <alignment horizontal="left" wrapText="1"/>
    </xf>
    <xf numFmtId="0" fontId="32" fillId="0" borderId="54" xfId="0" applyFont="1" applyBorder="1" applyAlignment="1">
      <alignment horizontal="left" wrapText="1"/>
    </xf>
    <xf numFmtId="0" fontId="32" fillId="0" borderId="56" xfId="0" applyFont="1" applyBorder="1" applyAlignment="1">
      <alignment horizontal="left" wrapText="1"/>
    </xf>
    <xf numFmtId="0" fontId="28" fillId="6" borderId="19" xfId="8" applyFont="1" applyFill="1" applyBorder="1" applyAlignment="1">
      <alignment horizontal="left" vertical="center"/>
    </xf>
    <xf numFmtId="0" fontId="28" fillId="6" borderId="17" xfId="8" applyFont="1" applyFill="1" applyBorder="1" applyAlignment="1">
      <alignment horizontal="left" vertical="center"/>
    </xf>
    <xf numFmtId="0" fontId="28" fillId="6" borderId="18" xfId="8" applyFont="1" applyFill="1" applyBorder="1" applyAlignment="1">
      <alignment horizontal="left" vertical="center"/>
    </xf>
    <xf numFmtId="0" fontId="32" fillId="0" borderId="47" xfId="0" applyFont="1" applyBorder="1" applyAlignment="1">
      <alignment horizontal="left" vertical="center" wrapText="1"/>
    </xf>
    <xf numFmtId="0" fontId="32" fillId="0" borderId="10" xfId="0" applyFont="1" applyBorder="1" applyAlignment="1">
      <alignment horizontal="left" vertical="center" wrapText="1"/>
    </xf>
    <xf numFmtId="0" fontId="32" fillId="0" borderId="39" xfId="0" applyFont="1" applyBorder="1" applyAlignment="1">
      <alignment horizontal="left" vertical="center" wrapText="1"/>
    </xf>
    <xf numFmtId="0" fontId="32" fillId="0" borderId="15" xfId="0" applyFont="1" applyFill="1" applyBorder="1" applyAlignment="1">
      <alignment horizontal="left"/>
    </xf>
    <xf numFmtId="0" fontId="32" fillId="0" borderId="16" xfId="0" applyFont="1" applyFill="1" applyBorder="1" applyAlignment="1">
      <alignment horizontal="left"/>
    </xf>
    <xf numFmtId="0" fontId="32" fillId="0" borderId="37" xfId="0" applyFont="1" applyFill="1" applyBorder="1" applyAlignment="1">
      <alignment horizontal="left"/>
    </xf>
    <xf numFmtId="0" fontId="32" fillId="0" borderId="47" xfId="0" applyFont="1" applyBorder="1" applyAlignment="1">
      <alignment horizontal="left" wrapText="1"/>
    </xf>
    <xf numFmtId="0" fontId="32" fillId="0" borderId="10" xfId="0" applyFont="1" applyBorder="1" applyAlignment="1">
      <alignment horizontal="left" wrapText="1"/>
    </xf>
    <xf numFmtId="0" fontId="32" fillId="0" borderId="39" xfId="0" applyFont="1" applyBorder="1" applyAlignment="1">
      <alignment horizontal="left" wrapText="1"/>
    </xf>
    <xf numFmtId="0" fontId="32" fillId="0" borderId="15" xfId="0" applyFont="1" applyFill="1" applyBorder="1" applyAlignment="1">
      <alignment horizontal="left" wrapText="1"/>
    </xf>
    <xf numFmtId="0" fontId="32" fillId="0" borderId="16" xfId="0" applyFont="1" applyFill="1" applyBorder="1" applyAlignment="1">
      <alignment horizontal="left" wrapText="1"/>
    </xf>
    <xf numFmtId="0" fontId="32" fillId="0" borderId="37" xfId="0" applyFont="1" applyFill="1" applyBorder="1" applyAlignment="1">
      <alignment horizontal="left" wrapText="1"/>
    </xf>
    <xf numFmtId="0" fontId="32" fillId="0" borderId="15" xfId="0" applyFont="1" applyBorder="1" applyAlignment="1">
      <alignment horizontal="left" wrapText="1"/>
    </xf>
    <xf numFmtId="0" fontId="32" fillId="0" borderId="16" xfId="0" applyFont="1" applyBorder="1" applyAlignment="1">
      <alignment horizontal="left" wrapText="1"/>
    </xf>
    <xf numFmtId="0" fontId="32" fillId="0" borderId="37" xfId="0" applyFont="1" applyBorder="1" applyAlignment="1">
      <alignment horizontal="left" wrapText="1"/>
    </xf>
    <xf numFmtId="0" fontId="32" fillId="0" borderId="62" xfId="0" applyFont="1" applyBorder="1" applyAlignment="1">
      <alignment horizontal="left" wrapText="1"/>
    </xf>
    <xf numFmtId="0" fontId="32" fillId="0" borderId="44" xfId="0" applyFont="1" applyBorder="1" applyAlignment="1">
      <alignment horizontal="left" wrapText="1"/>
    </xf>
    <xf numFmtId="0" fontId="32" fillId="0" borderId="40" xfId="0" applyFont="1" applyBorder="1" applyAlignment="1">
      <alignment horizontal="left" wrapText="1"/>
    </xf>
    <xf numFmtId="0" fontId="32" fillId="0" borderId="67" xfId="0" applyFont="1" applyFill="1" applyBorder="1" applyAlignment="1">
      <alignment horizontal="left" vertical="center" wrapText="1"/>
    </xf>
    <xf numFmtId="0" fontId="32" fillId="0" borderId="54" xfId="0" applyFont="1" applyFill="1" applyBorder="1" applyAlignment="1">
      <alignment horizontal="left" vertical="center" wrapText="1"/>
    </xf>
    <xf numFmtId="0" fontId="32" fillId="0" borderId="15" xfId="0" applyFont="1" applyFill="1" applyBorder="1" applyAlignment="1">
      <alignment horizontal="left" vertical="center" wrapText="1"/>
    </xf>
    <xf numFmtId="0" fontId="32" fillId="0" borderId="16" xfId="0" applyFont="1" applyFill="1" applyBorder="1" applyAlignment="1">
      <alignment horizontal="left" vertical="center" wrapText="1"/>
    </xf>
    <xf numFmtId="0" fontId="32" fillId="0" borderId="37" xfId="0" applyFont="1" applyFill="1" applyBorder="1" applyAlignment="1">
      <alignment horizontal="left" vertical="center" wrapText="1"/>
    </xf>
    <xf numFmtId="0" fontId="32" fillId="0" borderId="58" xfId="0" applyFont="1" applyBorder="1" applyAlignment="1">
      <alignment horizontal="left" vertical="center" wrapText="1"/>
    </xf>
    <xf numFmtId="0" fontId="32" fillId="0" borderId="59" xfId="0" applyFont="1" applyBorder="1" applyAlignment="1">
      <alignment horizontal="left" vertical="center" wrapText="1"/>
    </xf>
    <xf numFmtId="0" fontId="32" fillId="0" borderId="41" xfId="0" applyFont="1" applyBorder="1" applyAlignment="1">
      <alignment horizontal="left" vertical="center" wrapText="1"/>
    </xf>
    <xf numFmtId="0" fontId="63" fillId="6" borderId="19" xfId="8" applyFont="1" applyFill="1" applyBorder="1" applyAlignment="1">
      <alignment horizontal="left" vertical="center"/>
    </xf>
    <xf numFmtId="0" fontId="63" fillId="6" borderId="17" xfId="8" applyFont="1" applyFill="1" applyBorder="1" applyAlignment="1">
      <alignment horizontal="left" vertical="center"/>
    </xf>
    <xf numFmtId="0" fontId="63" fillId="6" borderId="18" xfId="8" applyFont="1" applyFill="1" applyBorder="1" applyAlignment="1">
      <alignment horizontal="left" vertical="center"/>
    </xf>
    <xf numFmtId="0" fontId="32" fillId="0" borderId="67" xfId="0" applyFont="1" applyFill="1" applyBorder="1" applyAlignment="1">
      <alignment horizontal="left" wrapText="1"/>
    </xf>
    <xf numFmtId="0" fontId="32" fillId="0" borderId="54" xfId="0" applyFont="1" applyFill="1" applyBorder="1" applyAlignment="1">
      <alignment horizontal="left" wrapText="1"/>
    </xf>
    <xf numFmtId="0" fontId="32" fillId="0" borderId="56" xfId="0" applyFont="1" applyFill="1" applyBorder="1" applyAlignment="1">
      <alignment horizontal="left" wrapText="1"/>
    </xf>
    <xf numFmtId="0" fontId="28" fillId="6" borderId="19" xfId="8" applyFont="1" applyFill="1" applyBorder="1" applyAlignment="1">
      <alignment horizontal="left" vertical="center" wrapText="1"/>
    </xf>
    <xf numFmtId="0" fontId="28" fillId="6" borderId="17" xfId="8" applyFont="1" applyFill="1" applyBorder="1" applyAlignment="1">
      <alignment horizontal="left" vertical="center" wrapText="1"/>
    </xf>
    <xf numFmtId="0" fontId="28" fillId="6" borderId="18" xfId="8" applyFont="1" applyFill="1" applyBorder="1" applyAlignment="1">
      <alignment horizontal="left" vertical="center" wrapText="1"/>
    </xf>
    <xf numFmtId="0" fontId="32" fillId="0" borderId="79" xfId="0" applyFont="1" applyFill="1" applyBorder="1" applyAlignment="1">
      <alignment horizontal="left" vertical="center" wrapText="1"/>
    </xf>
    <xf numFmtId="0" fontId="32" fillId="0" borderId="66" xfId="0" applyFont="1" applyFill="1" applyBorder="1" applyAlignment="1">
      <alignment horizontal="left" vertical="center" wrapText="1"/>
    </xf>
    <xf numFmtId="0" fontId="32" fillId="0" borderId="15" xfId="0" applyFont="1" applyBorder="1" applyAlignment="1">
      <alignment horizontal="left" vertical="center" wrapText="1"/>
    </xf>
    <xf numFmtId="0" fontId="32" fillId="0" borderId="16" xfId="0" applyFont="1" applyBorder="1" applyAlignment="1">
      <alignment horizontal="left" vertical="center" wrapText="1"/>
    </xf>
    <xf numFmtId="0" fontId="32" fillId="0" borderId="37" xfId="0" applyFont="1" applyBorder="1" applyAlignment="1">
      <alignment horizontal="left" vertical="center" wrapText="1"/>
    </xf>
    <xf numFmtId="0" fontId="63" fillId="6" borderId="19" xfId="8" applyFont="1" applyFill="1" applyBorder="1" applyAlignment="1">
      <alignment horizontal="left" vertical="center" wrapText="1"/>
    </xf>
    <xf numFmtId="0" fontId="63" fillId="6" borderId="17" xfId="8" applyFont="1" applyFill="1" applyBorder="1" applyAlignment="1">
      <alignment horizontal="left" vertical="center" wrapText="1"/>
    </xf>
    <xf numFmtId="0" fontId="63" fillId="6" borderId="18" xfId="8" applyFont="1" applyFill="1" applyBorder="1" applyAlignment="1">
      <alignment horizontal="left" vertical="center" wrapText="1"/>
    </xf>
    <xf numFmtId="0" fontId="15" fillId="0" borderId="47" xfId="0" applyFont="1" applyBorder="1" applyAlignment="1">
      <alignment horizontal="left"/>
    </xf>
    <xf numFmtId="0" fontId="15" fillId="0" borderId="10" xfId="0" applyFont="1" applyBorder="1" applyAlignment="1">
      <alignment horizontal="left"/>
    </xf>
    <xf numFmtId="0" fontId="15" fillId="0" borderId="39" xfId="0" applyFont="1" applyBorder="1" applyAlignment="1">
      <alignment horizontal="left"/>
    </xf>
    <xf numFmtId="0" fontId="63" fillId="6" borderId="70" xfId="8" applyFont="1" applyFill="1" applyBorder="1" applyAlignment="1">
      <alignment horizontal="left" vertical="center" wrapText="1"/>
    </xf>
    <xf numFmtId="0" fontId="63" fillId="6" borderId="66" xfId="8" applyFont="1" applyFill="1" applyBorder="1" applyAlignment="1">
      <alignment horizontal="left" vertical="center" wrapText="1"/>
    </xf>
    <xf numFmtId="0" fontId="63" fillId="6" borderId="29" xfId="8" applyFont="1" applyFill="1" applyBorder="1" applyAlignment="1">
      <alignment horizontal="left" vertical="center" wrapText="1"/>
    </xf>
    <xf numFmtId="0" fontId="63" fillId="6" borderId="53" xfId="8" applyFont="1" applyFill="1" applyBorder="1" applyAlignment="1">
      <alignment horizontal="left" vertical="center"/>
    </xf>
    <xf numFmtId="0" fontId="63" fillId="6" borderId="0" xfId="8" applyFont="1" applyFill="1" applyBorder="1" applyAlignment="1">
      <alignment horizontal="left" vertical="center"/>
    </xf>
    <xf numFmtId="0" fontId="63" fillId="6" borderId="52" xfId="8" applyFont="1" applyFill="1" applyBorder="1" applyAlignment="1">
      <alignment horizontal="left" vertical="center"/>
    </xf>
    <xf numFmtId="0" fontId="63" fillId="6" borderId="65" xfId="8" applyFont="1" applyFill="1" applyBorder="1" applyAlignment="1">
      <alignment horizontal="left" vertical="center" wrapText="1"/>
    </xf>
    <xf numFmtId="0" fontId="63" fillId="6" borderId="54" xfId="8" applyFont="1" applyFill="1" applyBorder="1" applyAlignment="1">
      <alignment horizontal="left" vertical="center" wrapText="1"/>
    </xf>
    <xf numFmtId="0" fontId="63" fillId="6" borderId="48" xfId="8" applyFont="1" applyFill="1" applyBorder="1" applyAlignment="1">
      <alignment horizontal="left" vertical="center" wrapText="1"/>
    </xf>
    <xf numFmtId="0" fontId="15" fillId="0" borderId="3" xfId="0" applyFont="1" applyFill="1" applyBorder="1" applyAlignment="1">
      <alignment horizontal="left" vertical="center"/>
    </xf>
    <xf numFmtId="0" fontId="15" fillId="0" borderId="1" xfId="0" applyFont="1" applyFill="1" applyBorder="1" applyAlignment="1">
      <alignment horizontal="left" wrapText="1"/>
    </xf>
    <xf numFmtId="0" fontId="15" fillId="0" borderId="62" xfId="0" applyFont="1" applyBorder="1" applyAlignment="1">
      <alignment horizontal="left"/>
    </xf>
    <xf numFmtId="0" fontId="15" fillId="0" borderId="44" xfId="0" applyFont="1" applyBorder="1" applyAlignment="1">
      <alignment horizontal="left"/>
    </xf>
    <xf numFmtId="0" fontId="15" fillId="0" borderId="40" xfId="0" applyFont="1" applyBorder="1" applyAlignment="1">
      <alignment horizontal="left"/>
    </xf>
    <xf numFmtId="0" fontId="15" fillId="0" borderId="5" xfId="0" applyFont="1" applyFill="1" applyBorder="1" applyAlignment="1">
      <alignment horizontal="left" wrapText="1"/>
    </xf>
    <xf numFmtId="2" fontId="15" fillId="0" borderId="0" xfId="0" applyNumberFormat="1" applyFont="1" applyFill="1" applyBorder="1" applyAlignment="1">
      <alignment horizontal="center" vertical="center" wrapText="1"/>
    </xf>
    <xf numFmtId="172" fontId="15" fillId="7" borderId="21" xfId="11" applyNumberFormat="1" applyFont="1" applyFill="1" applyBorder="1" applyAlignment="1">
      <alignment horizontal="center" vertical="center" wrapText="1"/>
    </xf>
    <xf numFmtId="172" fontId="15" fillId="7" borderId="31" xfId="11" applyNumberFormat="1" applyFont="1" applyFill="1" applyBorder="1" applyAlignment="1">
      <alignment horizontal="center" vertical="center" wrapText="1"/>
    </xf>
    <xf numFmtId="0" fontId="70" fillId="6" borderId="19" xfId="8" applyFont="1" applyFill="1" applyBorder="1" applyAlignment="1">
      <alignment horizontal="left" vertical="center"/>
    </xf>
    <xf numFmtId="0" fontId="70" fillId="6" borderId="17" xfId="8" applyFont="1" applyFill="1" applyBorder="1" applyAlignment="1">
      <alignment horizontal="left" vertical="center"/>
    </xf>
    <xf numFmtId="0" fontId="70" fillId="6" borderId="18" xfId="8" applyFont="1" applyFill="1" applyBorder="1" applyAlignment="1">
      <alignment horizontal="left" vertical="center"/>
    </xf>
    <xf numFmtId="0" fontId="15" fillId="7" borderId="63" xfId="0" applyFont="1" applyFill="1" applyBorder="1" applyAlignment="1">
      <alignment horizontal="center" vertical="center"/>
    </xf>
    <xf numFmtId="0" fontId="15" fillId="7" borderId="55" xfId="0" applyFont="1" applyFill="1" applyBorder="1" applyAlignment="1">
      <alignment horizontal="center" vertical="center"/>
    </xf>
    <xf numFmtId="166" fontId="15" fillId="7" borderId="12" xfId="0" applyNumberFormat="1" applyFont="1" applyFill="1" applyBorder="1" applyAlignment="1">
      <alignment horizontal="center" vertical="center"/>
    </xf>
    <xf numFmtId="3" fontId="53" fillId="7" borderId="58" xfId="0" applyNumberFormat="1" applyFont="1" applyFill="1" applyBorder="1" applyAlignment="1">
      <alignment horizontal="center" vertical="center" wrapText="1"/>
    </xf>
    <xf numFmtId="3" fontId="53" fillId="7" borderId="62" xfId="0" applyNumberFormat="1" applyFont="1" applyFill="1" applyBorder="1" applyAlignment="1">
      <alignment horizontal="center" vertical="center" wrapText="1"/>
    </xf>
    <xf numFmtId="166" fontId="15" fillId="7" borderId="12" xfId="0" applyNumberFormat="1" applyFont="1" applyFill="1" applyBorder="1" applyAlignment="1">
      <alignment horizontal="center" vertical="center" wrapText="1"/>
    </xf>
    <xf numFmtId="0" fontId="15" fillId="7" borderId="5" xfId="0" applyFont="1" applyFill="1" applyBorder="1" applyAlignment="1">
      <alignment horizontal="center" vertical="center" wrapText="1"/>
    </xf>
    <xf numFmtId="0" fontId="72" fillId="6" borderId="19" xfId="8" applyFont="1" applyFill="1" applyBorder="1" applyAlignment="1">
      <alignment horizontal="left" vertical="center" wrapText="1"/>
    </xf>
    <xf numFmtId="0" fontId="72" fillId="6" borderId="17" xfId="8" applyFont="1" applyFill="1" applyBorder="1" applyAlignment="1">
      <alignment horizontal="left" vertical="center" wrapText="1"/>
    </xf>
    <xf numFmtId="0" fontId="72" fillId="6" borderId="18" xfId="8" applyFont="1" applyFill="1" applyBorder="1" applyAlignment="1">
      <alignment horizontal="left" vertical="center" wrapText="1"/>
    </xf>
    <xf numFmtId="172" fontId="15" fillId="7" borderId="22" xfId="11" applyNumberFormat="1" applyFont="1" applyFill="1" applyBorder="1" applyAlignment="1">
      <alignment horizontal="center" vertical="center" wrapText="1"/>
    </xf>
    <xf numFmtId="4" fontId="31" fillId="11" borderId="88" xfId="8" applyNumberFormat="1" applyFont="1" applyFill="1" applyBorder="1" applyAlignment="1">
      <alignment horizontal="center" vertical="center"/>
    </xf>
    <xf numFmtId="4" fontId="31" fillId="11" borderId="90" xfId="8" applyNumberFormat="1" applyFont="1" applyFill="1" applyBorder="1" applyAlignment="1">
      <alignment horizontal="center" vertical="center"/>
    </xf>
    <xf numFmtId="2" fontId="15" fillId="7" borderId="38" xfId="0" applyNumberFormat="1" applyFont="1" applyFill="1" applyBorder="1" applyAlignment="1">
      <alignment horizontal="center" vertical="center" wrapText="1"/>
    </xf>
    <xf numFmtId="2" fontId="15" fillId="7" borderId="33" xfId="0" applyNumberFormat="1" applyFont="1" applyFill="1" applyBorder="1" applyAlignment="1">
      <alignment horizontal="center" vertical="center" wrapText="1"/>
    </xf>
    <xf numFmtId="166" fontId="15" fillId="7" borderId="3" xfId="0" applyNumberFormat="1" applyFont="1" applyFill="1" applyBorder="1" applyAlignment="1">
      <alignment horizontal="center" vertical="center" wrapText="1"/>
    </xf>
    <xf numFmtId="0" fontId="31" fillId="11" borderId="91" xfId="8" applyFont="1" applyFill="1" applyBorder="1" applyAlignment="1">
      <alignment horizontal="right" vertical="center"/>
    </xf>
    <xf numFmtId="0" fontId="31" fillId="11" borderId="87" xfId="8" applyFont="1" applyFill="1" applyBorder="1" applyAlignment="1">
      <alignment horizontal="right" vertical="center"/>
    </xf>
    <xf numFmtId="0" fontId="15" fillId="7" borderId="24" xfId="0" applyFont="1" applyFill="1" applyBorder="1" applyAlignment="1">
      <alignment horizontal="center" vertical="center"/>
    </xf>
    <xf numFmtId="0" fontId="30" fillId="4" borderId="19" xfId="8" applyFont="1" applyFill="1" applyBorder="1" applyAlignment="1">
      <alignment horizontal="center" vertical="center" wrapText="1"/>
    </xf>
    <xf numFmtId="0" fontId="30" fillId="4" borderId="17" xfId="8" applyFont="1" applyFill="1" applyBorder="1" applyAlignment="1">
      <alignment horizontal="center" vertical="center" wrapText="1"/>
    </xf>
    <xf numFmtId="0" fontId="30" fillId="4" borderId="18" xfId="8" applyFont="1" applyFill="1" applyBorder="1" applyAlignment="1">
      <alignment horizontal="center" vertical="center" wrapText="1"/>
    </xf>
    <xf numFmtId="170" fontId="31" fillId="11" borderId="84" xfId="8" applyNumberFormat="1" applyFont="1" applyFill="1" applyBorder="1" applyAlignment="1">
      <alignment horizontal="center" vertical="center"/>
    </xf>
    <xf numFmtId="170" fontId="31" fillId="11" borderId="89" xfId="8" applyNumberFormat="1" applyFont="1" applyFill="1" applyBorder="1" applyAlignment="1">
      <alignment horizontal="center" vertical="center"/>
    </xf>
    <xf numFmtId="166" fontId="15" fillId="7" borderId="3" xfId="0" applyNumberFormat="1" applyFont="1" applyFill="1" applyBorder="1" applyAlignment="1">
      <alignment horizontal="center" vertical="center"/>
    </xf>
    <xf numFmtId="3" fontId="53" fillId="7" borderId="47" xfId="0" applyNumberFormat="1" applyFont="1" applyFill="1" applyBorder="1" applyAlignment="1">
      <alignment horizontal="center" vertical="center" wrapText="1"/>
    </xf>
    <xf numFmtId="2" fontId="15" fillId="7" borderId="49" xfId="0" applyNumberFormat="1" applyFont="1" applyFill="1" applyBorder="1" applyAlignment="1">
      <alignment horizontal="center" vertical="center" wrapText="1"/>
    </xf>
    <xf numFmtId="0" fontId="31" fillId="11" borderId="24" xfId="8" applyFont="1" applyFill="1" applyBorder="1" applyAlignment="1">
      <alignment horizontal="center" vertical="center"/>
    </xf>
    <xf numFmtId="0" fontId="31" fillId="11" borderId="63" xfId="8" applyFont="1" applyFill="1" applyBorder="1" applyAlignment="1">
      <alignment horizontal="center" vertical="center"/>
    </xf>
    <xf numFmtId="0" fontId="31" fillId="11" borderId="55" xfId="8" applyFont="1" applyFill="1" applyBorder="1" applyAlignment="1">
      <alignment horizontal="center" vertical="center"/>
    </xf>
    <xf numFmtId="0" fontId="31" fillId="11" borderId="85" xfId="8" applyFont="1" applyFill="1" applyBorder="1" applyAlignment="1">
      <alignment horizontal="right" vertical="center"/>
    </xf>
    <xf numFmtId="0" fontId="31" fillId="11" borderId="86" xfId="8" applyFont="1" applyFill="1" applyBorder="1" applyAlignment="1">
      <alignment horizontal="right" vertical="center"/>
    </xf>
    <xf numFmtId="0" fontId="31" fillId="11" borderId="73" xfId="8" applyFont="1" applyFill="1" applyBorder="1" applyAlignment="1">
      <alignment horizontal="right" vertical="center"/>
    </xf>
    <xf numFmtId="0" fontId="31" fillId="11" borderId="77" xfId="8" applyFont="1" applyFill="1" applyBorder="1" applyAlignment="1">
      <alignment horizontal="right" vertical="center"/>
    </xf>
    <xf numFmtId="170" fontId="31" fillId="11" borderId="76" xfId="8" applyNumberFormat="1" applyFont="1" applyFill="1" applyBorder="1" applyAlignment="1">
      <alignment horizontal="center" vertical="center"/>
    </xf>
    <xf numFmtId="170" fontId="31" fillId="11" borderId="80" xfId="8" applyNumberFormat="1" applyFont="1" applyFill="1" applyBorder="1" applyAlignment="1">
      <alignment horizontal="center" vertical="center"/>
    </xf>
    <xf numFmtId="0" fontId="15" fillId="0" borderId="12" xfId="0" applyFont="1" applyFill="1" applyBorder="1" applyAlignment="1">
      <alignment horizontal="left" vertical="center"/>
    </xf>
    <xf numFmtId="0" fontId="31" fillId="11" borderId="84" xfId="8" applyFont="1" applyFill="1" applyBorder="1" applyAlignment="1">
      <alignment horizontal="right" vertical="center"/>
    </xf>
    <xf numFmtId="0" fontId="31" fillId="11" borderId="76" xfId="8" applyFont="1" applyFill="1" applyBorder="1" applyAlignment="1">
      <alignment horizontal="right" vertical="center"/>
    </xf>
    <xf numFmtId="4" fontId="31" fillId="11" borderId="88" xfId="8" applyNumberFormat="1" applyFont="1" applyFill="1" applyBorder="1" applyAlignment="1">
      <alignment horizontal="right" vertical="center"/>
    </xf>
    <xf numFmtId="4" fontId="31" fillId="11" borderId="91" xfId="8" applyNumberFormat="1" applyFont="1" applyFill="1" applyBorder="1" applyAlignment="1">
      <alignment horizontal="right" vertical="center"/>
    </xf>
    <xf numFmtId="4" fontId="31" fillId="11" borderId="87" xfId="8" applyNumberFormat="1" applyFont="1" applyFill="1" applyBorder="1" applyAlignment="1">
      <alignment horizontal="right" vertical="center"/>
    </xf>
    <xf numFmtId="0" fontId="32" fillId="0" borderId="62" xfId="0" applyFont="1" applyFill="1" applyBorder="1" applyAlignment="1">
      <alignment horizontal="left" vertical="center" wrapText="1"/>
    </xf>
    <xf numFmtId="0" fontId="32" fillId="0" borderId="44" xfId="0" applyFont="1" applyFill="1" applyBorder="1" applyAlignment="1">
      <alignment horizontal="left" vertical="center" wrapText="1"/>
    </xf>
    <xf numFmtId="0" fontId="32" fillId="0" borderId="69" xfId="0" applyFont="1" applyBorder="1" applyAlignment="1">
      <alignment horizontal="left" wrapText="1"/>
    </xf>
    <xf numFmtId="0" fontId="32" fillId="0" borderId="17" xfId="0" applyFont="1" applyBorder="1" applyAlignment="1">
      <alignment horizontal="left" wrapText="1"/>
    </xf>
    <xf numFmtId="0" fontId="32" fillId="0" borderId="98" xfId="0" applyFont="1" applyBorder="1" applyAlignment="1">
      <alignment horizontal="left" wrapText="1"/>
    </xf>
    <xf numFmtId="172" fontId="15" fillId="7" borderId="46" xfId="11" applyNumberFormat="1" applyFont="1" applyFill="1" applyBorder="1" applyAlignment="1">
      <alignment horizontal="center" wrapText="1"/>
    </xf>
    <xf numFmtId="172" fontId="15" fillId="7" borderId="20" xfId="11" applyNumberFormat="1" applyFont="1" applyFill="1" applyBorder="1" applyAlignment="1">
      <alignment horizontal="center" wrapText="1"/>
    </xf>
    <xf numFmtId="172" fontId="15" fillId="7" borderId="45" xfId="11" applyNumberFormat="1" applyFont="1" applyFill="1" applyBorder="1" applyAlignment="1">
      <alignment horizontal="center" vertical="center" wrapText="1"/>
    </xf>
    <xf numFmtId="172" fontId="15" fillId="7" borderId="20" xfId="11" applyNumberFormat="1" applyFont="1" applyFill="1" applyBorder="1" applyAlignment="1">
      <alignment horizontal="center" vertical="center" wrapText="1"/>
    </xf>
    <xf numFmtId="3" fontId="14" fillId="0" borderId="45" xfId="8" applyNumberFormat="1" applyFont="1" applyFill="1" applyBorder="1" applyAlignment="1">
      <alignment horizontal="center" vertical="center"/>
    </xf>
    <xf numFmtId="3" fontId="14" fillId="0" borderId="20" xfId="8" applyNumberFormat="1" applyFont="1" applyFill="1" applyBorder="1" applyAlignment="1">
      <alignment horizontal="center" vertical="center"/>
    </xf>
    <xf numFmtId="3" fontId="14" fillId="0" borderId="46" xfId="8" applyNumberFormat="1" applyFont="1" applyFill="1" applyBorder="1" applyAlignment="1">
      <alignment horizontal="center" vertical="center"/>
    </xf>
    <xf numFmtId="2" fontId="15" fillId="0" borderId="39" xfId="8" applyNumberFormat="1" applyFont="1" applyFill="1" applyBorder="1" applyAlignment="1">
      <alignment horizontal="center" vertical="center" wrapText="1"/>
    </xf>
    <xf numFmtId="2" fontId="15" fillId="0" borderId="37" xfId="8" applyNumberFormat="1" applyFont="1" applyFill="1" applyBorder="1" applyAlignment="1">
      <alignment horizontal="center" vertical="center" wrapText="1"/>
    </xf>
    <xf numFmtId="2" fontId="15" fillId="0" borderId="40" xfId="8" applyNumberFormat="1" applyFont="1" applyFill="1" applyBorder="1" applyAlignment="1">
      <alignment horizontal="center" vertical="center" wrapText="1"/>
    </xf>
    <xf numFmtId="2" fontId="15" fillId="0" borderId="3" xfId="8" applyNumberFormat="1" applyFont="1" applyFill="1" applyBorder="1" applyAlignment="1">
      <alignment horizontal="center" vertical="center" wrapText="1"/>
    </xf>
    <xf numFmtId="2" fontId="15" fillId="0" borderId="1" xfId="8" applyNumberFormat="1" applyFont="1" applyFill="1" applyBorder="1" applyAlignment="1">
      <alignment horizontal="center" vertical="center" wrapText="1"/>
    </xf>
    <xf numFmtId="2" fontId="15" fillId="0" borderId="5" xfId="8" applyNumberFormat="1" applyFont="1" applyFill="1" applyBorder="1" applyAlignment="1">
      <alignment horizontal="center" vertical="center" wrapText="1"/>
    </xf>
    <xf numFmtId="169" fontId="15" fillId="0" borderId="3" xfId="8" applyNumberFormat="1" applyFont="1" applyFill="1" applyBorder="1" applyAlignment="1">
      <alignment horizontal="center" vertical="center" wrapText="1"/>
    </xf>
    <xf numFmtId="169" fontId="15" fillId="0" borderId="1" xfId="8" applyNumberFormat="1" applyFont="1" applyFill="1" applyBorder="1" applyAlignment="1">
      <alignment horizontal="center" vertical="center" wrapText="1"/>
    </xf>
    <xf numFmtId="169" fontId="15" fillId="0" borderId="5" xfId="8" applyNumberFormat="1" applyFont="1" applyFill="1" applyBorder="1" applyAlignment="1">
      <alignment horizontal="center" vertical="center" wrapText="1"/>
    </xf>
    <xf numFmtId="1" fontId="15" fillId="0" borderId="3" xfId="8" applyNumberFormat="1" applyFont="1" applyFill="1" applyBorder="1" applyAlignment="1">
      <alignment horizontal="center" vertical="center" wrapText="1"/>
    </xf>
    <xf numFmtId="1" fontId="15" fillId="0" borderId="1" xfId="8" applyNumberFormat="1" applyFont="1" applyFill="1" applyBorder="1" applyAlignment="1">
      <alignment horizontal="center" vertical="center" wrapText="1"/>
    </xf>
    <xf numFmtId="1" fontId="15" fillId="0" borderId="5" xfId="8" applyNumberFormat="1" applyFont="1" applyFill="1" applyBorder="1" applyAlignment="1">
      <alignment horizontal="center" vertical="center" wrapText="1"/>
    </xf>
    <xf numFmtId="3" fontId="53" fillId="0" borderId="64" xfId="8" applyNumberFormat="1" applyFont="1" applyFill="1" applyBorder="1" applyAlignment="1">
      <alignment horizontal="center" vertical="center"/>
    </xf>
    <xf numFmtId="3" fontId="53" fillId="0" borderId="34" xfId="8" applyNumberFormat="1" applyFont="1" applyFill="1" applyBorder="1" applyAlignment="1">
      <alignment horizontal="center" vertical="center"/>
    </xf>
    <xf numFmtId="3" fontId="53" fillId="0" borderId="43" xfId="8" applyNumberFormat="1" applyFont="1" applyFill="1" applyBorder="1" applyAlignment="1">
      <alignment horizontal="center" vertical="center"/>
    </xf>
    <xf numFmtId="4" fontId="14" fillId="0" borderId="60" xfId="8" applyNumberFormat="1" applyFont="1" applyFill="1" applyBorder="1" applyAlignment="1">
      <alignment horizontal="center" vertical="center"/>
    </xf>
    <xf numFmtId="4" fontId="14" fillId="0" borderId="61" xfId="8" applyNumberFormat="1" applyFont="1" applyFill="1" applyBorder="1" applyAlignment="1">
      <alignment horizontal="center" vertical="center"/>
    </xf>
    <xf numFmtId="4" fontId="14" fillId="0" borderId="71" xfId="8" applyNumberFormat="1" applyFont="1" applyFill="1" applyBorder="1" applyAlignment="1">
      <alignment horizontal="center" vertical="center"/>
    </xf>
    <xf numFmtId="0" fontId="29" fillId="0" borderId="19" xfId="8" applyFont="1" applyFill="1" applyBorder="1" applyAlignment="1">
      <alignment horizontal="left" vertical="center" wrapText="1"/>
    </xf>
    <xf numFmtId="0" fontId="29" fillId="0" borderId="17" xfId="8" applyFont="1" applyFill="1" applyBorder="1" applyAlignment="1">
      <alignment horizontal="left" vertical="center" wrapText="1"/>
    </xf>
    <xf numFmtId="0" fontId="29" fillId="0" borderId="18" xfId="8" applyFont="1" applyFill="1" applyBorder="1" applyAlignment="1">
      <alignment horizontal="left" vertical="center" wrapText="1"/>
    </xf>
    <xf numFmtId="0" fontId="15" fillId="7" borderId="63" xfId="8" applyFont="1" applyFill="1" applyBorder="1" applyAlignment="1">
      <alignment horizontal="center" vertical="center" wrapText="1"/>
    </xf>
    <xf numFmtId="0" fontId="15" fillId="7" borderId="12" xfId="8" applyFont="1" applyFill="1" applyBorder="1" applyAlignment="1">
      <alignment horizontal="center" vertical="center" wrapText="1"/>
    </xf>
    <xf numFmtId="0" fontId="15" fillId="7" borderId="8" xfId="8" applyFont="1" applyFill="1" applyBorder="1" applyAlignment="1">
      <alignment horizontal="center" vertical="center" wrapText="1"/>
    </xf>
    <xf numFmtId="3" fontId="53" fillId="7" borderId="12" xfId="8" applyNumberFormat="1" applyFont="1" applyFill="1" applyBorder="1" applyAlignment="1">
      <alignment horizontal="center" vertical="center" wrapText="1"/>
    </xf>
    <xf numFmtId="3" fontId="55" fillId="7" borderId="8" xfId="7" applyNumberFormat="1" applyFont="1" applyFill="1" applyBorder="1"/>
    <xf numFmtId="2" fontId="15" fillId="7" borderId="49" xfId="7" applyNumberFormat="1" applyFont="1" applyFill="1" applyBorder="1" applyAlignment="1">
      <alignment horizontal="center" vertical="center" wrapText="1"/>
    </xf>
    <xf numFmtId="2" fontId="15" fillId="7" borderId="32" xfId="7" applyNumberFormat="1" applyFont="1" applyFill="1" applyBorder="1" applyAlignment="1">
      <alignment horizontal="center" vertical="center" wrapText="1"/>
    </xf>
    <xf numFmtId="0" fontId="15" fillId="7" borderId="3" xfId="8" applyFont="1" applyFill="1" applyBorder="1" applyAlignment="1">
      <alignment horizontal="center" vertical="center" wrapText="1"/>
    </xf>
    <xf numFmtId="0" fontId="15" fillId="7" borderId="5" xfId="8" applyFont="1" applyFill="1" applyBorder="1" applyAlignment="1">
      <alignment horizontal="center" vertical="center" wrapText="1"/>
    </xf>
    <xf numFmtId="3" fontId="53" fillId="7" borderId="3" xfId="8" applyNumberFormat="1" applyFont="1" applyFill="1" applyBorder="1" applyAlignment="1">
      <alignment horizontal="center" vertical="center" wrapText="1"/>
    </xf>
    <xf numFmtId="3" fontId="55" fillId="7" borderId="5" xfId="7" applyNumberFormat="1" applyFont="1" applyFill="1" applyBorder="1"/>
    <xf numFmtId="2" fontId="15" fillId="7" borderId="38" xfId="7" applyNumberFormat="1" applyFont="1" applyFill="1" applyBorder="1" applyAlignment="1">
      <alignment horizontal="center" vertical="center" wrapText="1"/>
    </xf>
    <xf numFmtId="2" fontId="15" fillId="7" borderId="33" xfId="7" applyNumberFormat="1" applyFont="1" applyFill="1" applyBorder="1" applyAlignment="1">
      <alignment horizontal="center" vertical="center" wrapText="1"/>
    </xf>
    <xf numFmtId="0" fontId="29" fillId="0" borderId="70" xfId="8" applyFont="1" applyFill="1" applyBorder="1" applyAlignment="1">
      <alignment horizontal="left" vertical="center" wrapText="1"/>
    </xf>
    <xf numFmtId="0" fontId="29" fillId="0" borderId="66" xfId="8" applyFont="1" applyFill="1" applyBorder="1" applyAlignment="1">
      <alignment horizontal="left" vertical="center" wrapText="1"/>
    </xf>
    <xf numFmtId="0" fontId="29" fillId="0" borderId="29" xfId="8" applyFont="1" applyFill="1" applyBorder="1" applyAlignment="1">
      <alignment horizontal="left" vertical="center" wrapText="1"/>
    </xf>
    <xf numFmtId="0" fontId="15" fillId="7" borderId="24" xfId="8" applyFont="1" applyFill="1" applyBorder="1" applyAlignment="1">
      <alignment horizontal="center" vertical="center" wrapText="1"/>
    </xf>
    <xf numFmtId="0" fontId="15" fillId="7" borderId="55" xfId="8" applyFont="1" applyFill="1" applyBorder="1" applyAlignment="1">
      <alignment horizontal="center" vertical="center" wrapText="1"/>
    </xf>
    <xf numFmtId="4" fontId="15" fillId="0" borderId="0" xfId="7" applyNumberFormat="1" applyFont="1" applyFill="1" applyBorder="1" applyAlignment="1">
      <alignment horizontal="center" vertical="center"/>
    </xf>
    <xf numFmtId="0" fontId="29" fillId="0" borderId="65" xfId="8" applyFont="1" applyFill="1" applyBorder="1" applyAlignment="1">
      <alignment horizontal="left" vertical="center" wrapText="1"/>
    </xf>
    <xf numFmtId="0" fontId="29" fillId="0" borderId="54" xfId="8" applyFont="1" applyFill="1" applyBorder="1" applyAlignment="1">
      <alignment horizontal="left" vertical="center" wrapText="1"/>
    </xf>
    <xf numFmtId="0" fontId="29" fillId="0" borderId="48" xfId="8" applyFont="1" applyFill="1" applyBorder="1" applyAlignment="1">
      <alignment horizontal="left" vertical="center" wrapText="1"/>
    </xf>
    <xf numFmtId="2" fontId="15" fillId="0" borderId="3" xfId="8" applyNumberFormat="1" applyFont="1" applyFill="1" applyBorder="1" applyAlignment="1">
      <alignment horizontal="center" vertical="center"/>
    </xf>
    <xf numFmtId="2" fontId="15" fillId="0" borderId="5" xfId="8" applyNumberFormat="1" applyFont="1" applyFill="1" applyBorder="1" applyAlignment="1">
      <alignment horizontal="center" vertical="center"/>
    </xf>
    <xf numFmtId="169" fontId="15" fillId="0" borderId="3" xfId="8" applyNumberFormat="1" applyFont="1" applyFill="1" applyBorder="1" applyAlignment="1">
      <alignment horizontal="center" vertical="center"/>
    </xf>
    <xf numFmtId="169" fontId="15" fillId="0" borderId="5" xfId="8" applyNumberFormat="1" applyFont="1" applyFill="1" applyBorder="1" applyAlignment="1">
      <alignment horizontal="center" vertical="center"/>
    </xf>
    <xf numFmtId="166" fontId="15" fillId="0" borderId="3" xfId="8" applyNumberFormat="1" applyFont="1" applyFill="1" applyBorder="1" applyAlignment="1">
      <alignment horizontal="center" vertical="center"/>
    </xf>
    <xf numFmtId="166" fontId="15" fillId="0" borderId="5" xfId="8" applyNumberFormat="1" applyFont="1" applyFill="1" applyBorder="1" applyAlignment="1">
      <alignment horizontal="center" vertical="center"/>
    </xf>
    <xf numFmtId="1" fontId="15" fillId="0" borderId="3" xfId="8" applyNumberFormat="1" applyFont="1" applyFill="1" applyBorder="1" applyAlignment="1">
      <alignment horizontal="center" vertical="center"/>
    </xf>
    <xf numFmtId="1" fontId="15" fillId="0" borderId="5" xfId="8" applyNumberFormat="1" applyFont="1" applyFill="1" applyBorder="1" applyAlignment="1">
      <alignment horizontal="center" vertical="center"/>
    </xf>
    <xf numFmtId="3" fontId="53" fillId="0" borderId="3" xfId="7" applyNumberFormat="1" applyFont="1" applyFill="1" applyBorder="1" applyAlignment="1">
      <alignment horizontal="center" vertical="center" wrapText="1"/>
    </xf>
    <xf numFmtId="3" fontId="53" fillId="0" borderId="5" xfId="7" applyNumberFormat="1" applyFont="1" applyFill="1" applyBorder="1" applyAlignment="1">
      <alignment horizontal="center" vertical="center" wrapText="1"/>
    </xf>
    <xf numFmtId="0" fontId="15" fillId="7" borderId="14" xfId="8" applyFont="1" applyFill="1" applyBorder="1" applyAlignment="1">
      <alignment horizontal="center" vertical="center"/>
    </xf>
    <xf numFmtId="0" fontId="0" fillId="7" borderId="4" xfId="0" applyFill="1" applyBorder="1"/>
    <xf numFmtId="3" fontId="15" fillId="7" borderId="58" xfId="8" applyNumberFormat="1" applyFont="1" applyFill="1" applyBorder="1" applyAlignment="1">
      <alignment horizontal="center" vertical="center" wrapText="1"/>
    </xf>
    <xf numFmtId="3" fontId="3" fillId="7" borderId="62" xfId="0" applyNumberFormat="1" applyFont="1" applyFill="1" applyBorder="1"/>
    <xf numFmtId="172" fontId="15" fillId="7" borderId="45" xfId="11" applyNumberFormat="1" applyFont="1" applyFill="1" applyBorder="1" applyAlignment="1">
      <alignment horizontal="center" wrapText="1"/>
    </xf>
    <xf numFmtId="0" fontId="30" fillId="4" borderId="19" xfId="8" applyFont="1" applyFill="1" applyBorder="1" applyAlignment="1">
      <alignment horizontal="center" vertical="center"/>
    </xf>
    <xf numFmtId="0" fontId="30" fillId="4" borderId="17" xfId="8" applyFont="1" applyFill="1" applyBorder="1" applyAlignment="1">
      <alignment horizontal="center" vertical="center"/>
    </xf>
    <xf numFmtId="0" fontId="30" fillId="4" borderId="18" xfId="8" applyFont="1" applyFill="1" applyBorder="1" applyAlignment="1">
      <alignment horizontal="center" vertical="center"/>
    </xf>
    <xf numFmtId="0" fontId="70" fillId="6" borderId="19" xfId="8" applyFont="1" applyFill="1" applyBorder="1" applyAlignment="1">
      <alignment horizontal="left" vertical="center" wrapText="1"/>
    </xf>
    <xf numFmtId="0" fontId="70" fillId="6" borderId="17" xfId="8" applyFont="1" applyFill="1" applyBorder="1" applyAlignment="1">
      <alignment horizontal="left" vertical="center" wrapText="1"/>
    </xf>
    <xf numFmtId="0" fontId="70" fillId="6" borderId="18" xfId="8" applyFont="1" applyFill="1" applyBorder="1" applyAlignment="1">
      <alignment horizontal="left" vertical="center" wrapText="1"/>
    </xf>
    <xf numFmtId="0" fontId="32" fillId="0" borderId="1" xfId="0" applyFont="1" applyFill="1" applyBorder="1" applyAlignment="1">
      <alignment vertical="center"/>
    </xf>
    <xf numFmtId="0" fontId="32" fillId="0" borderId="5" xfId="0" applyFont="1" applyFill="1" applyBorder="1" applyAlignment="1">
      <alignment vertical="center"/>
    </xf>
    <xf numFmtId="0" fontId="32" fillId="0" borderId="47" xfId="0" applyFont="1" applyFill="1" applyBorder="1" applyAlignment="1">
      <alignment horizontal="left" vertical="center"/>
    </xf>
    <xf numFmtId="0" fontId="32" fillId="0" borderId="10" xfId="0" applyFont="1" applyFill="1" applyBorder="1" applyAlignment="1">
      <alignment horizontal="left" vertical="center"/>
    </xf>
    <xf numFmtId="0" fontId="32" fillId="0" borderId="39" xfId="0" applyFont="1" applyFill="1" applyBorder="1" applyAlignment="1">
      <alignment horizontal="left" vertical="center"/>
    </xf>
    <xf numFmtId="0" fontId="32" fillId="0" borderId="3"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70" fillId="6" borderId="53" xfId="8" applyFont="1" applyFill="1" applyBorder="1" applyAlignment="1">
      <alignment horizontal="left" vertical="center"/>
    </xf>
    <xf numFmtId="0" fontId="70" fillId="6" borderId="0" xfId="8" applyFont="1" applyFill="1" applyBorder="1" applyAlignment="1">
      <alignment horizontal="left" vertical="center"/>
    </xf>
    <xf numFmtId="0" fontId="70" fillId="6" borderId="52" xfId="8" applyFont="1" applyFill="1" applyBorder="1" applyAlignment="1">
      <alignment horizontal="left" vertical="center"/>
    </xf>
    <xf numFmtId="2" fontId="15" fillId="7" borderId="32" xfId="0" applyNumberFormat="1" applyFont="1" applyFill="1" applyBorder="1" applyAlignment="1">
      <alignment horizontal="center" vertical="center" wrapText="1"/>
    </xf>
    <xf numFmtId="0" fontId="15" fillId="7" borderId="63" xfId="8" applyFont="1" applyFill="1" applyBorder="1" applyAlignment="1">
      <alignment horizontal="left" vertical="center"/>
    </xf>
    <xf numFmtId="0" fontId="15" fillId="7" borderId="55" xfId="8" applyFont="1" applyFill="1" applyBorder="1" applyAlignment="1">
      <alignment horizontal="left" vertical="center"/>
    </xf>
    <xf numFmtId="0" fontId="31" fillId="11" borderId="24" xfId="8" applyFont="1" applyFill="1" applyBorder="1" applyAlignment="1">
      <alignment horizontal="center" vertical="center" wrapText="1"/>
    </xf>
    <xf numFmtId="0" fontId="31" fillId="11" borderId="63" xfId="8" applyFont="1" applyFill="1" applyBorder="1" applyAlignment="1">
      <alignment horizontal="center" vertical="center" wrapText="1"/>
    </xf>
    <xf numFmtId="0" fontId="31" fillId="11" borderId="55" xfId="8" applyFont="1" applyFill="1" applyBorder="1" applyAlignment="1">
      <alignment horizontal="center" vertical="center" wrapText="1"/>
    </xf>
    <xf numFmtId="0" fontId="31" fillId="11" borderId="88" xfId="8" applyFont="1" applyFill="1" applyBorder="1" applyAlignment="1">
      <alignment horizontal="right" vertical="center"/>
    </xf>
    <xf numFmtId="0" fontId="61" fillId="7" borderId="34" xfId="8" applyFont="1" applyFill="1" applyBorder="1" applyAlignment="1">
      <alignment horizontal="center" vertical="center" wrapText="1"/>
    </xf>
    <xf numFmtId="0" fontId="61" fillId="7" borderId="43" xfId="8" applyFont="1" applyFill="1" applyBorder="1" applyAlignment="1">
      <alignment horizontal="center" vertical="center" wrapText="1"/>
    </xf>
    <xf numFmtId="0" fontId="15" fillId="7" borderId="34" xfId="8" applyFont="1" applyFill="1" applyBorder="1" applyAlignment="1">
      <alignment horizontal="center" vertical="center" wrapText="1"/>
    </xf>
    <xf numFmtId="0" fontId="15" fillId="7" borderId="43" xfId="8" applyFont="1" applyFill="1" applyBorder="1" applyAlignment="1">
      <alignment horizontal="center" vertical="center" wrapText="1"/>
    </xf>
    <xf numFmtId="0" fontId="63" fillId="6" borderId="53" xfId="8" applyFont="1" applyFill="1" applyBorder="1" applyAlignment="1">
      <alignment horizontal="left" vertical="center" wrapText="1"/>
    </xf>
    <xf numFmtId="0" fontId="63" fillId="6" borderId="0" xfId="8" applyFont="1" applyFill="1" applyBorder="1" applyAlignment="1">
      <alignment horizontal="left" vertical="center" wrapText="1"/>
    </xf>
    <xf numFmtId="0" fontId="63" fillId="6" borderId="52" xfId="8" applyFont="1" applyFill="1" applyBorder="1" applyAlignment="1">
      <alignment horizontal="left" vertical="center" wrapText="1"/>
    </xf>
    <xf numFmtId="0" fontId="32" fillId="0" borderId="15" xfId="0" applyFont="1" applyFill="1" applyBorder="1" applyAlignment="1">
      <alignment horizontal="left" vertical="center"/>
    </xf>
    <xf numFmtId="0" fontId="32" fillId="0" borderId="16" xfId="0" applyFont="1" applyFill="1" applyBorder="1" applyAlignment="1">
      <alignment horizontal="left" vertical="center"/>
    </xf>
    <xf numFmtId="0" fontId="32" fillId="0" borderId="37" xfId="0" applyFont="1" applyFill="1" applyBorder="1" applyAlignment="1">
      <alignment horizontal="left" vertical="center"/>
    </xf>
    <xf numFmtId="0" fontId="32" fillId="0" borderId="3" xfId="0" applyFont="1" applyFill="1" applyBorder="1" applyAlignment="1">
      <alignment vertical="center"/>
    </xf>
    <xf numFmtId="3" fontId="53" fillId="7" borderId="72" xfId="0" applyNumberFormat="1" applyFont="1" applyFill="1" applyBorder="1" applyAlignment="1">
      <alignment horizontal="center" vertical="center" wrapText="1"/>
    </xf>
    <xf numFmtId="3" fontId="53" fillId="7" borderId="67" xfId="0" applyNumberFormat="1" applyFont="1" applyFill="1" applyBorder="1" applyAlignment="1">
      <alignment horizontal="center" vertical="center" wrapText="1"/>
    </xf>
    <xf numFmtId="0" fontId="15" fillId="0" borderId="53" xfId="8" applyFont="1" applyFill="1" applyBorder="1" applyAlignment="1">
      <alignment horizontal="center" vertical="center" wrapText="1"/>
    </xf>
    <xf numFmtId="0" fontId="15" fillId="0" borderId="65" xfId="8" applyFont="1" applyFill="1" applyBorder="1" applyAlignment="1">
      <alignment horizontal="center" vertical="center" wrapText="1"/>
    </xf>
    <xf numFmtId="0" fontId="32" fillId="0" borderId="12" xfId="0" applyFont="1" applyFill="1" applyBorder="1" applyAlignment="1">
      <alignment horizontal="left" vertical="center" wrapText="1"/>
    </xf>
    <xf numFmtId="0" fontId="32" fillId="0" borderId="8" xfId="0" applyFont="1" applyFill="1" applyBorder="1" applyAlignment="1">
      <alignment horizontal="left" vertical="center" wrapText="1"/>
    </xf>
    <xf numFmtId="0" fontId="32" fillId="0" borderId="64" xfId="0" applyFont="1" applyFill="1" applyBorder="1" applyAlignment="1">
      <alignment horizontal="left" vertical="center" wrapText="1"/>
    </xf>
    <xf numFmtId="4" fontId="31" fillId="11" borderId="84" xfId="8" applyNumberFormat="1" applyFont="1" applyFill="1" applyBorder="1" applyAlignment="1">
      <alignment horizontal="center" vertical="center"/>
    </xf>
    <xf numFmtId="0" fontId="31" fillId="11" borderId="86" xfId="8" applyFont="1" applyFill="1" applyBorder="1" applyAlignment="1">
      <alignment horizontal="center" vertical="center"/>
    </xf>
    <xf numFmtId="0" fontId="15" fillId="0" borderId="24" xfId="0" applyNumberFormat="1" applyFont="1" applyFill="1" applyBorder="1" applyAlignment="1" applyProtection="1">
      <alignment horizontal="center" vertical="center"/>
    </xf>
    <xf numFmtId="0" fontId="15" fillId="0" borderId="63" xfId="0" applyNumberFormat="1" applyFont="1" applyFill="1" applyBorder="1" applyAlignment="1" applyProtection="1">
      <alignment horizontal="center" vertical="center"/>
    </xf>
    <xf numFmtId="0" fontId="15" fillId="0" borderId="55" xfId="0" applyNumberFormat="1" applyFont="1" applyFill="1" applyBorder="1" applyAlignment="1" applyProtection="1">
      <alignment horizontal="center" vertical="center"/>
    </xf>
    <xf numFmtId="0" fontId="70" fillId="6" borderId="65" xfId="8" applyFont="1" applyFill="1" applyBorder="1" applyAlignment="1">
      <alignment horizontal="left" vertical="center" wrapText="1"/>
    </xf>
    <xf numFmtId="0" fontId="70" fillId="6" borderId="54" xfId="8" applyFont="1" applyFill="1" applyBorder="1" applyAlignment="1">
      <alignment horizontal="left" vertical="center" wrapText="1"/>
    </xf>
    <xf numFmtId="0" fontId="70" fillId="6" borderId="48" xfId="8" applyFont="1" applyFill="1" applyBorder="1" applyAlignment="1">
      <alignment horizontal="left" vertical="center" wrapText="1"/>
    </xf>
    <xf numFmtId="0" fontId="32" fillId="0" borderId="47" xfId="0" applyFont="1" applyFill="1" applyBorder="1" applyAlignment="1">
      <alignment horizontal="left" vertical="center" wrapText="1"/>
    </xf>
    <xf numFmtId="0" fontId="32" fillId="0" borderId="10" xfId="0" applyFont="1" applyFill="1" applyBorder="1" applyAlignment="1">
      <alignment horizontal="left" vertical="center" wrapText="1"/>
    </xf>
    <xf numFmtId="0" fontId="32" fillId="0" borderId="39" xfId="0" applyFont="1" applyFill="1" applyBorder="1" applyAlignment="1">
      <alignment horizontal="left" vertical="center" wrapText="1"/>
    </xf>
    <xf numFmtId="0" fontId="32" fillId="0" borderId="62" xfId="0" applyFont="1" applyFill="1" applyBorder="1" applyAlignment="1">
      <alignment horizontal="left" vertical="center"/>
    </xf>
    <xf numFmtId="0" fontId="32" fillId="0" borderId="44" xfId="0" applyFont="1" applyFill="1" applyBorder="1" applyAlignment="1">
      <alignment horizontal="left" vertical="center"/>
    </xf>
    <xf numFmtId="0" fontId="32" fillId="0" borderId="40" xfId="0" applyFont="1" applyFill="1" applyBorder="1" applyAlignment="1">
      <alignment horizontal="left" vertical="center"/>
    </xf>
    <xf numFmtId="0" fontId="70" fillId="6" borderId="70" xfId="8" applyFont="1" applyFill="1" applyBorder="1" applyAlignment="1">
      <alignment horizontal="left" vertical="center" wrapText="1"/>
    </xf>
    <xf numFmtId="0" fontId="70" fillId="6" borderId="66" xfId="8" applyFont="1" applyFill="1" applyBorder="1" applyAlignment="1">
      <alignment horizontal="left" vertical="center" wrapText="1"/>
    </xf>
    <xf numFmtId="0" fontId="70" fillId="6" borderId="29" xfId="8" applyFont="1" applyFill="1" applyBorder="1" applyAlignment="1">
      <alignment horizontal="left" vertical="center" wrapText="1"/>
    </xf>
    <xf numFmtId="0" fontId="32" fillId="0" borderId="40" xfId="0" applyFont="1" applyFill="1" applyBorder="1" applyAlignment="1">
      <alignment horizontal="left" vertical="center" wrapText="1"/>
    </xf>
    <xf numFmtId="0" fontId="30" fillId="4" borderId="19" xfId="8" applyFont="1" applyFill="1" applyBorder="1" applyAlignment="1">
      <alignment horizontal="left" vertical="center"/>
    </xf>
    <xf numFmtId="0" fontId="30" fillId="4" borderId="17" xfId="8" applyFont="1" applyFill="1" applyBorder="1" applyAlignment="1">
      <alignment horizontal="left" vertical="center"/>
    </xf>
    <xf numFmtId="0" fontId="28" fillId="6" borderId="70" xfId="8" applyFont="1" applyFill="1" applyBorder="1" applyAlignment="1">
      <alignment horizontal="left" vertical="center" wrapText="1"/>
    </xf>
    <xf numFmtId="0" fontId="28" fillId="6" borderId="66" xfId="8" applyFont="1" applyFill="1" applyBorder="1" applyAlignment="1">
      <alignment horizontal="left" vertical="center" wrapText="1"/>
    </xf>
    <xf numFmtId="0" fontId="28" fillId="6" borderId="29" xfId="8" applyFont="1" applyFill="1" applyBorder="1" applyAlignment="1">
      <alignment horizontal="left" vertical="center" wrapText="1"/>
    </xf>
    <xf numFmtId="0" fontId="28" fillId="6" borderId="65" xfId="8" applyFont="1" applyFill="1" applyBorder="1" applyAlignment="1">
      <alignment horizontal="left" vertical="center"/>
    </xf>
    <xf numFmtId="0" fontId="28" fillId="6" borderId="54" xfId="8" applyFont="1" applyFill="1" applyBorder="1" applyAlignment="1">
      <alignment horizontal="left" vertical="center"/>
    </xf>
    <xf numFmtId="0" fontId="28" fillId="6" borderId="48" xfId="8" applyFont="1" applyFill="1" applyBorder="1" applyAlignment="1">
      <alignment horizontal="left" vertical="center"/>
    </xf>
    <xf numFmtId="0" fontId="15" fillId="7" borderId="63" xfId="8" applyFont="1" applyFill="1" applyBorder="1" applyAlignment="1">
      <alignment horizontal="center" vertical="center"/>
    </xf>
    <xf numFmtId="0" fontId="15" fillId="7" borderId="55" xfId="8" applyFont="1" applyFill="1" applyBorder="1" applyAlignment="1">
      <alignment horizontal="center" vertical="center"/>
    </xf>
    <xf numFmtId="0" fontId="15" fillId="7" borderId="72" xfId="8" applyFont="1" applyFill="1" applyBorder="1" applyAlignment="1">
      <alignment horizontal="center" vertical="center" wrapText="1"/>
    </xf>
    <xf numFmtId="0" fontId="15" fillId="7" borderId="78" xfId="8" applyFont="1" applyFill="1" applyBorder="1" applyAlignment="1">
      <alignment horizontal="center" vertical="center" wrapText="1"/>
    </xf>
    <xf numFmtId="0" fontId="15" fillId="7" borderId="67" xfId="8" applyFont="1" applyFill="1" applyBorder="1" applyAlignment="1">
      <alignment horizontal="center" vertical="center" wrapText="1"/>
    </xf>
    <xf numFmtId="0" fontId="15" fillId="7" borderId="56" xfId="8" applyFont="1" applyFill="1" applyBorder="1" applyAlignment="1">
      <alignment horizontal="center" vertical="center" wrapText="1"/>
    </xf>
    <xf numFmtId="0" fontId="15" fillId="2" borderId="47" xfId="8" applyFont="1" applyFill="1" applyBorder="1" applyAlignment="1">
      <alignment horizontal="left" vertical="center" wrapText="1"/>
    </xf>
    <xf numFmtId="0" fontId="15" fillId="2" borderId="10" xfId="8" applyFont="1" applyFill="1" applyBorder="1" applyAlignment="1">
      <alignment horizontal="left" vertical="center" wrapText="1"/>
    </xf>
    <xf numFmtId="0" fontId="15" fillId="2" borderId="15" xfId="8" applyFont="1" applyFill="1" applyBorder="1" applyAlignment="1">
      <alignment horizontal="left" vertical="center" wrapText="1"/>
    </xf>
    <xf numFmtId="0" fontId="15" fillId="2" borderId="16" xfId="8" applyFont="1" applyFill="1" applyBorder="1" applyAlignment="1">
      <alignment horizontal="left" vertical="center" wrapText="1"/>
    </xf>
    <xf numFmtId="0" fontId="15" fillId="2" borderId="62" xfId="8" applyFont="1" applyFill="1" applyBorder="1" applyAlignment="1">
      <alignment horizontal="left" vertical="center" wrapText="1"/>
    </xf>
    <xf numFmtId="0" fontId="15" fillId="2" borderId="44" xfId="8" applyFont="1" applyFill="1" applyBorder="1" applyAlignment="1">
      <alignment horizontal="left" vertical="center" wrapText="1"/>
    </xf>
    <xf numFmtId="0" fontId="28" fillId="6" borderId="19" xfId="8" applyFont="1" applyFill="1" applyBorder="1" applyAlignment="1">
      <alignment horizontal="left" wrapText="1"/>
    </xf>
    <xf numFmtId="0" fontId="28" fillId="6" borderId="17" xfId="8" applyFont="1" applyFill="1" applyBorder="1" applyAlignment="1">
      <alignment horizontal="left" wrapText="1"/>
    </xf>
    <xf numFmtId="0" fontId="28" fillId="6" borderId="18" xfId="8" applyFont="1" applyFill="1" applyBorder="1" applyAlignment="1">
      <alignment horizontal="left" wrapText="1"/>
    </xf>
    <xf numFmtId="0" fontId="28" fillId="6" borderId="65" xfId="8" applyFont="1" applyFill="1" applyBorder="1" applyAlignment="1">
      <alignment horizontal="left" vertical="center" wrapText="1"/>
    </xf>
    <xf numFmtId="0" fontId="28" fillId="6" borderId="54" xfId="8" applyFont="1" applyFill="1" applyBorder="1" applyAlignment="1">
      <alignment horizontal="left" vertical="center" wrapText="1"/>
    </xf>
    <xf numFmtId="0" fontId="28" fillId="6" borderId="48" xfId="8" applyFont="1" applyFill="1" applyBorder="1" applyAlignment="1">
      <alignment horizontal="left" vertical="center" wrapText="1"/>
    </xf>
    <xf numFmtId="0" fontId="15" fillId="0" borderId="1" xfId="0" applyFont="1" applyBorder="1" applyAlignment="1">
      <alignment horizontal="center"/>
    </xf>
    <xf numFmtId="0" fontId="15" fillId="0" borderId="5" xfId="0" applyFont="1" applyBorder="1" applyAlignment="1">
      <alignment horizontal="center"/>
    </xf>
    <xf numFmtId="0" fontId="15" fillId="0" borderId="3" xfId="0" applyFont="1" applyBorder="1" applyAlignment="1">
      <alignment horizontal="center"/>
    </xf>
    <xf numFmtId="0" fontId="28" fillId="6" borderId="53" xfId="8" applyFont="1" applyFill="1" applyBorder="1" applyAlignment="1">
      <alignment horizontal="left" vertical="top" wrapText="1"/>
    </xf>
    <xf numFmtId="0" fontId="28" fillId="6" borderId="0" xfId="8" applyFont="1" applyFill="1" applyBorder="1" applyAlignment="1">
      <alignment horizontal="left" vertical="top" wrapText="1"/>
    </xf>
    <xf numFmtId="0" fontId="15" fillId="0" borderId="12" xfId="0" applyFont="1" applyBorder="1" applyAlignment="1">
      <alignment horizontal="center"/>
    </xf>
    <xf numFmtId="0" fontId="15" fillId="7" borderId="24" xfId="8" applyFont="1" applyFill="1" applyBorder="1" applyAlignment="1">
      <alignment horizontal="center" vertical="center"/>
    </xf>
    <xf numFmtId="0" fontId="15" fillId="7" borderId="79" xfId="8" applyFont="1" applyFill="1" applyBorder="1" applyAlignment="1">
      <alignment horizontal="center" vertical="center" wrapText="1"/>
    </xf>
    <xf numFmtId="0" fontId="15" fillId="7" borderId="92" xfId="8" applyFont="1" applyFill="1" applyBorder="1" applyAlignment="1">
      <alignment horizontal="center" vertical="center" wrapText="1"/>
    </xf>
    <xf numFmtId="0" fontId="15" fillId="7" borderId="64" xfId="8" applyFont="1" applyFill="1" applyBorder="1" applyAlignment="1">
      <alignment horizontal="center" vertical="center" wrapText="1"/>
    </xf>
    <xf numFmtId="3" fontId="15" fillId="7" borderId="47" xfId="8" applyNumberFormat="1" applyFont="1" applyFill="1" applyBorder="1" applyAlignment="1">
      <alignment horizontal="center" vertical="center" wrapText="1"/>
    </xf>
    <xf numFmtId="0" fontId="31" fillId="11" borderId="54" xfId="8" applyFont="1" applyFill="1" applyBorder="1" applyAlignment="1">
      <alignment horizontal="right" vertical="center"/>
    </xf>
    <xf numFmtId="0" fontId="31" fillId="11" borderId="56" xfId="8" applyFont="1" applyFill="1" applyBorder="1" applyAlignment="1">
      <alignment horizontal="right" vertical="center"/>
    </xf>
    <xf numFmtId="166" fontId="15" fillId="0" borderId="39" xfId="8" applyNumberFormat="1" applyFont="1" applyFill="1" applyBorder="1" applyAlignment="1">
      <alignment horizontal="center" vertical="center" wrapText="1"/>
    </xf>
    <xf numFmtId="166" fontId="15" fillId="0" borderId="37" xfId="8" applyNumberFormat="1" applyFont="1" applyFill="1" applyBorder="1" applyAlignment="1">
      <alignment horizontal="center" vertical="center" wrapText="1"/>
    </xf>
    <xf numFmtId="166" fontId="15" fillId="0" borderId="40" xfId="8" applyNumberFormat="1" applyFont="1" applyFill="1" applyBorder="1" applyAlignment="1">
      <alignment horizontal="center" vertical="center" wrapText="1"/>
    </xf>
    <xf numFmtId="166" fontId="15" fillId="0" borderId="3" xfId="8" applyNumberFormat="1" applyFont="1" applyFill="1" applyBorder="1" applyAlignment="1">
      <alignment horizontal="center" vertical="center" wrapText="1"/>
    </xf>
    <xf numFmtId="166" fontId="15" fillId="0" borderId="1" xfId="8" applyNumberFormat="1" applyFont="1" applyFill="1" applyBorder="1" applyAlignment="1">
      <alignment horizontal="center" vertical="center" wrapText="1"/>
    </xf>
    <xf numFmtId="166" fontId="15" fillId="0" borderId="5" xfId="8" applyNumberFormat="1" applyFont="1" applyFill="1" applyBorder="1" applyAlignment="1">
      <alignment horizontal="center" vertical="center" wrapText="1"/>
    </xf>
    <xf numFmtId="0" fontId="30" fillId="8" borderId="19" xfId="8" applyFont="1" applyFill="1" applyBorder="1" applyAlignment="1">
      <alignment horizontal="left" vertical="center"/>
    </xf>
    <xf numFmtId="0" fontId="30" fillId="8" borderId="17" xfId="8" applyFont="1" applyFill="1" applyBorder="1" applyAlignment="1">
      <alignment horizontal="left" vertical="center"/>
    </xf>
    <xf numFmtId="0" fontId="30" fillId="8" borderId="18" xfId="8" applyFont="1" applyFill="1" applyBorder="1" applyAlignment="1">
      <alignment horizontal="left" vertical="center"/>
    </xf>
    <xf numFmtId="0" fontId="15" fillId="0" borderId="58" xfId="8" applyFont="1" applyFill="1" applyBorder="1" applyAlignment="1">
      <alignment horizontal="left" vertical="center"/>
    </xf>
    <xf numFmtId="0" fontId="15" fillId="0" borderId="59" xfId="8" applyFont="1" applyFill="1" applyBorder="1" applyAlignment="1">
      <alignment horizontal="left" vertical="center"/>
    </xf>
    <xf numFmtId="0" fontId="15" fillId="0" borderId="15" xfId="8" applyFont="1" applyFill="1" applyBorder="1" applyAlignment="1">
      <alignment horizontal="left" vertical="center"/>
    </xf>
    <xf numFmtId="0" fontId="15" fillId="0" borderId="16" xfId="8" applyFont="1" applyFill="1" applyBorder="1" applyAlignment="1">
      <alignment horizontal="left" vertical="center"/>
    </xf>
    <xf numFmtId="0" fontId="15" fillId="0" borderId="37" xfId="8" applyFont="1" applyFill="1" applyBorder="1" applyAlignment="1">
      <alignment horizontal="left" vertical="center"/>
    </xf>
    <xf numFmtId="0" fontId="15" fillId="0" borderId="41" xfId="8" applyFont="1" applyFill="1" applyBorder="1" applyAlignment="1">
      <alignment horizontal="left" vertical="center"/>
    </xf>
    <xf numFmtId="0" fontId="15" fillId="0" borderId="15" xfId="8" applyFont="1" applyFill="1" applyBorder="1" applyAlignment="1">
      <alignment horizontal="left" vertical="center" wrapText="1"/>
    </xf>
    <xf numFmtId="0" fontId="15" fillId="0" borderId="16" xfId="8" applyFont="1" applyFill="1" applyBorder="1" applyAlignment="1">
      <alignment horizontal="left" vertical="center" wrapText="1"/>
    </xf>
    <xf numFmtId="0" fontId="15" fillId="0" borderId="37" xfId="8" applyFont="1" applyFill="1" applyBorder="1" applyAlignment="1">
      <alignment horizontal="left" vertical="center" wrapText="1"/>
    </xf>
    <xf numFmtId="0" fontId="30" fillId="6" borderId="19" xfId="8" applyFont="1" applyFill="1" applyBorder="1" applyAlignment="1">
      <alignment horizontal="left" vertical="center"/>
    </xf>
    <xf numFmtId="0" fontId="30" fillId="6" borderId="17" xfId="8" applyFont="1" applyFill="1" applyBorder="1" applyAlignment="1">
      <alignment horizontal="left" vertical="center"/>
    </xf>
    <xf numFmtId="0" fontId="30" fillId="6" borderId="18" xfId="8" applyFont="1" applyFill="1" applyBorder="1" applyAlignment="1">
      <alignment horizontal="left" vertical="center"/>
    </xf>
    <xf numFmtId="0" fontId="15" fillId="0" borderId="58" xfId="8" applyFont="1" applyFill="1" applyBorder="1" applyAlignment="1">
      <alignment horizontal="left" vertical="center" wrapText="1"/>
    </xf>
    <xf numFmtId="0" fontId="15" fillId="0" borderId="59" xfId="8" applyFont="1" applyFill="1" applyBorder="1" applyAlignment="1">
      <alignment horizontal="left" vertical="center" wrapText="1"/>
    </xf>
    <xf numFmtId="0" fontId="15" fillId="0" borderId="41" xfId="8" applyFont="1" applyFill="1" applyBorder="1" applyAlignment="1">
      <alignment horizontal="left" vertical="center" wrapText="1"/>
    </xf>
    <xf numFmtId="0" fontId="3" fillId="0" borderId="16" xfId="7" applyBorder="1" applyAlignment="1">
      <alignment horizontal="left" vertical="center" wrapText="1"/>
    </xf>
    <xf numFmtId="0" fontId="3" fillId="0" borderId="37" xfId="7" applyBorder="1" applyAlignment="1">
      <alignment horizontal="left" vertical="center" wrapText="1"/>
    </xf>
    <xf numFmtId="0" fontId="15" fillId="0" borderId="62" xfId="8" applyFont="1" applyFill="1" applyBorder="1" applyAlignment="1">
      <alignment horizontal="left" vertical="center" wrapText="1"/>
    </xf>
    <xf numFmtId="0" fontId="15" fillId="0" borderId="44" xfId="8" applyFont="1" applyFill="1" applyBorder="1" applyAlignment="1">
      <alignment horizontal="left" vertical="center" wrapText="1"/>
    </xf>
    <xf numFmtId="3" fontId="14" fillId="0" borderId="0" xfId="8" applyNumberFormat="1" applyFont="1" applyFill="1" applyBorder="1" applyAlignment="1">
      <alignment horizontal="center" vertical="center"/>
    </xf>
    <xf numFmtId="0" fontId="15" fillId="0" borderId="8" xfId="0" applyFont="1" applyFill="1" applyBorder="1" applyAlignment="1">
      <alignment horizontal="center" vertical="center"/>
    </xf>
    <xf numFmtId="0" fontId="15" fillId="0" borderId="12" xfId="0" applyFont="1" applyFill="1" applyBorder="1" applyAlignment="1">
      <alignment horizontal="center" vertical="center"/>
    </xf>
    <xf numFmtId="2" fontId="15" fillId="0" borderId="8" xfId="0" applyNumberFormat="1" applyFont="1" applyFill="1" applyBorder="1" applyAlignment="1">
      <alignment horizontal="center" vertical="center"/>
    </xf>
    <xf numFmtId="2" fontId="15" fillId="0" borderId="12" xfId="0" applyNumberFormat="1" applyFont="1" applyFill="1" applyBorder="1" applyAlignment="1">
      <alignment horizontal="center" vertical="center"/>
    </xf>
    <xf numFmtId="169" fontId="15" fillId="0" borderId="1" xfId="0" applyNumberFormat="1" applyFont="1" applyFill="1" applyBorder="1" applyAlignment="1">
      <alignment horizontal="center" vertical="center"/>
    </xf>
    <xf numFmtId="3" fontId="15" fillId="0" borderId="8" xfId="0" applyNumberFormat="1" applyFont="1" applyFill="1" applyBorder="1" applyAlignment="1">
      <alignment horizontal="center" vertical="center"/>
    </xf>
    <xf numFmtId="3" fontId="15" fillId="0" borderId="12" xfId="0" applyNumberFormat="1" applyFont="1" applyFill="1" applyBorder="1" applyAlignment="1">
      <alignment horizontal="center" vertical="center"/>
    </xf>
    <xf numFmtId="3" fontId="65" fillId="0" borderId="72" xfId="0" applyNumberFormat="1" applyFont="1" applyFill="1" applyBorder="1" applyAlignment="1">
      <alignment horizontal="center" vertical="center" wrapText="1"/>
    </xf>
    <xf numFmtId="3" fontId="65" fillId="0" borderId="58" xfId="0" applyNumberFormat="1" applyFont="1" applyFill="1" applyBorder="1" applyAlignment="1">
      <alignment horizontal="center" vertical="center" wrapText="1"/>
    </xf>
    <xf numFmtId="4" fontId="14" fillId="0" borderId="23" xfId="8" applyNumberFormat="1" applyFont="1" applyFill="1" applyBorder="1" applyAlignment="1">
      <alignment horizontal="center" vertical="center"/>
    </xf>
    <xf numFmtId="3" fontId="53" fillId="0" borderId="99" xfId="0" applyNumberFormat="1" applyFont="1" applyFill="1" applyBorder="1" applyAlignment="1">
      <alignment horizontal="center" vertical="center" wrapText="1"/>
    </xf>
    <xf numFmtId="3" fontId="53" fillId="0" borderId="26" xfId="0" applyNumberFormat="1" applyFont="1" applyFill="1" applyBorder="1" applyAlignment="1">
      <alignment horizontal="center" vertical="center" wrapText="1"/>
    </xf>
    <xf numFmtId="3" fontId="53" fillId="0" borderId="75" xfId="0" applyNumberFormat="1" applyFont="1" applyFill="1" applyBorder="1" applyAlignment="1">
      <alignment horizontal="center" vertical="center" wrapText="1"/>
    </xf>
    <xf numFmtId="3" fontId="53" fillId="0" borderId="21" xfId="0" applyNumberFormat="1" applyFont="1" applyFill="1" applyBorder="1" applyAlignment="1">
      <alignment horizontal="center" vertical="center" wrapText="1"/>
    </xf>
    <xf numFmtId="4" fontId="14" fillId="0" borderId="0" xfId="8" applyNumberFormat="1" applyFont="1" applyFill="1" applyBorder="1" applyAlignment="1">
      <alignment horizontal="center" vertical="center"/>
    </xf>
    <xf numFmtId="0" fontId="35" fillId="4" borderId="19" xfId="8" applyFont="1" applyFill="1" applyBorder="1" applyAlignment="1">
      <alignment horizontal="center" vertical="center"/>
    </xf>
    <xf numFmtId="0" fontId="35" fillId="4" borderId="17" xfId="8" applyFont="1" applyFill="1" applyBorder="1" applyAlignment="1">
      <alignment horizontal="center" vertical="center"/>
    </xf>
    <xf numFmtId="0" fontId="35" fillId="4" borderId="18" xfId="8" applyFont="1" applyFill="1" applyBorder="1" applyAlignment="1">
      <alignment horizontal="center" vertical="center"/>
    </xf>
    <xf numFmtId="0" fontId="15" fillId="0" borderId="34" xfId="0" applyFont="1" applyFill="1" applyBorder="1" applyAlignment="1">
      <alignment horizontal="center" vertical="center"/>
    </xf>
    <xf numFmtId="0" fontId="15" fillId="0" borderId="64" xfId="0" applyFont="1" applyFill="1" applyBorder="1" applyAlignment="1">
      <alignment horizontal="center" vertical="center"/>
    </xf>
    <xf numFmtId="2" fontId="15" fillId="0" borderId="64" xfId="0" applyNumberFormat="1" applyFont="1" applyFill="1" applyBorder="1" applyAlignment="1">
      <alignment horizontal="center" vertical="center"/>
    </xf>
    <xf numFmtId="169" fontId="15" fillId="0" borderId="64" xfId="0" applyNumberFormat="1" applyFont="1" applyFill="1" applyBorder="1" applyAlignment="1">
      <alignment horizontal="center" vertical="center"/>
    </xf>
    <xf numFmtId="169" fontId="15" fillId="0" borderId="12" xfId="0" applyNumberFormat="1" applyFont="1" applyFill="1" applyBorder="1" applyAlignment="1">
      <alignment horizontal="center" vertical="center"/>
    </xf>
    <xf numFmtId="3" fontId="53" fillId="0" borderId="7" xfId="0" applyNumberFormat="1" applyFont="1" applyFill="1" applyBorder="1" applyAlignment="1">
      <alignment horizontal="center" vertical="center" wrapText="1"/>
    </xf>
    <xf numFmtId="3" fontId="53" fillId="0" borderId="59" xfId="0" applyNumberFormat="1" applyFont="1" applyFill="1" applyBorder="1" applyAlignment="1">
      <alignment horizontal="center" vertical="center" wrapText="1"/>
    </xf>
    <xf numFmtId="3" fontId="53" fillId="0" borderId="30" xfId="0" applyNumberFormat="1" applyFont="1" applyFill="1" applyBorder="1" applyAlignment="1">
      <alignment horizontal="center" vertical="center" wrapText="1"/>
    </xf>
    <xf numFmtId="169" fontId="15" fillId="0" borderId="34" xfId="0" applyNumberFormat="1" applyFont="1" applyFill="1" applyBorder="1" applyAlignment="1">
      <alignment horizontal="center" vertical="center"/>
    </xf>
    <xf numFmtId="3" fontId="15" fillId="0" borderId="64" xfId="0" applyNumberFormat="1" applyFont="1" applyFill="1" applyBorder="1" applyAlignment="1">
      <alignment horizontal="center" vertical="center"/>
    </xf>
    <xf numFmtId="166" fontId="15" fillId="0" borderId="64" xfId="0" applyNumberFormat="1" applyFont="1" applyFill="1" applyBorder="1" applyAlignment="1">
      <alignment horizontal="center" vertical="center" wrapText="1"/>
    </xf>
    <xf numFmtId="166" fontId="15" fillId="0" borderId="34" xfId="0" applyNumberFormat="1" applyFont="1" applyFill="1" applyBorder="1" applyAlignment="1">
      <alignment horizontal="center" vertical="center" wrapText="1"/>
    </xf>
    <xf numFmtId="3" fontId="15" fillId="0" borderId="34" xfId="0" applyNumberFormat="1" applyFont="1" applyFill="1" applyBorder="1" applyAlignment="1">
      <alignment horizontal="center" vertical="center"/>
    </xf>
    <xf numFmtId="3" fontId="53" fillId="0" borderId="6" xfId="0" applyNumberFormat="1" applyFont="1" applyFill="1" applyBorder="1" applyAlignment="1">
      <alignment horizontal="center" vertical="center" wrapText="1"/>
    </xf>
    <xf numFmtId="3" fontId="53" fillId="0" borderId="58" xfId="0" applyNumberFormat="1" applyFont="1" applyFill="1" applyBorder="1" applyAlignment="1">
      <alignment horizontal="center" vertical="center" wrapText="1"/>
    </xf>
    <xf numFmtId="0" fontId="28" fillId="6" borderId="19" xfId="8" applyFont="1" applyFill="1" applyBorder="1" applyAlignment="1">
      <alignment horizontal="center" vertical="center" wrapText="1"/>
    </xf>
    <xf numFmtId="0" fontId="28" fillId="6" borderId="17" xfId="8" applyFont="1" applyFill="1" applyBorder="1" applyAlignment="1">
      <alignment horizontal="center" vertical="center" wrapText="1"/>
    </xf>
    <xf numFmtId="0" fontId="28" fillId="6" borderId="18" xfId="8" applyFont="1" applyFill="1" applyBorder="1" applyAlignment="1">
      <alignment horizontal="center" vertical="center" wrapText="1"/>
    </xf>
    <xf numFmtId="3" fontId="65" fillId="0" borderId="60" xfId="0" applyNumberFormat="1" applyFont="1" applyFill="1" applyBorder="1" applyAlignment="1">
      <alignment horizontal="center" vertical="center" wrapText="1"/>
    </xf>
    <xf numFmtId="3" fontId="65" fillId="0" borderId="49" xfId="0" applyNumberFormat="1" applyFont="1" applyFill="1" applyBorder="1" applyAlignment="1">
      <alignment horizontal="center" vertical="center" wrapText="1"/>
    </xf>
    <xf numFmtId="4" fontId="14" fillId="0" borderId="38" xfId="8" applyNumberFormat="1" applyFont="1" applyFill="1" applyBorder="1" applyAlignment="1">
      <alignment horizontal="center" vertical="center"/>
    </xf>
    <xf numFmtId="166" fontId="15" fillId="2" borderId="34" xfId="0" applyNumberFormat="1" applyFont="1" applyFill="1" applyBorder="1" applyAlignment="1">
      <alignment horizontal="center" vertical="center" wrapText="1"/>
    </xf>
    <xf numFmtId="166" fontId="15" fillId="2" borderId="43" xfId="0" applyNumberFormat="1" applyFont="1" applyFill="1" applyBorder="1" applyAlignment="1">
      <alignment horizontal="center" vertical="center" wrapText="1"/>
    </xf>
    <xf numFmtId="0" fontId="63" fillId="0" borderId="64" xfId="8" applyFont="1" applyFill="1" applyBorder="1" applyAlignment="1">
      <alignment horizontal="center" vertical="center" wrapText="1"/>
    </xf>
    <xf numFmtId="0" fontId="63" fillId="0" borderId="34" xfId="8" applyFont="1" applyFill="1" applyBorder="1" applyAlignment="1">
      <alignment horizontal="center" vertical="center" wrapText="1"/>
    </xf>
    <xf numFmtId="0" fontId="63" fillId="0" borderId="43" xfId="8" applyFont="1" applyFill="1" applyBorder="1" applyAlignment="1">
      <alignment horizontal="center" vertical="center" wrapText="1"/>
    </xf>
    <xf numFmtId="0" fontId="15" fillId="0" borderId="43" xfId="0" applyFont="1" applyFill="1" applyBorder="1" applyAlignment="1">
      <alignment horizontal="center" vertical="center"/>
    </xf>
    <xf numFmtId="2" fontId="15" fillId="0" borderId="43" xfId="0" applyNumberFormat="1" applyFont="1" applyFill="1" applyBorder="1" applyAlignment="1">
      <alignment horizontal="center" vertical="center"/>
    </xf>
    <xf numFmtId="4" fontId="14" fillId="0" borderId="49" xfId="8" applyNumberFormat="1" applyFont="1" applyFill="1" applyBorder="1" applyAlignment="1">
      <alignment horizontal="center" vertical="center"/>
    </xf>
    <xf numFmtId="2" fontId="15" fillId="0" borderId="8" xfId="0" applyNumberFormat="1" applyFont="1" applyBorder="1" applyAlignment="1">
      <alignment horizontal="center" vertical="center"/>
    </xf>
    <xf numFmtId="2" fontId="15" fillId="0" borderId="43" xfId="0" applyNumberFormat="1" applyFont="1" applyBorder="1" applyAlignment="1">
      <alignment horizontal="center" vertical="center"/>
    </xf>
    <xf numFmtId="3" fontId="14" fillId="0" borderId="70" xfId="8" applyNumberFormat="1" applyFont="1" applyFill="1" applyBorder="1" applyAlignment="1">
      <alignment horizontal="center" vertical="center"/>
    </xf>
    <xf numFmtId="3" fontId="14" fillId="0" borderId="68" xfId="8" applyNumberFormat="1" applyFont="1" applyFill="1" applyBorder="1" applyAlignment="1">
      <alignment horizontal="center" vertical="center"/>
    </xf>
    <xf numFmtId="166" fontId="15" fillId="0" borderId="43" xfId="0" applyNumberFormat="1" applyFont="1" applyFill="1" applyBorder="1" applyAlignment="1">
      <alignment horizontal="center" vertical="center" wrapText="1"/>
    </xf>
    <xf numFmtId="0" fontId="15" fillId="0" borderId="8" xfId="8" applyFont="1" applyFill="1" applyBorder="1" applyAlignment="1">
      <alignment horizontal="center" vertical="center"/>
    </xf>
    <xf numFmtId="0" fontId="15" fillId="0" borderId="43" xfId="8" applyFont="1" applyFill="1" applyBorder="1" applyAlignment="1">
      <alignment horizontal="center" vertical="center"/>
    </xf>
    <xf numFmtId="3" fontId="15" fillId="0" borderId="43" xfId="0" applyNumberFormat="1" applyFont="1" applyFill="1" applyBorder="1" applyAlignment="1">
      <alignment horizontal="center" vertical="center"/>
    </xf>
    <xf numFmtId="3" fontId="65" fillId="0" borderId="32" xfId="0" applyNumberFormat="1" applyFont="1" applyFill="1" applyBorder="1" applyAlignment="1">
      <alignment horizontal="center" vertical="center" wrapText="1"/>
    </xf>
    <xf numFmtId="3" fontId="14" fillId="0" borderId="103" xfId="8" applyNumberFormat="1" applyFont="1" applyFill="1" applyBorder="1" applyAlignment="1">
      <alignment horizontal="center" vertical="center"/>
    </xf>
    <xf numFmtId="3" fontId="53" fillId="0" borderId="66" xfId="0" applyNumberFormat="1" applyFont="1" applyFill="1" applyBorder="1" applyAlignment="1">
      <alignment horizontal="center" vertical="center" wrapText="1"/>
    </xf>
    <xf numFmtId="3" fontId="53" fillId="0" borderId="31" xfId="0" applyNumberFormat="1" applyFont="1" applyFill="1" applyBorder="1" applyAlignment="1">
      <alignment horizontal="center" vertical="center" wrapText="1"/>
    </xf>
    <xf numFmtId="166" fontId="15" fillId="2" borderId="64" xfId="0" applyNumberFormat="1" applyFont="1" applyFill="1" applyBorder="1" applyAlignment="1">
      <alignment horizontal="center" vertical="center" wrapText="1"/>
    </xf>
    <xf numFmtId="3" fontId="14" fillId="0" borderId="75" xfId="8" applyNumberFormat="1" applyFont="1" applyFill="1" applyBorder="1" applyAlignment="1">
      <alignment horizontal="center" vertical="center"/>
    </xf>
    <xf numFmtId="3" fontId="14" fillId="0" borderId="21" xfId="8" applyNumberFormat="1" applyFont="1" applyFill="1" applyBorder="1" applyAlignment="1">
      <alignment horizontal="center" vertical="center"/>
    </xf>
    <xf numFmtId="3" fontId="65" fillId="0" borderId="6" xfId="0" applyNumberFormat="1" applyFont="1" applyFill="1" applyBorder="1" applyAlignment="1">
      <alignment horizontal="center" vertical="center" wrapText="1"/>
    </xf>
    <xf numFmtId="3" fontId="65" fillId="0" borderId="71" xfId="0" applyNumberFormat="1" applyFont="1" applyFill="1" applyBorder="1" applyAlignment="1">
      <alignment horizontal="center" vertical="center" wrapText="1"/>
    </xf>
    <xf numFmtId="4" fontId="14" fillId="0" borderId="33" xfId="8" applyNumberFormat="1" applyFont="1" applyFill="1" applyBorder="1" applyAlignment="1">
      <alignment horizontal="center" vertical="center"/>
    </xf>
    <xf numFmtId="3" fontId="53" fillId="0" borderId="22" xfId="0" applyNumberFormat="1" applyFont="1" applyFill="1" applyBorder="1" applyAlignment="1">
      <alignment horizontal="center" vertical="center" wrapText="1"/>
    </xf>
    <xf numFmtId="3" fontId="53" fillId="0" borderId="50" xfId="0" applyNumberFormat="1" applyFont="1" applyFill="1" applyBorder="1" applyAlignment="1">
      <alignment horizontal="center" vertical="center" wrapText="1"/>
    </xf>
    <xf numFmtId="3" fontId="65" fillId="0" borderId="61" xfId="0" applyNumberFormat="1" applyFont="1" applyFill="1" applyBorder="1" applyAlignment="1">
      <alignment horizontal="center" vertical="center" wrapText="1"/>
    </xf>
    <xf numFmtId="3" fontId="14" fillId="0" borderId="53" xfId="8" applyNumberFormat="1" applyFont="1" applyFill="1" applyBorder="1" applyAlignment="1">
      <alignment horizontal="center" vertical="center"/>
    </xf>
    <xf numFmtId="3" fontId="14" fillId="0" borderId="65" xfId="8" applyNumberFormat="1" applyFont="1" applyFill="1" applyBorder="1" applyAlignment="1">
      <alignment horizontal="center" vertical="center"/>
    </xf>
    <xf numFmtId="0" fontId="15" fillId="0" borderId="64" xfId="8" applyFont="1" applyFill="1" applyBorder="1" applyAlignment="1">
      <alignment horizontal="center" vertical="center"/>
    </xf>
    <xf numFmtId="0" fontId="15" fillId="0" borderId="34" xfId="8" applyFont="1" applyFill="1" applyBorder="1" applyAlignment="1">
      <alignment horizontal="center" vertical="center"/>
    </xf>
    <xf numFmtId="166" fontId="47" fillId="0" borderId="58" xfId="0" applyNumberFormat="1" applyFont="1" applyFill="1" applyBorder="1" applyAlignment="1">
      <alignment horizontal="left"/>
    </xf>
    <xf numFmtId="166" fontId="47" fillId="0" borderId="59" xfId="0" applyNumberFormat="1" applyFont="1" applyFill="1" applyBorder="1" applyAlignment="1">
      <alignment horizontal="left"/>
    </xf>
    <xf numFmtId="166" fontId="47" fillId="0" borderId="41" xfId="0" applyNumberFormat="1" applyFont="1" applyFill="1" applyBorder="1" applyAlignment="1">
      <alignment horizontal="left"/>
    </xf>
    <xf numFmtId="166" fontId="47" fillId="0" borderId="67" xfId="0" applyNumberFormat="1" applyFont="1" applyFill="1" applyBorder="1" applyAlignment="1">
      <alignment horizontal="left"/>
    </xf>
    <xf numFmtId="166" fontId="47" fillId="0" borderId="54" xfId="0" applyNumberFormat="1" applyFont="1" applyFill="1" applyBorder="1" applyAlignment="1">
      <alignment horizontal="left"/>
    </xf>
    <xf numFmtId="166" fontId="47" fillId="0" borderId="56" xfId="0" applyNumberFormat="1" applyFont="1" applyFill="1" applyBorder="1" applyAlignment="1">
      <alignment horizontal="left"/>
    </xf>
    <xf numFmtId="166" fontId="47" fillId="0" borderId="15" xfId="0" applyNumberFormat="1" applyFont="1" applyFill="1" applyBorder="1" applyAlignment="1">
      <alignment horizontal="left"/>
    </xf>
    <xf numFmtId="166" fontId="47" fillId="0" borderId="16" xfId="0" applyNumberFormat="1" applyFont="1" applyFill="1" applyBorder="1" applyAlignment="1">
      <alignment horizontal="left"/>
    </xf>
    <xf numFmtId="166" fontId="47" fillId="0" borderId="37" xfId="0" applyNumberFormat="1" applyFont="1" applyFill="1" applyBorder="1" applyAlignment="1">
      <alignment horizontal="left"/>
    </xf>
    <xf numFmtId="0" fontId="76" fillId="8" borderId="19" xfId="8" applyFont="1" applyFill="1" applyBorder="1" applyAlignment="1">
      <alignment horizontal="center" vertical="center"/>
    </xf>
    <xf numFmtId="0" fontId="76" fillId="8" borderId="17" xfId="8" applyFont="1" applyFill="1" applyBorder="1" applyAlignment="1">
      <alignment horizontal="center" vertical="center"/>
    </xf>
    <xf numFmtId="0" fontId="76" fillId="8" borderId="18" xfId="8" applyFont="1" applyFill="1" applyBorder="1" applyAlignment="1">
      <alignment horizontal="center" vertical="center"/>
    </xf>
    <xf numFmtId="0" fontId="15" fillId="0" borderId="1" xfId="0" applyFont="1" applyBorder="1" applyAlignment="1">
      <alignment horizontal="center" vertical="center"/>
    </xf>
    <xf numFmtId="2" fontId="15" fillId="0" borderId="1" xfId="0" applyNumberFormat="1" applyFont="1" applyBorder="1" applyAlignment="1">
      <alignment horizontal="center" vertical="center"/>
    </xf>
    <xf numFmtId="169" fontId="15" fillId="0" borderId="1" xfId="0" applyNumberFormat="1" applyFont="1" applyBorder="1" applyAlignment="1">
      <alignment horizontal="center" vertical="center"/>
    </xf>
    <xf numFmtId="2" fontId="15" fillId="0" borderId="34" xfId="0" applyNumberFormat="1" applyFont="1" applyFill="1" applyBorder="1" applyAlignment="1">
      <alignment horizontal="center" vertical="center"/>
    </xf>
    <xf numFmtId="3" fontId="53" fillId="0" borderId="72" xfId="0" applyNumberFormat="1" applyFont="1" applyFill="1" applyBorder="1" applyAlignment="1">
      <alignment horizontal="center" vertical="center" wrapText="1"/>
    </xf>
    <xf numFmtId="3" fontId="53" fillId="0" borderId="79" xfId="0" applyNumberFormat="1" applyFont="1" applyFill="1" applyBorder="1" applyAlignment="1">
      <alignment horizontal="center" vertical="center" wrapText="1"/>
    </xf>
    <xf numFmtId="3" fontId="15" fillId="0" borderId="1" xfId="0" applyNumberFormat="1" applyFont="1" applyFill="1" applyBorder="1" applyAlignment="1">
      <alignment horizontal="center" vertical="center"/>
    </xf>
    <xf numFmtId="3" fontId="15" fillId="0" borderId="1" xfId="0" applyNumberFormat="1" applyFont="1" applyBorder="1" applyAlignment="1">
      <alignment horizontal="center" vertical="center"/>
    </xf>
    <xf numFmtId="2" fontId="15" fillId="0" borderId="1" xfId="0" applyNumberFormat="1" applyFont="1" applyFill="1" applyBorder="1" applyAlignment="1">
      <alignment horizontal="center" vertical="center"/>
    </xf>
    <xf numFmtId="166" fontId="15" fillId="0" borderId="8" xfId="0" applyNumberFormat="1" applyFont="1" applyFill="1" applyBorder="1" applyAlignment="1">
      <alignment horizontal="center" vertical="center" wrapText="1"/>
    </xf>
    <xf numFmtId="2" fontId="15" fillId="0" borderId="64" xfId="0" applyNumberFormat="1" applyFont="1" applyBorder="1" applyAlignment="1">
      <alignment horizontal="center" vertical="center"/>
    </xf>
    <xf numFmtId="2" fontId="15" fillId="0" borderId="12" xfId="0" applyNumberFormat="1" applyFont="1" applyBorder="1" applyAlignment="1">
      <alignment horizontal="center" vertical="center"/>
    </xf>
    <xf numFmtId="2" fontId="15" fillId="0" borderId="34" xfId="0" applyNumberFormat="1" applyFont="1" applyBorder="1" applyAlignment="1">
      <alignment horizontal="center" vertical="center"/>
    </xf>
    <xf numFmtId="0" fontId="15" fillId="0" borderId="64" xfId="0" applyFont="1" applyBorder="1" applyAlignment="1">
      <alignment horizontal="center" vertical="center"/>
    </xf>
    <xf numFmtId="0" fontId="15" fillId="0" borderId="12" xfId="0" applyFont="1" applyBorder="1" applyAlignment="1">
      <alignment horizontal="center" vertical="center"/>
    </xf>
    <xf numFmtId="0" fontId="15" fillId="0" borderId="34" xfId="0" applyFont="1" applyBorder="1" applyAlignment="1">
      <alignment horizontal="center" vertical="center"/>
    </xf>
    <xf numFmtId="169" fontId="15" fillId="0" borderId="34" xfId="0" applyNumberFormat="1" applyFont="1" applyBorder="1" applyAlignment="1">
      <alignment horizontal="center" vertical="center"/>
    </xf>
    <xf numFmtId="169" fontId="15" fillId="0" borderId="12" xfId="0" applyNumberFormat="1" applyFont="1" applyBorder="1" applyAlignment="1">
      <alignment horizontal="center" vertical="center"/>
    </xf>
    <xf numFmtId="169" fontId="15" fillId="0" borderId="43" xfId="0" applyNumberFormat="1" applyFont="1" applyBorder="1" applyAlignment="1">
      <alignment horizontal="center" vertical="center"/>
    </xf>
    <xf numFmtId="3" fontId="15" fillId="0" borderId="34" xfId="0" applyNumberFormat="1" applyFont="1" applyBorder="1" applyAlignment="1">
      <alignment horizontal="center" vertical="center"/>
    </xf>
    <xf numFmtId="3" fontId="15" fillId="0" borderId="43" xfId="0" applyNumberFormat="1" applyFont="1" applyBorder="1" applyAlignment="1">
      <alignment horizontal="center" vertical="center"/>
    </xf>
    <xf numFmtId="0" fontId="15" fillId="0" borderId="43" xfId="0" applyFont="1" applyBorder="1" applyAlignment="1">
      <alignment horizontal="center" vertical="center"/>
    </xf>
    <xf numFmtId="166" fontId="15" fillId="0" borderId="64" xfId="0" applyNumberFormat="1" applyFont="1" applyBorder="1" applyAlignment="1">
      <alignment horizontal="center" vertical="center" wrapText="1"/>
    </xf>
    <xf numFmtId="166" fontId="15" fillId="0" borderId="34" xfId="0" applyNumberFormat="1" applyFont="1" applyBorder="1" applyAlignment="1">
      <alignment horizontal="center" vertical="center" wrapText="1"/>
    </xf>
    <xf numFmtId="169" fontId="15" fillId="0" borderId="64" xfId="0" applyNumberFormat="1" applyFont="1" applyBorder="1" applyAlignment="1">
      <alignment horizontal="center" vertical="center"/>
    </xf>
    <xf numFmtId="3" fontId="15" fillId="0" borderId="12" xfId="0" applyNumberFormat="1" applyFont="1" applyBorder="1" applyAlignment="1">
      <alignment horizontal="center" vertical="center"/>
    </xf>
    <xf numFmtId="3" fontId="15" fillId="0" borderId="64" xfId="0" applyNumberFormat="1" applyFont="1" applyBorder="1" applyAlignment="1">
      <alignment horizontal="center" vertical="center"/>
    </xf>
    <xf numFmtId="166" fontId="15" fillId="0" borderId="12" xfId="0" applyNumberFormat="1" applyFont="1" applyBorder="1" applyAlignment="1">
      <alignment horizontal="center" vertical="center" wrapText="1"/>
    </xf>
    <xf numFmtId="3" fontId="65" fillId="0" borderId="79" xfId="0" applyNumberFormat="1" applyFont="1" applyFill="1" applyBorder="1" applyAlignment="1">
      <alignment horizontal="center" vertical="center" wrapText="1"/>
    </xf>
    <xf numFmtId="3" fontId="53" fillId="0" borderId="32" xfId="0" applyNumberFormat="1" applyFont="1" applyFill="1" applyBorder="1" applyAlignment="1">
      <alignment horizontal="center" vertical="center" wrapText="1"/>
    </xf>
    <xf numFmtId="3" fontId="53" fillId="0" borderId="49" xfId="0" applyNumberFormat="1" applyFont="1" applyFill="1" applyBorder="1" applyAlignment="1">
      <alignment horizontal="center" vertical="center" wrapText="1"/>
    </xf>
    <xf numFmtId="3" fontId="53" fillId="0" borderId="61" xfId="0" applyNumberFormat="1" applyFont="1" applyFill="1" applyBorder="1" applyAlignment="1">
      <alignment horizontal="center" vertical="center" wrapText="1"/>
    </xf>
    <xf numFmtId="3" fontId="53" fillId="0" borderId="60" xfId="0" applyNumberFormat="1" applyFont="1" applyFill="1" applyBorder="1" applyAlignment="1">
      <alignment horizontal="center" vertical="center" wrapText="1"/>
    </xf>
    <xf numFmtId="3" fontId="53" fillId="0" borderId="20" xfId="0" applyNumberFormat="1" applyFont="1" applyFill="1" applyBorder="1" applyAlignment="1">
      <alignment horizontal="center" vertical="center" wrapText="1"/>
    </xf>
    <xf numFmtId="2" fontId="15" fillId="4" borderId="0" xfId="0" applyNumberFormat="1" applyFont="1" applyFill="1" applyBorder="1" applyAlignment="1">
      <alignment horizontal="center" vertical="center" wrapText="1"/>
    </xf>
    <xf numFmtId="3" fontId="53" fillId="0" borderId="67" xfId="0" applyNumberFormat="1" applyFont="1" applyFill="1" applyBorder="1" applyAlignment="1">
      <alignment horizontal="center" vertical="center" wrapText="1"/>
    </xf>
    <xf numFmtId="3" fontId="53" fillId="0" borderId="29" xfId="0" applyNumberFormat="1" applyFont="1" applyFill="1" applyBorder="1" applyAlignment="1">
      <alignment horizontal="center" vertical="center" wrapText="1"/>
    </xf>
    <xf numFmtId="2" fontId="15" fillId="7" borderId="47" xfId="0" applyNumberFormat="1" applyFont="1" applyFill="1" applyBorder="1" applyAlignment="1">
      <alignment horizontal="center" vertical="center" wrapText="1"/>
    </xf>
    <xf numFmtId="2" fontId="15" fillId="7" borderId="26" xfId="0" applyNumberFormat="1" applyFont="1" applyFill="1" applyBorder="1" applyAlignment="1">
      <alignment horizontal="center" vertical="center" wrapText="1"/>
    </xf>
    <xf numFmtId="166" fontId="15" fillId="7" borderId="64" xfId="0" applyNumberFormat="1" applyFont="1" applyFill="1" applyBorder="1" applyAlignment="1">
      <alignment horizontal="center" vertical="center" wrapText="1"/>
    </xf>
    <xf numFmtId="166" fontId="15" fillId="7" borderId="43" xfId="0" applyNumberFormat="1" applyFont="1" applyFill="1" applyBorder="1" applyAlignment="1">
      <alignment horizontal="center" vertical="center" wrapText="1"/>
    </xf>
    <xf numFmtId="166" fontId="15" fillId="7" borderId="47" xfId="0" applyNumberFormat="1" applyFont="1" applyFill="1" applyBorder="1" applyAlignment="1">
      <alignment horizontal="center" vertical="center"/>
    </xf>
    <xf numFmtId="166" fontId="15" fillId="7" borderId="39" xfId="0" applyNumberFormat="1" applyFont="1" applyFill="1" applyBorder="1" applyAlignment="1">
      <alignment horizontal="center" vertical="center"/>
    </xf>
    <xf numFmtId="3" fontId="53" fillId="7" borderId="39" xfId="0" applyNumberFormat="1" applyFont="1" applyFill="1" applyBorder="1" applyAlignment="1">
      <alignment horizontal="center" vertical="center" wrapText="1"/>
    </xf>
    <xf numFmtId="166" fontId="15" fillId="0" borderId="12" xfId="0" applyNumberFormat="1" applyFont="1" applyFill="1" applyBorder="1" applyAlignment="1">
      <alignment horizontal="center" vertical="center" wrapText="1"/>
    </xf>
    <xf numFmtId="0" fontId="15" fillId="0" borderId="8" xfId="0" applyFont="1" applyBorder="1" applyAlignment="1">
      <alignment horizontal="center" vertical="center"/>
    </xf>
    <xf numFmtId="166" fontId="47" fillId="0" borderId="47" xfId="0" applyNumberFormat="1" applyFont="1" applyFill="1" applyBorder="1" applyAlignment="1">
      <alignment horizontal="left"/>
    </xf>
    <xf numFmtId="166" fontId="47" fillId="0" borderId="10" xfId="0" applyNumberFormat="1" applyFont="1" applyFill="1" applyBorder="1" applyAlignment="1">
      <alignment horizontal="left"/>
    </xf>
    <xf numFmtId="166" fontId="47" fillId="0" borderId="39" xfId="0" applyNumberFormat="1" applyFont="1" applyFill="1" applyBorder="1" applyAlignment="1">
      <alignment horizontal="left"/>
    </xf>
    <xf numFmtId="3" fontId="15" fillId="0" borderId="8" xfId="0" applyNumberFormat="1" applyFont="1" applyBorder="1" applyAlignment="1">
      <alignment horizontal="center" vertical="center"/>
    </xf>
    <xf numFmtId="0" fontId="15" fillId="0" borderId="64" xfId="8" applyFont="1" applyFill="1" applyBorder="1" applyAlignment="1">
      <alignment horizontal="center" vertical="center" wrapText="1"/>
    </xf>
    <xf numFmtId="0" fontId="15" fillId="0" borderId="34" xfId="8" applyFont="1" applyFill="1" applyBorder="1" applyAlignment="1">
      <alignment horizontal="center" vertical="center" wrapText="1"/>
    </xf>
    <xf numFmtId="0" fontId="15" fillId="0" borderId="43" xfId="8" applyFont="1" applyFill="1" applyBorder="1" applyAlignment="1">
      <alignment horizontal="center" vertical="center" wrapText="1"/>
    </xf>
    <xf numFmtId="166" fontId="15" fillId="0" borderId="43" xfId="0" applyNumberFormat="1" applyFont="1" applyBorder="1" applyAlignment="1">
      <alignment horizontal="center" vertical="center" wrapText="1"/>
    </xf>
    <xf numFmtId="0" fontId="15" fillId="0" borderId="1" xfId="0" applyFont="1" applyFill="1" applyBorder="1" applyAlignment="1">
      <alignment horizontal="center" vertical="center"/>
    </xf>
    <xf numFmtId="3" fontId="53" fillId="0" borderId="45" xfId="0" applyNumberFormat="1" applyFont="1" applyFill="1" applyBorder="1" applyAlignment="1">
      <alignment horizontal="center" vertical="center" wrapText="1"/>
    </xf>
    <xf numFmtId="4" fontId="14" fillId="0" borderId="32" xfId="8" applyNumberFormat="1" applyFont="1" applyFill="1" applyBorder="1" applyAlignment="1">
      <alignment horizontal="center" vertical="center"/>
    </xf>
    <xf numFmtId="169" fontId="13" fillId="9" borderId="0" xfId="8" applyNumberFormat="1" applyFill="1" applyAlignment="1">
      <alignment horizontal="center" vertical="center"/>
    </xf>
    <xf numFmtId="3" fontId="53" fillId="0" borderId="21" xfId="0" quotePrefix="1" applyNumberFormat="1" applyFont="1" applyFill="1" applyBorder="1" applyAlignment="1">
      <alignment horizontal="center" vertical="center"/>
    </xf>
    <xf numFmtId="3" fontId="53" fillId="0" borderId="31" xfId="0" quotePrefix="1" applyNumberFormat="1" applyFont="1" applyFill="1" applyBorder="1" applyAlignment="1">
      <alignment horizontal="center" vertical="center"/>
    </xf>
    <xf numFmtId="3" fontId="53" fillId="0" borderId="29" xfId="0" quotePrefix="1" applyNumberFormat="1" applyFont="1" applyFill="1" applyBorder="1" applyAlignment="1">
      <alignment horizontal="center" vertical="center"/>
    </xf>
    <xf numFmtId="3" fontId="53" fillId="0" borderId="48" xfId="0" quotePrefix="1" applyNumberFormat="1" applyFont="1" applyFill="1" applyBorder="1" applyAlignment="1">
      <alignment horizontal="center" vertical="center"/>
    </xf>
    <xf numFmtId="4" fontId="15" fillId="0" borderId="8" xfId="0" applyNumberFormat="1" applyFont="1" applyBorder="1" applyAlignment="1">
      <alignment horizontal="center" vertical="center" wrapText="1"/>
    </xf>
    <xf numFmtId="4" fontId="15" fillId="0" borderId="12" xfId="0" applyNumberFormat="1" applyFont="1" applyBorder="1" applyAlignment="1">
      <alignment horizontal="center" vertical="center" wrapText="1"/>
    </xf>
    <xf numFmtId="2" fontId="66" fillId="0" borderId="38" xfId="8" applyNumberFormat="1" applyFont="1" applyFill="1" applyBorder="1" applyAlignment="1">
      <alignment horizontal="center" vertical="center"/>
    </xf>
    <xf numFmtId="2" fontId="66" fillId="0" borderId="33" xfId="8" applyNumberFormat="1" applyFont="1" applyFill="1" applyBorder="1" applyAlignment="1">
      <alignment horizontal="center" vertical="center"/>
    </xf>
    <xf numFmtId="4" fontId="15" fillId="13" borderId="8" xfId="0" applyNumberFormat="1" applyFont="1" applyFill="1" applyBorder="1" applyAlignment="1">
      <alignment horizontal="center" vertical="center" wrapText="1"/>
    </xf>
    <xf numFmtId="4" fontId="15" fillId="13" borderId="12" xfId="0" applyNumberFormat="1" applyFont="1" applyFill="1" applyBorder="1" applyAlignment="1">
      <alignment horizontal="center" vertical="center" wrapText="1"/>
    </xf>
    <xf numFmtId="2" fontId="66" fillId="0" borderId="49" xfId="8" applyNumberFormat="1" applyFont="1" applyFill="1" applyBorder="1" applyAlignment="1">
      <alignment horizontal="center" vertical="center"/>
    </xf>
    <xf numFmtId="2" fontId="66" fillId="0" borderId="32" xfId="8" applyNumberFormat="1" applyFont="1" applyFill="1" applyBorder="1" applyAlignment="1">
      <alignment horizontal="center" vertical="center"/>
    </xf>
    <xf numFmtId="3" fontId="53" fillId="0" borderId="22" xfId="0" quotePrefix="1" applyNumberFormat="1" applyFont="1" applyFill="1" applyBorder="1" applyAlignment="1">
      <alignment horizontal="center" vertical="center"/>
    </xf>
    <xf numFmtId="3" fontId="65" fillId="0" borderId="47" xfId="0" quotePrefix="1" applyNumberFormat="1" applyFont="1" applyFill="1" applyBorder="1" applyAlignment="1">
      <alignment horizontal="center" vertical="center"/>
    </xf>
    <xf numFmtId="3" fontId="65" fillId="0" borderId="62" xfId="0" quotePrefix="1" applyNumberFormat="1" applyFont="1" applyFill="1" applyBorder="1" applyAlignment="1">
      <alignment horizontal="center" vertical="center"/>
    </xf>
    <xf numFmtId="169" fontId="13" fillId="13" borderId="0" xfId="8" applyNumberFormat="1" applyFill="1" applyAlignment="1">
      <alignment horizontal="center" vertical="center"/>
    </xf>
    <xf numFmtId="0" fontId="0" fillId="6" borderId="18" xfId="0" applyFill="1" applyBorder="1" applyAlignment="1">
      <alignment horizontal="center" vertical="center" wrapText="1"/>
    </xf>
    <xf numFmtId="3" fontId="65" fillId="0" borderId="47" xfId="0" applyNumberFormat="1" applyFont="1" applyFill="1" applyBorder="1" applyAlignment="1">
      <alignment horizontal="center" vertical="center"/>
    </xf>
    <xf numFmtId="3" fontId="65" fillId="0" borderId="15" xfId="0" applyNumberFormat="1" applyFont="1" applyFill="1" applyBorder="1" applyAlignment="1">
      <alignment horizontal="center" vertical="center"/>
    </xf>
    <xf numFmtId="3" fontId="75" fillId="0" borderId="62" xfId="0" applyNumberFormat="1" applyFont="1" applyFill="1" applyBorder="1" applyAlignment="1">
      <alignment horizontal="center" vertical="center"/>
    </xf>
    <xf numFmtId="2" fontId="66" fillId="0" borderId="23" xfId="8" applyNumberFormat="1" applyFont="1" applyFill="1" applyBorder="1" applyAlignment="1">
      <alignment horizontal="center" vertical="center"/>
    </xf>
    <xf numFmtId="3" fontId="53" fillId="0" borderId="22" xfId="0" applyNumberFormat="1" applyFont="1" applyFill="1" applyBorder="1" applyAlignment="1">
      <alignment horizontal="center" vertical="center"/>
    </xf>
    <xf numFmtId="3" fontId="53" fillId="0" borderId="30" xfId="0" applyNumberFormat="1" applyFont="1" applyFill="1" applyBorder="1" applyAlignment="1">
      <alignment horizontal="center" vertical="center"/>
    </xf>
    <xf numFmtId="3" fontId="47" fillId="0" borderId="31" xfId="0" applyNumberFormat="1" applyFont="1" applyFill="1" applyBorder="1" applyAlignment="1">
      <alignment horizontal="center" vertical="center"/>
    </xf>
    <xf numFmtId="3" fontId="65" fillId="0" borderId="60" xfId="0" quotePrefix="1" applyNumberFormat="1" applyFont="1" applyFill="1" applyBorder="1" applyAlignment="1">
      <alignment horizontal="center" vertical="center"/>
    </xf>
    <xf numFmtId="3" fontId="65" fillId="0" borderId="71" xfId="0" quotePrefix="1" applyNumberFormat="1" applyFont="1" applyFill="1" applyBorder="1" applyAlignment="1">
      <alignment horizontal="center" vertical="center"/>
    </xf>
    <xf numFmtId="3" fontId="53" fillId="0" borderId="45" xfId="0" quotePrefix="1" applyNumberFormat="1" applyFont="1" applyFill="1" applyBorder="1" applyAlignment="1">
      <alignment horizontal="center" vertical="center"/>
    </xf>
    <xf numFmtId="3" fontId="53" fillId="0" borderId="20" xfId="0" quotePrefix="1" applyNumberFormat="1" applyFont="1" applyFill="1" applyBorder="1" applyAlignment="1">
      <alignment horizontal="center" vertical="center"/>
    </xf>
    <xf numFmtId="4" fontId="15" fillId="0" borderId="34" xfId="0" applyNumberFormat="1" applyFont="1" applyBorder="1" applyAlignment="1">
      <alignment horizontal="center" vertical="center" wrapText="1"/>
    </xf>
    <xf numFmtId="166" fontId="21" fillId="0" borderId="69" xfId="0" applyNumberFormat="1" applyFont="1" applyFill="1" applyBorder="1" applyAlignment="1">
      <alignment horizontal="left" wrapText="1"/>
    </xf>
    <xf numFmtId="166" fontId="21" fillId="0" borderId="17" xfId="0" applyNumberFormat="1" applyFont="1" applyFill="1" applyBorder="1" applyAlignment="1">
      <alignment horizontal="left" wrapText="1"/>
    </xf>
    <xf numFmtId="169" fontId="15" fillId="0" borderId="43" xfId="0" applyNumberFormat="1" applyFont="1" applyFill="1" applyBorder="1" applyAlignment="1">
      <alignment horizontal="center" vertical="center"/>
    </xf>
    <xf numFmtId="172" fontId="15" fillId="7" borderId="45" xfId="11" applyNumberFormat="1" applyFont="1" applyFill="1" applyBorder="1" applyAlignment="1">
      <alignment horizontal="center" vertical="top" wrapText="1"/>
    </xf>
    <xf numFmtId="172" fontId="15" fillId="7" borderId="20" xfId="11" applyNumberFormat="1" applyFont="1" applyFill="1" applyBorder="1" applyAlignment="1">
      <alignment horizontal="center" vertical="top" wrapText="1"/>
    </xf>
    <xf numFmtId="3" fontId="53" fillId="0" borderId="29" xfId="0" applyNumberFormat="1" applyFont="1" applyFill="1" applyBorder="1" applyAlignment="1">
      <alignment horizontal="center" vertical="center"/>
    </xf>
    <xf numFmtId="3" fontId="53" fillId="0" borderId="52" xfId="0" applyNumberFormat="1" applyFont="1" applyFill="1" applyBorder="1" applyAlignment="1">
      <alignment horizontal="center" vertical="center"/>
    </xf>
    <xf numFmtId="3" fontId="53" fillId="0" borderId="48" xfId="0" applyNumberFormat="1" applyFont="1" applyFill="1" applyBorder="1" applyAlignment="1">
      <alignment horizontal="center" vertical="center"/>
    </xf>
    <xf numFmtId="2" fontId="68" fillId="7" borderId="49" xfId="0" applyNumberFormat="1" applyFont="1" applyFill="1" applyBorder="1" applyAlignment="1">
      <alignment horizontal="center" vertical="center" wrapText="1"/>
    </xf>
    <xf numFmtId="2" fontId="68" fillId="7" borderId="33" xfId="0" applyNumberFormat="1" applyFont="1" applyFill="1" applyBorder="1" applyAlignment="1">
      <alignment horizontal="center" vertical="center" wrapText="1"/>
    </xf>
    <xf numFmtId="2" fontId="66" fillId="0" borderId="35" xfId="8" applyNumberFormat="1" applyFont="1" applyFill="1" applyBorder="1" applyAlignment="1">
      <alignment horizontal="center" vertical="center"/>
    </xf>
    <xf numFmtId="2" fontId="66" fillId="0" borderId="27" xfId="8" applyNumberFormat="1" applyFont="1" applyFill="1" applyBorder="1" applyAlignment="1">
      <alignment horizontal="center" vertical="center"/>
    </xf>
    <xf numFmtId="2" fontId="66" fillId="0" borderId="28" xfId="8" applyNumberFormat="1" applyFont="1" applyFill="1" applyBorder="1" applyAlignment="1">
      <alignment horizontal="center" vertical="center"/>
    </xf>
    <xf numFmtId="3" fontId="65" fillId="0" borderId="58" xfId="0" applyNumberFormat="1" applyFont="1" applyFill="1" applyBorder="1" applyAlignment="1">
      <alignment horizontal="center" vertical="center"/>
    </xf>
    <xf numFmtId="2" fontId="66" fillId="0" borderId="26" xfId="8" applyNumberFormat="1" applyFont="1" applyFill="1" applyBorder="1" applyAlignment="1">
      <alignment horizontal="center" vertical="center"/>
    </xf>
    <xf numFmtId="3" fontId="53" fillId="0" borderId="21" xfId="0" applyNumberFormat="1" applyFont="1" applyFill="1" applyBorder="1" applyAlignment="1">
      <alignment horizontal="center" vertical="center"/>
    </xf>
    <xf numFmtId="0" fontId="28" fillId="6" borderId="54" xfId="8" applyFont="1" applyFill="1" applyBorder="1" applyAlignment="1">
      <alignment horizontal="center" vertical="center" wrapText="1"/>
    </xf>
    <xf numFmtId="0" fontId="0" fillId="6" borderId="48" xfId="0" applyFill="1" applyBorder="1" applyAlignment="1">
      <alignment horizontal="center" vertical="center" wrapText="1"/>
    </xf>
    <xf numFmtId="0" fontId="28" fillId="6" borderId="66" xfId="8" applyFont="1" applyFill="1" applyBorder="1" applyAlignment="1">
      <alignment horizontal="center" vertical="center" wrapText="1"/>
    </xf>
    <xf numFmtId="0" fontId="0" fillId="6" borderId="66" xfId="0" applyFill="1" applyBorder="1" applyAlignment="1">
      <alignment horizontal="center" vertical="center" wrapText="1"/>
    </xf>
    <xf numFmtId="0" fontId="28" fillId="6" borderId="0" xfId="8" applyFont="1" applyFill="1" applyBorder="1" applyAlignment="1">
      <alignment horizontal="center" vertical="center"/>
    </xf>
    <xf numFmtId="0" fontId="28" fillId="6" borderId="52" xfId="8" applyFont="1" applyFill="1" applyBorder="1" applyAlignment="1">
      <alignment horizontal="center" vertical="center"/>
    </xf>
    <xf numFmtId="2" fontId="15" fillId="0" borderId="64" xfId="0" applyNumberFormat="1" applyFont="1" applyBorder="1" applyAlignment="1">
      <alignment horizontal="center" vertical="center" wrapText="1"/>
    </xf>
    <xf numFmtId="2" fontId="15" fillId="0" borderId="34" xfId="0" applyNumberFormat="1" applyFont="1" applyBorder="1" applyAlignment="1">
      <alignment horizontal="center" vertical="center" wrapText="1"/>
    </xf>
    <xf numFmtId="2" fontId="15" fillId="0" borderId="43" xfId="0" applyNumberFormat="1" applyFont="1" applyBorder="1" applyAlignment="1">
      <alignment horizontal="center" vertical="center" wrapText="1"/>
    </xf>
    <xf numFmtId="2" fontId="66" fillId="0" borderId="60" xfId="8" applyNumberFormat="1" applyFont="1" applyFill="1" applyBorder="1" applyAlignment="1">
      <alignment horizontal="center" vertical="center"/>
    </xf>
    <xf numFmtId="2" fontId="66" fillId="0" borderId="71" xfId="8" applyNumberFormat="1" applyFont="1" applyFill="1" applyBorder="1" applyAlignment="1">
      <alignment horizontal="center" vertical="center"/>
    </xf>
    <xf numFmtId="0" fontId="31" fillId="11" borderId="82" xfId="8" applyFont="1" applyFill="1" applyBorder="1" applyAlignment="1">
      <alignment horizontal="right" vertical="center"/>
    </xf>
    <xf numFmtId="0" fontId="31" fillId="11" borderId="74" xfId="8" applyFont="1" applyFill="1" applyBorder="1" applyAlignment="1">
      <alignment horizontal="right" vertical="center"/>
    </xf>
    <xf numFmtId="0" fontId="31" fillId="11" borderId="43" xfId="8" applyFont="1" applyFill="1" applyBorder="1" applyAlignment="1">
      <alignment horizontal="right" vertical="center"/>
    </xf>
    <xf numFmtId="3" fontId="53" fillId="7" borderId="60" xfId="0" applyNumberFormat="1" applyFont="1" applyFill="1" applyBorder="1" applyAlignment="1">
      <alignment horizontal="center" vertical="center" wrapText="1"/>
    </xf>
    <xf numFmtId="3" fontId="53" fillId="7" borderId="71" xfId="0" applyNumberFormat="1" applyFont="1" applyFill="1" applyBorder="1" applyAlignment="1">
      <alignment horizontal="center" vertical="center" wrapText="1"/>
    </xf>
    <xf numFmtId="0" fontId="53" fillId="7" borderId="64" xfId="0" applyNumberFormat="1" applyFont="1" applyFill="1" applyBorder="1" applyAlignment="1">
      <alignment horizontal="center" vertical="center" wrapText="1"/>
    </xf>
    <xf numFmtId="0" fontId="53" fillId="7" borderId="43" xfId="0" applyNumberFormat="1" applyFont="1" applyFill="1" applyBorder="1" applyAlignment="1">
      <alignment horizontal="center" vertical="center" wrapText="1"/>
    </xf>
    <xf numFmtId="0" fontId="31" fillId="7" borderId="24" xfId="0" applyFont="1" applyFill="1" applyBorder="1" applyAlignment="1">
      <alignment horizontal="center" vertical="center"/>
    </xf>
    <xf numFmtId="0" fontId="31" fillId="7" borderId="55" xfId="0" applyFont="1" applyFill="1" applyBorder="1" applyAlignment="1">
      <alignment horizontal="center" vertical="center"/>
    </xf>
    <xf numFmtId="166" fontId="15" fillId="7" borderId="47" xfId="0" applyNumberFormat="1" applyFont="1" applyFill="1" applyBorder="1" applyAlignment="1">
      <alignment horizontal="center" vertical="center" wrapText="1"/>
    </xf>
    <xf numFmtId="166" fontId="15" fillId="7" borderId="39" xfId="0" applyNumberFormat="1" applyFont="1" applyFill="1" applyBorder="1" applyAlignment="1">
      <alignment horizontal="center" vertical="center" wrapText="1"/>
    </xf>
    <xf numFmtId="2" fontId="15" fillId="7" borderId="64" xfId="0" applyNumberFormat="1" applyFont="1" applyFill="1" applyBorder="1" applyAlignment="1">
      <alignment horizontal="center" vertical="center" wrapText="1"/>
    </xf>
    <xf numFmtId="2" fontId="15" fillId="7" borderId="43" xfId="0" applyNumberFormat="1" applyFont="1" applyFill="1" applyBorder="1" applyAlignment="1">
      <alignment horizontal="center" vertical="center" wrapText="1"/>
    </xf>
    <xf numFmtId="0" fontId="11" fillId="7" borderId="43" xfId="0" applyFont="1" applyFill="1" applyBorder="1"/>
    <xf numFmtId="166" fontId="15" fillId="7" borderId="5" xfId="0" applyNumberFormat="1" applyFont="1" applyFill="1" applyBorder="1" applyAlignment="1">
      <alignment horizontal="center" vertical="center" wrapText="1"/>
    </xf>
    <xf numFmtId="3" fontId="53" fillId="0" borderId="52" xfId="0" quotePrefix="1" applyNumberFormat="1" applyFont="1" applyFill="1" applyBorder="1" applyAlignment="1">
      <alignment horizontal="center" vertical="center"/>
    </xf>
    <xf numFmtId="2" fontId="15" fillId="0" borderId="64" xfId="0" applyNumberFormat="1" applyFont="1" applyFill="1" applyBorder="1" applyAlignment="1">
      <alignment horizontal="center" vertical="center" wrapText="1"/>
    </xf>
    <xf numFmtId="2" fontId="15" fillId="0" borderId="34" xfId="0" applyNumberFormat="1" applyFont="1" applyFill="1" applyBorder="1" applyAlignment="1">
      <alignment horizontal="center" vertical="center" wrapText="1"/>
    </xf>
    <xf numFmtId="2" fontId="15" fillId="0" borderId="43" xfId="0" applyNumberFormat="1" applyFont="1" applyFill="1" applyBorder="1" applyAlignment="1">
      <alignment horizontal="center" vertical="center" wrapText="1"/>
    </xf>
    <xf numFmtId="1" fontId="15" fillId="0" borderId="64" xfId="0" applyNumberFormat="1" applyFont="1" applyFill="1" applyBorder="1" applyAlignment="1">
      <alignment horizontal="center" vertical="center"/>
    </xf>
    <xf numFmtId="1" fontId="15" fillId="0" borderId="43" xfId="0" applyNumberFormat="1" applyFont="1" applyFill="1" applyBorder="1" applyAlignment="1">
      <alignment horizontal="center" vertical="center"/>
    </xf>
    <xf numFmtId="4" fontId="15" fillId="0" borderId="64" xfId="0" applyNumberFormat="1" applyFont="1" applyFill="1" applyBorder="1" applyAlignment="1">
      <alignment horizontal="center" vertical="center"/>
    </xf>
    <xf numFmtId="4" fontId="15" fillId="0" borderId="43" xfId="0" applyNumberFormat="1" applyFont="1" applyFill="1" applyBorder="1" applyAlignment="1">
      <alignment horizontal="center" vertical="center"/>
    </xf>
    <xf numFmtId="2" fontId="15" fillId="0" borderId="34" xfId="0" quotePrefix="1" applyNumberFormat="1" applyFont="1" applyBorder="1" applyAlignment="1">
      <alignment horizontal="center" vertical="center"/>
    </xf>
    <xf numFmtId="2" fontId="15" fillId="0" borderId="43" xfId="0" quotePrefix="1" applyNumberFormat="1" applyFont="1" applyBorder="1" applyAlignment="1">
      <alignment horizontal="center" vertical="center"/>
    </xf>
    <xf numFmtId="3" fontId="65" fillId="0" borderId="58" xfId="0" quotePrefix="1" applyNumberFormat="1" applyFont="1" applyFill="1" applyBorder="1" applyAlignment="1">
      <alignment horizontal="center" vertical="center"/>
    </xf>
    <xf numFmtId="166" fontId="21" fillId="0" borderId="5" xfId="0" applyNumberFormat="1" applyFont="1" applyFill="1" applyBorder="1" applyAlignment="1">
      <alignment horizontal="left" wrapText="1"/>
    </xf>
    <xf numFmtId="166" fontId="21" fillId="0" borderId="3" xfId="0" applyNumberFormat="1" applyFont="1" applyFill="1" applyBorder="1" applyAlignment="1">
      <alignment horizontal="left" wrapText="1"/>
    </xf>
    <xf numFmtId="3" fontId="65" fillId="0" borderId="15" xfId="0" quotePrefix="1" applyNumberFormat="1" applyFont="1" applyFill="1" applyBorder="1" applyAlignment="1">
      <alignment horizontal="center" vertical="center"/>
    </xf>
    <xf numFmtId="4" fontId="66" fillId="0" borderId="61" xfId="8" applyNumberFormat="1" applyFont="1" applyFill="1" applyBorder="1" applyAlignment="1">
      <alignment horizontal="center" vertical="center"/>
    </xf>
    <xf numFmtId="4" fontId="66" fillId="0" borderId="71" xfId="8" applyNumberFormat="1" applyFont="1" applyFill="1" applyBorder="1" applyAlignment="1">
      <alignment horizontal="center" vertical="center"/>
    </xf>
    <xf numFmtId="4" fontId="15" fillId="0" borderId="42" xfId="0" applyNumberFormat="1" applyFont="1" applyBorder="1" applyAlignment="1">
      <alignment horizontal="center" vertical="center" wrapText="1"/>
    </xf>
    <xf numFmtId="4" fontId="15" fillId="0" borderId="78" xfId="0" applyNumberFormat="1" applyFont="1" applyBorder="1" applyAlignment="1">
      <alignment horizontal="center" vertical="center" wrapText="1"/>
    </xf>
    <xf numFmtId="4" fontId="15" fillId="0" borderId="41" xfId="0" applyNumberFormat="1" applyFont="1" applyBorder="1" applyAlignment="1">
      <alignment horizontal="center" vertical="center" wrapText="1"/>
    </xf>
    <xf numFmtId="166" fontId="15" fillId="7" borderId="72" xfId="0" applyNumberFormat="1" applyFont="1" applyFill="1" applyBorder="1" applyAlignment="1">
      <alignment horizontal="center" vertical="center" wrapText="1"/>
    </xf>
    <xf numFmtId="166" fontId="15" fillId="7" borderId="67" xfId="0" applyNumberFormat="1" applyFont="1" applyFill="1" applyBorder="1" applyAlignment="1">
      <alignment horizontal="center" vertical="center" wrapText="1"/>
    </xf>
    <xf numFmtId="2" fontId="15" fillId="7" borderId="68" xfId="0" applyNumberFormat="1" applyFont="1" applyFill="1" applyBorder="1" applyAlignment="1">
      <alignment horizontal="center" vertical="center" wrapText="1"/>
    </xf>
    <xf numFmtId="2" fontId="15" fillId="7" borderId="26" xfId="0" applyNumberFormat="1" applyFont="1" applyFill="1" applyBorder="1" applyAlignment="1">
      <alignment horizontal="center" vertical="center"/>
    </xf>
    <xf numFmtId="166" fontId="15" fillId="7" borderId="58" xfId="0" applyNumberFormat="1" applyFont="1" applyFill="1" applyBorder="1" applyAlignment="1">
      <alignment horizontal="center" vertical="center" wrapText="1"/>
    </xf>
    <xf numFmtId="166" fontId="15" fillId="7" borderId="41" xfId="0" applyNumberFormat="1" applyFont="1" applyFill="1" applyBorder="1" applyAlignment="1">
      <alignment horizontal="center" vertical="center" wrapText="1"/>
    </xf>
    <xf numFmtId="2" fontId="15" fillId="7" borderId="34" xfId="0" applyNumberFormat="1" applyFont="1" applyFill="1" applyBorder="1" applyAlignment="1">
      <alignment horizontal="center" vertical="center" wrapText="1"/>
    </xf>
    <xf numFmtId="3" fontId="53" fillId="0" borderId="50" xfId="0" applyNumberFormat="1" applyFont="1" applyFill="1" applyBorder="1" applyAlignment="1">
      <alignment horizontal="center" vertical="center"/>
    </xf>
    <xf numFmtId="172" fontId="15" fillId="7" borderId="46" xfId="11" applyNumberFormat="1" applyFont="1" applyFill="1" applyBorder="1" applyAlignment="1">
      <alignment horizontal="center" vertical="top" wrapText="1"/>
    </xf>
    <xf numFmtId="0" fontId="31" fillId="7" borderId="63" xfId="0" applyFont="1" applyFill="1" applyBorder="1" applyAlignment="1">
      <alignment horizontal="center" vertical="center"/>
    </xf>
    <xf numFmtId="2" fontId="15" fillId="2" borderId="34" xfId="0" applyNumberFormat="1" applyFont="1" applyFill="1" applyBorder="1" applyAlignment="1">
      <alignment horizontal="center" vertical="center" wrapText="1"/>
    </xf>
    <xf numFmtId="4" fontId="66" fillId="0" borderId="60" xfId="8" applyNumberFormat="1" applyFont="1" applyFill="1" applyBorder="1" applyAlignment="1">
      <alignment horizontal="center" vertical="center"/>
    </xf>
    <xf numFmtId="2" fontId="43" fillId="9" borderId="0" xfId="0" applyNumberFormat="1" applyFont="1" applyFill="1" applyAlignment="1">
      <alignment horizontal="center" vertical="center"/>
    </xf>
    <xf numFmtId="169" fontId="43" fillId="9" borderId="0" xfId="0" applyNumberFormat="1" applyFont="1" applyFill="1" applyAlignment="1">
      <alignment horizontal="center" vertical="center"/>
    </xf>
    <xf numFmtId="3" fontId="53" fillId="0" borderId="50" xfId="0" quotePrefix="1" applyNumberFormat="1" applyFont="1" applyFill="1" applyBorder="1" applyAlignment="1">
      <alignment horizontal="center" vertical="center"/>
    </xf>
    <xf numFmtId="3" fontId="53" fillId="0" borderId="30" xfId="0" quotePrefix="1" applyNumberFormat="1" applyFont="1" applyFill="1" applyBorder="1" applyAlignment="1">
      <alignment horizontal="center" vertical="center"/>
    </xf>
    <xf numFmtId="2" fontId="15" fillId="2" borderId="64" xfId="0" applyNumberFormat="1" applyFont="1" applyFill="1" applyBorder="1" applyAlignment="1">
      <alignment horizontal="center" vertical="center" wrapText="1"/>
    </xf>
    <xf numFmtId="2" fontId="15" fillId="2" borderId="43" xfId="0" applyNumberFormat="1" applyFont="1" applyFill="1" applyBorder="1" applyAlignment="1">
      <alignment horizontal="center" vertical="center" wrapText="1"/>
    </xf>
    <xf numFmtId="3" fontId="65" fillId="0" borderId="64" xfId="0" applyNumberFormat="1" applyFont="1" applyFill="1" applyBorder="1" applyAlignment="1">
      <alignment horizontal="center" vertical="center"/>
    </xf>
    <xf numFmtId="3" fontId="65" fillId="0" borderId="34" xfId="0" applyNumberFormat="1" applyFont="1" applyFill="1" applyBorder="1" applyAlignment="1">
      <alignment horizontal="center" vertical="center"/>
    </xf>
    <xf numFmtId="3" fontId="65" fillId="0" borderId="43" xfId="0" applyNumberFormat="1" applyFont="1" applyFill="1" applyBorder="1" applyAlignment="1">
      <alignment horizontal="center" vertical="center"/>
    </xf>
    <xf numFmtId="3" fontId="53" fillId="0" borderId="45" xfId="0" applyNumberFormat="1" applyFont="1" applyFill="1" applyBorder="1" applyAlignment="1">
      <alignment horizontal="center" vertical="center"/>
    </xf>
    <xf numFmtId="3" fontId="53" fillId="0" borderId="46" xfId="0" applyNumberFormat="1" applyFont="1" applyFill="1" applyBorder="1" applyAlignment="1">
      <alignment horizontal="center" vertical="center"/>
    </xf>
    <xf numFmtId="3" fontId="53" fillId="0" borderId="20" xfId="0" applyNumberFormat="1" applyFont="1" applyFill="1" applyBorder="1" applyAlignment="1">
      <alignment horizontal="center" vertical="center"/>
    </xf>
    <xf numFmtId="0" fontId="28" fillId="6" borderId="70" xfId="8" applyFont="1" applyFill="1" applyBorder="1" applyAlignment="1">
      <alignment horizontal="center" vertical="center" wrapText="1"/>
    </xf>
    <xf numFmtId="0" fontId="28" fillId="6" borderId="29" xfId="8" applyFont="1" applyFill="1" applyBorder="1" applyAlignment="1">
      <alignment horizontal="center" vertical="center" wrapText="1"/>
    </xf>
    <xf numFmtId="3" fontId="53" fillId="0" borderId="75" xfId="0" quotePrefix="1"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173" fontId="15" fillId="0" borderId="1" xfId="0" applyNumberFormat="1" applyFont="1" applyFill="1" applyBorder="1" applyAlignment="1">
      <alignment horizontal="center" vertical="center"/>
    </xf>
    <xf numFmtId="0" fontId="3" fillId="0" borderId="60" xfId="0" applyFont="1" applyBorder="1" applyAlignment="1">
      <alignment horizontal="center" vertical="center" wrapText="1"/>
    </xf>
    <xf numFmtId="0" fontId="3" fillId="0" borderId="71" xfId="0" applyFont="1" applyBorder="1" applyAlignment="1">
      <alignment horizontal="center" vertical="center" wrapText="1"/>
    </xf>
    <xf numFmtId="172" fontId="53" fillId="0" borderId="75" xfId="11" applyNumberFormat="1" applyFont="1" applyBorder="1" applyAlignment="1">
      <alignment horizontal="center" vertical="center" wrapText="1"/>
    </xf>
    <xf numFmtId="172" fontId="53" fillId="0" borderId="21" xfId="11" applyNumberFormat="1" applyFont="1" applyBorder="1" applyAlignment="1">
      <alignment horizontal="center" vertical="center" wrapText="1"/>
    </xf>
    <xf numFmtId="4" fontId="15" fillId="0" borderId="1" xfId="0" applyNumberFormat="1" applyFont="1" applyBorder="1" applyAlignment="1">
      <alignment horizontal="center" vertical="center" wrapText="1"/>
    </xf>
    <xf numFmtId="172" fontId="53" fillId="0" borderId="45" xfId="11" applyNumberFormat="1" applyFont="1" applyBorder="1" applyAlignment="1">
      <alignment horizontal="center" vertical="center" wrapText="1"/>
    </xf>
    <xf numFmtId="172" fontId="53" fillId="0" borderId="20" xfId="11" applyNumberFormat="1" applyFont="1" applyBorder="1" applyAlignment="1">
      <alignment horizontal="center" vertical="center" wrapText="1"/>
    </xf>
    <xf numFmtId="2" fontId="15" fillId="2" borderId="1" xfId="0" applyNumberFormat="1" applyFont="1" applyFill="1" applyBorder="1" applyAlignment="1">
      <alignment horizontal="center" vertical="center"/>
    </xf>
    <xf numFmtId="166" fontId="15" fillId="2" borderId="1" xfId="0" applyNumberFormat="1" applyFont="1" applyFill="1" applyBorder="1" applyAlignment="1">
      <alignment horizontal="center" vertical="center"/>
    </xf>
    <xf numFmtId="166" fontId="15" fillId="2" borderId="34" xfId="0" applyNumberFormat="1" applyFont="1" applyFill="1" applyBorder="1" applyAlignment="1">
      <alignment horizontal="center" vertical="center"/>
    </xf>
    <xf numFmtId="166" fontId="15" fillId="2" borderId="12" xfId="0" applyNumberFormat="1" applyFont="1" applyFill="1" applyBorder="1" applyAlignment="1">
      <alignment horizontal="center" vertical="center"/>
    </xf>
    <xf numFmtId="173" fontId="15" fillId="0" borderId="8" xfId="0" applyNumberFormat="1" applyFont="1" applyFill="1" applyBorder="1" applyAlignment="1">
      <alignment horizontal="center" vertical="center"/>
    </xf>
    <xf numFmtId="173" fontId="15" fillId="0" borderId="12" xfId="0" applyNumberFormat="1" applyFont="1" applyFill="1" applyBorder="1" applyAlignment="1">
      <alignment horizontal="center" vertical="center"/>
    </xf>
    <xf numFmtId="0" fontId="3" fillId="0" borderId="32" xfId="0" applyFont="1" applyBorder="1" applyAlignment="1">
      <alignment horizontal="center" vertical="center" wrapText="1"/>
    </xf>
    <xf numFmtId="2" fontId="15" fillId="2" borderId="64" xfId="0" applyNumberFormat="1" applyFont="1" applyFill="1" applyBorder="1" applyAlignment="1">
      <alignment horizontal="center" vertical="center"/>
    </xf>
    <xf numFmtId="2" fontId="15" fillId="2" borderId="34" xfId="0" applyNumberFormat="1" applyFont="1" applyFill="1" applyBorder="1" applyAlignment="1">
      <alignment horizontal="center" vertical="center"/>
    </xf>
    <xf numFmtId="0" fontId="3" fillId="0" borderId="49" xfId="0" applyFont="1" applyBorder="1" applyAlignment="1">
      <alignment horizontal="center" vertical="center" wrapText="1"/>
    </xf>
    <xf numFmtId="0" fontId="53" fillId="0" borderId="64" xfId="8" applyFont="1" applyFill="1" applyBorder="1" applyAlignment="1">
      <alignment horizontal="center" vertical="center"/>
    </xf>
    <xf numFmtId="0" fontId="53" fillId="0" borderId="34" xfId="8" applyFont="1" applyFill="1" applyBorder="1" applyAlignment="1">
      <alignment horizontal="center" vertical="center"/>
    </xf>
    <xf numFmtId="0" fontId="53" fillId="0" borderId="43" xfId="8" applyFont="1" applyFill="1" applyBorder="1" applyAlignment="1">
      <alignment horizontal="center" vertical="center"/>
    </xf>
    <xf numFmtId="166" fontId="15" fillId="2" borderId="3" xfId="0" applyNumberFormat="1" applyFont="1" applyFill="1" applyBorder="1" applyAlignment="1">
      <alignment horizontal="center" vertical="center"/>
    </xf>
    <xf numFmtId="166" fontId="15" fillId="2" borderId="5" xfId="0" applyNumberFormat="1" applyFont="1" applyFill="1" applyBorder="1" applyAlignment="1">
      <alignment horizontal="center" vertical="center"/>
    </xf>
    <xf numFmtId="166" fontId="15" fillId="0" borderId="64" xfId="0" applyNumberFormat="1" applyFont="1" applyFill="1" applyBorder="1" applyAlignment="1">
      <alignment horizontal="center" vertical="center"/>
    </xf>
    <xf numFmtId="166" fontId="15" fillId="0" borderId="12" xfId="0" applyNumberFormat="1" applyFont="1" applyFill="1" applyBorder="1" applyAlignment="1">
      <alignment horizontal="center" vertical="center"/>
    </xf>
    <xf numFmtId="166" fontId="15" fillId="0" borderId="34" xfId="0" applyNumberFormat="1" applyFont="1" applyFill="1" applyBorder="1" applyAlignment="1">
      <alignment horizontal="center" vertical="center"/>
    </xf>
    <xf numFmtId="166" fontId="15" fillId="0" borderId="43" xfId="0" applyNumberFormat="1" applyFont="1" applyFill="1" applyBorder="1" applyAlignment="1">
      <alignment horizontal="center" vertical="center"/>
    </xf>
    <xf numFmtId="166" fontId="15" fillId="0" borderId="8" xfId="0" applyNumberFormat="1" applyFont="1" applyFill="1" applyBorder="1" applyAlignment="1">
      <alignment horizontal="center" vertical="center"/>
    </xf>
    <xf numFmtId="0" fontId="3" fillId="0" borderId="61" xfId="0" applyFont="1" applyBorder="1" applyAlignment="1">
      <alignment horizontal="center" vertical="center" wrapText="1"/>
    </xf>
    <xf numFmtId="0" fontId="35" fillId="4" borderId="70" xfId="8" applyFont="1" applyFill="1" applyBorder="1" applyAlignment="1">
      <alignment horizontal="center" vertical="center"/>
    </xf>
    <xf numFmtId="0" fontId="35" fillId="4" borderId="66" xfId="8" applyFont="1" applyFill="1" applyBorder="1" applyAlignment="1">
      <alignment horizontal="center" vertical="center"/>
    </xf>
    <xf numFmtId="0" fontId="35" fillId="4" borderId="29" xfId="8" applyFont="1" applyFill="1" applyBorder="1" applyAlignment="1">
      <alignment horizontal="center" vertical="center"/>
    </xf>
    <xf numFmtId="166" fontId="15" fillId="7" borderId="34" xfId="0" applyNumberFormat="1" applyFont="1" applyFill="1" applyBorder="1" applyAlignment="1">
      <alignment horizontal="center" vertical="center" wrapText="1"/>
    </xf>
    <xf numFmtId="166" fontId="15" fillId="2" borderId="64" xfId="0" applyNumberFormat="1" applyFont="1" applyFill="1" applyBorder="1" applyAlignment="1">
      <alignment horizontal="center" vertical="center"/>
    </xf>
    <xf numFmtId="173" fontId="15" fillId="0" borderId="64" xfId="0" applyNumberFormat="1" applyFont="1" applyFill="1" applyBorder="1" applyAlignment="1">
      <alignment horizontal="center" vertical="center"/>
    </xf>
    <xf numFmtId="173" fontId="15" fillId="0" borderId="34" xfId="0" applyNumberFormat="1" applyFont="1" applyFill="1" applyBorder="1" applyAlignment="1">
      <alignment horizontal="center" vertical="center"/>
    </xf>
    <xf numFmtId="173" fontId="15" fillId="0" borderId="43" xfId="0" applyNumberFormat="1" applyFont="1" applyFill="1" applyBorder="1" applyAlignment="1">
      <alignment horizontal="center" vertical="center"/>
    </xf>
    <xf numFmtId="172" fontId="53" fillId="0" borderId="46" xfId="11" applyNumberFormat="1" applyFont="1" applyBorder="1" applyAlignment="1">
      <alignment horizontal="center" vertical="center" wrapText="1"/>
    </xf>
    <xf numFmtId="0" fontId="53" fillId="7" borderId="34" xfId="0" applyNumberFormat="1" applyFont="1" applyFill="1" applyBorder="1" applyAlignment="1">
      <alignment horizontal="center" vertical="center" wrapText="1"/>
    </xf>
    <xf numFmtId="166" fontId="15" fillId="7" borderId="58" xfId="0" applyNumberFormat="1" applyFont="1" applyFill="1" applyBorder="1" applyAlignment="1">
      <alignment horizontal="center" vertical="center"/>
    </xf>
    <xf numFmtId="166" fontId="15" fillId="7" borderId="41" xfId="0" applyNumberFormat="1" applyFont="1" applyFill="1" applyBorder="1" applyAlignment="1">
      <alignment horizontal="center" vertical="center"/>
    </xf>
    <xf numFmtId="0" fontId="27" fillId="6" borderId="19" xfId="0" applyFont="1" applyFill="1" applyBorder="1" applyAlignment="1">
      <alignment horizontal="left" vertical="center"/>
    </xf>
    <xf numFmtId="0" fontId="27" fillId="6" borderId="17" xfId="0" applyFont="1" applyFill="1" applyBorder="1" applyAlignment="1">
      <alignment horizontal="left" vertical="center"/>
    </xf>
    <xf numFmtId="0" fontId="27" fillId="6" borderId="18" xfId="0" applyFont="1" applyFill="1" applyBorder="1" applyAlignment="1">
      <alignment horizontal="left" vertical="center"/>
    </xf>
    <xf numFmtId="4" fontId="31" fillId="11" borderId="100" xfId="8" applyNumberFormat="1" applyFont="1" applyFill="1" applyBorder="1" applyAlignment="1">
      <alignment horizontal="center" vertical="center"/>
    </xf>
    <xf numFmtId="4" fontId="31" fillId="11" borderId="101" xfId="8" applyNumberFormat="1" applyFont="1" applyFill="1" applyBorder="1" applyAlignment="1">
      <alignment horizontal="center" vertical="center"/>
    </xf>
    <xf numFmtId="0" fontId="31" fillId="11" borderId="8" xfId="8" applyFont="1" applyFill="1" applyBorder="1" applyAlignment="1">
      <alignment horizontal="right" vertical="center"/>
    </xf>
    <xf numFmtId="0" fontId="31" fillId="11" borderId="1" xfId="8" applyFont="1" applyFill="1" applyBorder="1" applyAlignment="1">
      <alignment horizontal="right" vertical="center"/>
    </xf>
    <xf numFmtId="2" fontId="15" fillId="7" borderId="3" xfId="0" applyNumberFormat="1" applyFont="1" applyFill="1" applyBorder="1" applyAlignment="1">
      <alignment horizontal="center" vertical="center" wrapText="1"/>
    </xf>
    <xf numFmtId="2" fontId="15" fillId="7" borderId="5" xfId="0" applyNumberFormat="1" applyFont="1" applyFill="1" applyBorder="1" applyAlignment="1">
      <alignment horizontal="center" vertical="center" wrapText="1"/>
    </xf>
    <xf numFmtId="0" fontId="30" fillId="4" borderId="18" xfId="8" applyFont="1" applyFill="1" applyBorder="1" applyAlignment="1">
      <alignment horizontal="left" vertical="center"/>
    </xf>
    <xf numFmtId="0" fontId="16" fillId="7" borderId="9" xfId="0" applyFont="1" applyFill="1" applyBorder="1" applyAlignment="1">
      <alignment horizontal="center" vertical="center"/>
    </xf>
    <xf numFmtId="0" fontId="16" fillId="7" borderId="4" xfId="0" applyFont="1" applyFill="1" applyBorder="1" applyAlignment="1">
      <alignment horizontal="center" vertical="center"/>
    </xf>
    <xf numFmtId="3" fontId="15" fillId="7" borderId="3" xfId="8" applyNumberFormat="1" applyFont="1" applyFill="1" applyBorder="1" applyAlignment="1">
      <alignment horizontal="center" vertical="center" wrapText="1"/>
    </xf>
    <xf numFmtId="3" fontId="11" fillId="7" borderId="5" xfId="0" applyNumberFormat="1" applyFont="1" applyFill="1" applyBorder="1"/>
    <xf numFmtId="2" fontId="15" fillId="0" borderId="62" xfId="0" applyNumberFormat="1" applyFont="1" applyFill="1" applyBorder="1" applyAlignment="1">
      <alignment horizontal="center" vertical="center"/>
    </xf>
    <xf numFmtId="2" fontId="15" fillId="0" borderId="40" xfId="0" applyNumberFormat="1" applyFont="1" applyFill="1" applyBorder="1" applyAlignment="1">
      <alignment horizontal="center" vertical="center"/>
    </xf>
    <xf numFmtId="2" fontId="15" fillId="0" borderId="47" xfId="0" applyNumberFormat="1" applyFont="1" applyFill="1" applyBorder="1" applyAlignment="1">
      <alignment horizontal="center" vertical="center"/>
    </xf>
    <xf numFmtId="2" fontId="15" fillId="0" borderId="39" xfId="0" applyNumberFormat="1" applyFont="1" applyFill="1" applyBorder="1" applyAlignment="1">
      <alignment horizontal="center" vertical="center"/>
    </xf>
    <xf numFmtId="2" fontId="15" fillId="0" borderId="15" xfId="0" applyNumberFormat="1" applyFont="1" applyFill="1" applyBorder="1" applyAlignment="1">
      <alignment horizontal="center" vertical="center"/>
    </xf>
    <xf numFmtId="2" fontId="15" fillId="0" borderId="37" xfId="0" applyNumberFormat="1" applyFont="1" applyFill="1" applyBorder="1" applyAlignment="1">
      <alignment horizontal="center" vertical="center"/>
    </xf>
    <xf numFmtId="0" fontId="73" fillId="7" borderId="14" xfId="0" applyFont="1" applyFill="1" applyBorder="1" applyAlignment="1">
      <alignment horizontal="center" vertical="center"/>
    </xf>
    <xf numFmtId="0" fontId="73" fillId="7" borderId="13" xfId="0" applyFont="1" applyFill="1" applyBorder="1" applyAlignment="1">
      <alignment horizontal="center" vertical="center"/>
    </xf>
    <xf numFmtId="0" fontId="15" fillId="7" borderId="34" xfId="0" applyFont="1" applyFill="1" applyBorder="1" applyAlignment="1">
      <alignment horizontal="center" vertical="center" wrapText="1"/>
    </xf>
    <xf numFmtId="0" fontId="15" fillId="7" borderId="43" xfId="0" applyFont="1" applyFill="1" applyBorder="1" applyAlignment="1">
      <alignment horizontal="center" vertical="center" wrapText="1"/>
    </xf>
    <xf numFmtId="3" fontId="15" fillId="7" borderId="72" xfId="0" applyNumberFormat="1" applyFont="1" applyFill="1" applyBorder="1" applyAlignment="1">
      <alignment horizontal="center" vertical="center" wrapText="1"/>
    </xf>
    <xf numFmtId="0" fontId="15" fillId="7" borderId="12" xfId="0" applyFont="1" applyFill="1" applyBorder="1" applyAlignment="1">
      <alignment horizontal="center" vertical="center" wrapText="1"/>
    </xf>
    <xf numFmtId="0" fontId="15" fillId="7" borderId="8" xfId="0" applyFont="1" applyFill="1" applyBorder="1" applyAlignment="1">
      <alignment horizontal="center" vertical="center" wrapText="1"/>
    </xf>
  </cellXfs>
  <cellStyles count="23">
    <cellStyle name="_x0007_" xfId="1" xr:uid="{00000000-0005-0000-0000-000000000000}"/>
    <cellStyle name="_ET_STYLE_NoName_00_" xfId="2" xr:uid="{00000000-0005-0000-0000-000001000000}"/>
    <cellStyle name="_x0007__Kentatsu_Line-up_2011_12.10.10" xfId="3" xr:uid="{00000000-0005-0000-0000-000002000000}"/>
    <cellStyle name="Гиперссылка" xfId="4" builtinId="8"/>
    <cellStyle name="Денежный" xfId="5" builtinId="4"/>
    <cellStyle name="Обычный" xfId="0" builtinId="0"/>
    <cellStyle name="Обычный 2" xfId="6" xr:uid="{00000000-0005-0000-0000-000006000000}"/>
    <cellStyle name="Обычный 2 2" xfId="19" xr:uid="{00000000-0005-0000-0000-000007000000}"/>
    <cellStyle name="Обычный 2 3" xfId="20" xr:uid="{00000000-0005-0000-0000-000008000000}"/>
    <cellStyle name="Обычный 3" xfId="7" xr:uid="{00000000-0005-0000-0000-000009000000}"/>
    <cellStyle name="Обычный 4" xfId="17" xr:uid="{00000000-0005-0000-0000-00000A000000}"/>
    <cellStyle name="Обычный 5" xfId="18" xr:uid="{00000000-0005-0000-0000-00000B000000}"/>
    <cellStyle name="Обычный 5 2" xfId="22" xr:uid="{00000000-0005-0000-0000-00000C000000}"/>
    <cellStyle name="Обычный_Lessar_fancoil_27.06.08" xfId="8" xr:uid="{00000000-0005-0000-0000-00000D000000}"/>
    <cellStyle name="Обычный_ЕБКП" xfId="9" xr:uid="{00000000-0005-0000-0000-00000E000000}"/>
    <cellStyle name="Обычный_Лист1" xfId="10" xr:uid="{00000000-0005-0000-0000-00000F000000}"/>
    <cellStyle name="Процентный 2" xfId="16" xr:uid="{00000000-0005-0000-0000-000010000000}"/>
    <cellStyle name="Финансовый" xfId="11" builtinId="3"/>
    <cellStyle name="Финансовый 2" xfId="14" xr:uid="{00000000-0005-0000-0000-000012000000}"/>
    <cellStyle name="Финансовый 2 2" xfId="21" xr:uid="{00000000-0005-0000-0000-000013000000}"/>
    <cellStyle name="常规 10" xfId="15" xr:uid="{00000000-0005-0000-0000-000014000000}"/>
    <cellStyle name="常规 2" xfId="12" xr:uid="{00000000-0005-0000-0000-000015000000}"/>
    <cellStyle name="常规_欧洲产品型谱-Glory&amp;Portable&amp;Dehumidifier" xfId="13" xr:uid="{00000000-0005-0000-0000-000016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g"/><Relationship Id="rId26" Type="http://schemas.openxmlformats.org/officeDocument/2006/relationships/image" Target="../media/image25.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4.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8.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3.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hyperlink" Target="#'&#1056;&#1077;&#1082;&#1083;&#1072;&#1084;&#1085;&#1099;&#1077; &#1084;&#1072;&#1090;&#1077;&#1088;&#1080;&#1072;&#1083;&#1099;'!A1"/><Relationship Id="rId28" Type="http://schemas.openxmlformats.org/officeDocument/2006/relationships/image" Target="../media/image27.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6.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emf"/><Relationship Id="rId4" Type="http://schemas.openxmlformats.org/officeDocument/2006/relationships/image" Target="../media/image3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6.emf"/></Relationships>
</file>

<file path=xl/drawings/_rels/drawing12.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41.jpeg"/><Relationship Id="rId7" Type="http://schemas.openxmlformats.org/officeDocument/2006/relationships/image" Target="../media/image45.jpg"/><Relationship Id="rId2" Type="http://schemas.openxmlformats.org/officeDocument/2006/relationships/image" Target="../media/image40.png"/><Relationship Id="rId1" Type="http://schemas.openxmlformats.org/officeDocument/2006/relationships/image" Target="../media/image39.jpeg"/><Relationship Id="rId6" Type="http://schemas.openxmlformats.org/officeDocument/2006/relationships/image" Target="../media/image44.jpeg"/><Relationship Id="rId11" Type="http://schemas.openxmlformats.org/officeDocument/2006/relationships/image" Target="../media/image35.png"/><Relationship Id="rId5" Type="http://schemas.openxmlformats.org/officeDocument/2006/relationships/image" Target="../media/image43.png"/><Relationship Id="rId10" Type="http://schemas.openxmlformats.org/officeDocument/2006/relationships/image" Target="../media/image48.png"/><Relationship Id="rId4" Type="http://schemas.openxmlformats.org/officeDocument/2006/relationships/image" Target="../media/image42.png"/><Relationship Id="rId9" Type="http://schemas.openxmlformats.org/officeDocument/2006/relationships/image" Target="../media/image47.jpg"/></Relationships>
</file>

<file path=xl/drawings/_rels/drawing13.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49.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5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png"/><Relationship Id="rId5" Type="http://schemas.openxmlformats.org/officeDocument/2006/relationships/image" Target="../media/image34.jpeg"/><Relationship Id="rId4" Type="http://schemas.openxmlformats.org/officeDocument/2006/relationships/image" Target="../media/image3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6.emf"/></Relationships>
</file>

<file path=xl/drawings/_rels/drawing8.xml.rels><?xml version="1.0" encoding="UTF-8" standalone="yes"?>
<Relationships xmlns="http://schemas.openxmlformats.org/package/2006/relationships"><Relationship Id="rId1" Type="http://schemas.openxmlformats.org/officeDocument/2006/relationships/image" Target="../media/image36.emf"/></Relationships>
</file>

<file path=xl/drawings/_rels/drawing9.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editAs="oneCell">
    <xdr:from>
      <xdr:col>0</xdr:col>
      <xdr:colOff>828675</xdr:colOff>
      <xdr:row>19</xdr:row>
      <xdr:rowOff>85725</xdr:rowOff>
    </xdr:from>
    <xdr:to>
      <xdr:col>0</xdr:col>
      <xdr:colOff>1952625</xdr:colOff>
      <xdr:row>19</xdr:row>
      <xdr:rowOff>638175</xdr:rowOff>
    </xdr:to>
    <xdr:pic>
      <xdr:nvPicPr>
        <xdr:cNvPr id="256004" name="Picture 19" descr="фанкойлы">
          <a:extLst>
            <a:ext uri="{FF2B5EF4-FFF2-40B4-BE49-F238E27FC236}">
              <a16:creationId xmlns:a16="http://schemas.microsoft.com/office/drawing/2014/main" id="{00000000-0008-0000-0000-000004E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8353425"/>
          <a:ext cx="1123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19</xdr:row>
      <xdr:rowOff>523875</xdr:rowOff>
    </xdr:from>
    <xdr:to>
      <xdr:col>0</xdr:col>
      <xdr:colOff>1038225</xdr:colOff>
      <xdr:row>19</xdr:row>
      <xdr:rowOff>1057275</xdr:rowOff>
    </xdr:to>
    <xdr:pic>
      <xdr:nvPicPr>
        <xdr:cNvPr id="256005" name="Picture 20" descr="39">
          <a:extLst>
            <a:ext uri="{FF2B5EF4-FFF2-40B4-BE49-F238E27FC236}">
              <a16:creationId xmlns:a16="http://schemas.microsoft.com/office/drawing/2014/main" id="{00000000-0008-0000-0000-000005E8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791575"/>
          <a:ext cx="923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2000250</xdr:colOff>
      <xdr:row>19</xdr:row>
      <xdr:rowOff>266700</xdr:rowOff>
    </xdr:from>
    <xdr:to>
      <xdr:col>1</xdr:col>
      <xdr:colOff>390525</xdr:colOff>
      <xdr:row>19</xdr:row>
      <xdr:rowOff>847725</xdr:rowOff>
    </xdr:to>
    <xdr:pic>
      <xdr:nvPicPr>
        <xdr:cNvPr id="256006" name="Picture 21" descr="kass_bf">
          <a:extLst>
            <a:ext uri="{FF2B5EF4-FFF2-40B4-BE49-F238E27FC236}">
              <a16:creationId xmlns:a16="http://schemas.microsoft.com/office/drawing/2014/main" id="{00000000-0008-0000-0000-000006E8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9505950"/>
          <a:ext cx="10382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800100</xdr:colOff>
      <xdr:row>23</xdr:row>
      <xdr:rowOff>190500</xdr:rowOff>
    </xdr:from>
    <xdr:to>
      <xdr:col>0</xdr:col>
      <xdr:colOff>2162175</xdr:colOff>
      <xdr:row>23</xdr:row>
      <xdr:rowOff>838200</xdr:rowOff>
    </xdr:to>
    <xdr:pic>
      <xdr:nvPicPr>
        <xdr:cNvPr id="256007" name="Рисунок 24" descr="приточка hrv.jpg">
          <a:extLst>
            <a:ext uri="{FF2B5EF4-FFF2-40B4-BE49-F238E27FC236}">
              <a16:creationId xmlns:a16="http://schemas.microsoft.com/office/drawing/2014/main" id="{00000000-0008-0000-0000-000007E803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0100" y="11849100"/>
          <a:ext cx="13620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142875</xdr:rowOff>
    </xdr:from>
    <xdr:to>
      <xdr:col>0</xdr:col>
      <xdr:colOff>1438275</xdr:colOff>
      <xdr:row>21</xdr:row>
      <xdr:rowOff>1133475</xdr:rowOff>
    </xdr:to>
    <xdr:pic>
      <xdr:nvPicPr>
        <xdr:cNvPr id="256009" name="Рисунок 30" descr="chill_5.jpg">
          <a:extLst>
            <a:ext uri="{FF2B5EF4-FFF2-40B4-BE49-F238E27FC236}">
              <a16:creationId xmlns:a16="http://schemas.microsoft.com/office/drawing/2014/main" id="{00000000-0008-0000-0000-000009E803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9810750"/>
          <a:ext cx="14001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19</xdr:row>
      <xdr:rowOff>85725</xdr:rowOff>
    </xdr:from>
    <xdr:to>
      <xdr:col>2</xdr:col>
      <xdr:colOff>1771650</xdr:colOff>
      <xdr:row>19</xdr:row>
      <xdr:rowOff>1019175</xdr:rowOff>
    </xdr:to>
    <xdr:pic>
      <xdr:nvPicPr>
        <xdr:cNvPr id="256010" name="Рисунок 32" descr="Photo for MCCU-22(28)CN2.jpg">
          <a:extLst>
            <a:ext uri="{FF2B5EF4-FFF2-40B4-BE49-F238E27FC236}">
              <a16:creationId xmlns:a16="http://schemas.microsoft.com/office/drawing/2014/main" id="{00000000-0008-0000-0000-00000AE803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14725" y="8658225"/>
          <a:ext cx="14859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15</xdr:row>
      <xdr:rowOff>57150</xdr:rowOff>
    </xdr:from>
    <xdr:to>
      <xdr:col>0</xdr:col>
      <xdr:colOff>1038225</xdr:colOff>
      <xdr:row>15</xdr:row>
      <xdr:rowOff>1228725</xdr:rowOff>
    </xdr:to>
    <xdr:pic>
      <xdr:nvPicPr>
        <xdr:cNvPr id="256011" name="Рисунок 33" descr="10kw小水机.jpg">
          <a:extLst>
            <a:ext uri="{FF2B5EF4-FFF2-40B4-BE49-F238E27FC236}">
              <a16:creationId xmlns:a16="http://schemas.microsoft.com/office/drawing/2014/main" id="{00000000-0008-0000-0000-00000BE803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3825" y="6381750"/>
          <a:ext cx="914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15</xdr:row>
      <xdr:rowOff>85725</xdr:rowOff>
    </xdr:from>
    <xdr:to>
      <xdr:col>1</xdr:col>
      <xdr:colOff>409575</xdr:colOff>
      <xdr:row>15</xdr:row>
      <xdr:rowOff>1276350</xdr:rowOff>
    </xdr:to>
    <xdr:pic>
      <xdr:nvPicPr>
        <xdr:cNvPr id="256013" name="Рисунок 35" descr="250KW.jpg">
          <a:extLst>
            <a:ext uri="{FF2B5EF4-FFF2-40B4-BE49-F238E27FC236}">
              <a16:creationId xmlns:a16="http://schemas.microsoft.com/office/drawing/2014/main" id="{00000000-0008-0000-0000-00000DE803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90625" y="6410325"/>
          <a:ext cx="18669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1524000</xdr:colOff>
      <xdr:row>21</xdr:row>
      <xdr:rowOff>57150</xdr:rowOff>
    </xdr:from>
    <xdr:to>
      <xdr:col>1</xdr:col>
      <xdr:colOff>295275</xdr:colOff>
      <xdr:row>21</xdr:row>
      <xdr:rowOff>1133475</xdr:rowOff>
    </xdr:to>
    <xdr:pic>
      <xdr:nvPicPr>
        <xdr:cNvPr id="256018" name="Рисунок 3">
          <a:extLst>
            <a:ext uri="{FF2B5EF4-FFF2-40B4-BE49-F238E27FC236}">
              <a16:creationId xmlns:a16="http://schemas.microsoft.com/office/drawing/2014/main" id="{00000000-0008-0000-0000-000012E803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24000" y="9725025"/>
          <a:ext cx="1419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2276475</xdr:colOff>
      <xdr:row>9</xdr:row>
      <xdr:rowOff>361950</xdr:rowOff>
    </xdr:from>
    <xdr:to>
      <xdr:col>1</xdr:col>
      <xdr:colOff>457200</xdr:colOff>
      <xdr:row>9</xdr:row>
      <xdr:rowOff>916525</xdr:rowOff>
    </xdr:to>
    <xdr:pic>
      <xdr:nvPicPr>
        <xdr:cNvPr id="256022" name="Picture 173" descr="新小冷霸">
          <a:extLst>
            <a:ext uri="{FF2B5EF4-FFF2-40B4-BE49-F238E27FC236}">
              <a16:creationId xmlns:a16="http://schemas.microsoft.com/office/drawing/2014/main" id="{00000000-0008-0000-0000-000016E8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76475" y="3476625"/>
          <a:ext cx="828675" cy="55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23</xdr:row>
      <xdr:rowOff>104775</xdr:rowOff>
    </xdr:from>
    <xdr:to>
      <xdr:col>2</xdr:col>
      <xdr:colOff>2219325</xdr:colOff>
      <xdr:row>23</xdr:row>
      <xdr:rowOff>1009650</xdr:rowOff>
    </xdr:to>
    <xdr:pic>
      <xdr:nvPicPr>
        <xdr:cNvPr id="256027" name="Рисунок 30">
          <a:extLst>
            <a:ext uri="{FF2B5EF4-FFF2-40B4-BE49-F238E27FC236}">
              <a16:creationId xmlns:a16="http://schemas.microsoft.com/office/drawing/2014/main" id="{00000000-0008-0000-0000-00001BE803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24325" y="11763375"/>
          <a:ext cx="13239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28576</xdr:colOff>
      <xdr:row>15</xdr:row>
      <xdr:rowOff>76201</xdr:rowOff>
    </xdr:from>
    <xdr:to>
      <xdr:col>2</xdr:col>
      <xdr:colOff>1236664</xdr:colOff>
      <xdr:row>15</xdr:row>
      <xdr:rowOff>809625</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57551" y="6886576"/>
          <a:ext cx="1208088" cy="733424"/>
        </a:xfrm>
        <a:prstGeom prst="rect">
          <a:avLst/>
        </a:prstGeom>
      </xdr:spPr>
    </xdr:pic>
    <xdr:clientData/>
  </xdr:twoCellAnchor>
  <xdr:twoCellAnchor editAs="oneCell">
    <xdr:from>
      <xdr:col>2</xdr:col>
      <xdr:colOff>971550</xdr:colOff>
      <xdr:row>15</xdr:row>
      <xdr:rowOff>483227</xdr:rowOff>
    </xdr:from>
    <xdr:to>
      <xdr:col>2</xdr:col>
      <xdr:colOff>2152649</xdr:colOff>
      <xdr:row>15</xdr:row>
      <xdr:rowOff>1231810</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200525" y="7293602"/>
          <a:ext cx="1181099" cy="748583"/>
        </a:xfrm>
        <a:prstGeom prst="rect">
          <a:avLst/>
        </a:prstGeom>
      </xdr:spPr>
    </xdr:pic>
    <xdr:clientData/>
  </xdr:twoCellAnchor>
  <xdr:twoCellAnchor editAs="oneCell">
    <xdr:from>
      <xdr:col>2</xdr:col>
      <xdr:colOff>1552575</xdr:colOff>
      <xdr:row>9</xdr:row>
      <xdr:rowOff>47625</xdr:rowOff>
    </xdr:from>
    <xdr:to>
      <xdr:col>3</xdr:col>
      <xdr:colOff>75728</xdr:colOff>
      <xdr:row>9</xdr:row>
      <xdr:rowOff>752475</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81550" y="3162300"/>
          <a:ext cx="1171103" cy="704850"/>
        </a:xfrm>
        <a:prstGeom prst="rect">
          <a:avLst/>
        </a:prstGeom>
      </xdr:spPr>
    </xdr:pic>
    <xdr:clientData/>
  </xdr:twoCellAnchor>
  <xdr:twoCellAnchor editAs="oneCell">
    <xdr:from>
      <xdr:col>0</xdr:col>
      <xdr:colOff>171449</xdr:colOff>
      <xdr:row>9</xdr:row>
      <xdr:rowOff>163321</xdr:rowOff>
    </xdr:from>
    <xdr:to>
      <xdr:col>0</xdr:col>
      <xdr:colOff>1009650</xdr:colOff>
      <xdr:row>9</xdr:row>
      <xdr:rowOff>1314450</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49" y="3277996"/>
          <a:ext cx="838201" cy="1151129"/>
        </a:xfrm>
        <a:prstGeom prst="rect">
          <a:avLst/>
        </a:prstGeom>
      </xdr:spPr>
    </xdr:pic>
    <xdr:clientData/>
  </xdr:twoCellAnchor>
  <xdr:twoCellAnchor editAs="oneCell">
    <xdr:from>
      <xdr:col>0</xdr:col>
      <xdr:colOff>1009649</xdr:colOff>
      <xdr:row>9</xdr:row>
      <xdr:rowOff>180975</xdr:rowOff>
    </xdr:from>
    <xdr:to>
      <xdr:col>0</xdr:col>
      <xdr:colOff>2207818</xdr:colOff>
      <xdr:row>9</xdr:row>
      <xdr:rowOff>1333500</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09649" y="3295650"/>
          <a:ext cx="1198169" cy="1152525"/>
        </a:xfrm>
        <a:prstGeom prst="rect">
          <a:avLst/>
        </a:prstGeom>
      </xdr:spPr>
    </xdr:pic>
    <xdr:clientData/>
  </xdr:twoCellAnchor>
  <xdr:twoCellAnchor editAs="oneCell">
    <xdr:from>
      <xdr:col>2</xdr:col>
      <xdr:colOff>95250</xdr:colOff>
      <xdr:row>9</xdr:row>
      <xdr:rowOff>781050</xdr:rowOff>
    </xdr:from>
    <xdr:to>
      <xdr:col>2</xdr:col>
      <xdr:colOff>1524000</xdr:colOff>
      <xdr:row>9</xdr:row>
      <xdr:rowOff>1319893</xdr:rowOff>
    </xdr:to>
    <xdr:pic>
      <xdr:nvPicPr>
        <xdr:cNvPr id="34" name="Рисунок 2">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324225" y="3895725"/>
          <a:ext cx="1428750"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2324101</xdr:colOff>
      <xdr:row>9</xdr:row>
      <xdr:rowOff>666749</xdr:rowOff>
    </xdr:from>
    <xdr:to>
      <xdr:col>3</xdr:col>
      <xdr:colOff>572856</xdr:colOff>
      <xdr:row>9</xdr:row>
      <xdr:rowOff>1381124</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53076" y="3781424"/>
          <a:ext cx="896705" cy="714375"/>
        </a:xfrm>
        <a:prstGeom prst="rect">
          <a:avLst/>
        </a:prstGeom>
      </xdr:spPr>
    </xdr:pic>
    <xdr:clientData/>
  </xdr:twoCellAnchor>
  <xdr:twoCellAnchor editAs="oneCell">
    <xdr:from>
      <xdr:col>2</xdr:col>
      <xdr:colOff>2266950</xdr:colOff>
      <xdr:row>15</xdr:row>
      <xdr:rowOff>104775</xdr:rowOff>
    </xdr:from>
    <xdr:to>
      <xdr:col>3</xdr:col>
      <xdr:colOff>49232</xdr:colOff>
      <xdr:row>15</xdr:row>
      <xdr:rowOff>1299866</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495925" y="6915150"/>
          <a:ext cx="430232" cy="1195091"/>
        </a:xfrm>
        <a:prstGeom prst="rect">
          <a:avLst/>
        </a:prstGeom>
      </xdr:spPr>
    </xdr:pic>
    <xdr:clientData/>
  </xdr:twoCellAnchor>
  <xdr:twoCellAnchor editAs="oneCell">
    <xdr:from>
      <xdr:col>3</xdr:col>
      <xdr:colOff>228600</xdr:colOff>
      <xdr:row>15</xdr:row>
      <xdr:rowOff>142875</xdr:rowOff>
    </xdr:from>
    <xdr:to>
      <xdr:col>3</xdr:col>
      <xdr:colOff>576236</xdr:colOff>
      <xdr:row>15</xdr:row>
      <xdr:rowOff>1218713</xdr:rowOff>
    </xdr:to>
    <xdr:pic>
      <xdr:nvPicPr>
        <xdr:cNvPr id="41" name="图片 4130">
          <a:extLst>
            <a:ext uri="{FF2B5EF4-FFF2-40B4-BE49-F238E27FC236}">
              <a16:creationId xmlns:a16="http://schemas.microsoft.com/office/drawing/2014/main" id="{00000000-0008-0000-0000-000029000000}"/>
            </a:ext>
          </a:extLst>
        </xdr:cNvPr>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5217" t="3844" r="13716" b="2885"/>
        <a:stretch/>
      </xdr:blipFill>
      <xdr:spPr bwMode="auto">
        <a:xfrm>
          <a:off x="6105525" y="6953250"/>
          <a:ext cx="347636" cy="107583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952500</xdr:colOff>
      <xdr:row>21</xdr:row>
      <xdr:rowOff>161925</xdr:rowOff>
    </xdr:from>
    <xdr:to>
      <xdr:col>2</xdr:col>
      <xdr:colOff>1876425</xdr:colOff>
      <xdr:row>21</xdr:row>
      <xdr:rowOff>1143000</xdr:rowOff>
    </xdr:to>
    <xdr:pic>
      <xdr:nvPicPr>
        <xdr:cNvPr id="42" name="Рисунок 34" descr="Domestic Pool.jpg">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181475" y="10134600"/>
          <a:ext cx="9239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1800225</xdr:colOff>
      <xdr:row>19</xdr:row>
      <xdr:rowOff>95250</xdr:rowOff>
    </xdr:from>
    <xdr:to>
      <xdr:col>3</xdr:col>
      <xdr:colOff>571500</xdr:colOff>
      <xdr:row>19</xdr:row>
      <xdr:rowOff>1041400</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029200" y="8667750"/>
          <a:ext cx="1419225" cy="946150"/>
        </a:xfrm>
        <a:prstGeom prst="rect">
          <a:avLst/>
        </a:prstGeom>
      </xdr:spPr>
    </xdr:pic>
    <xdr:clientData/>
  </xdr:twoCellAnchor>
  <xdr:twoCellAnchor editAs="oneCell">
    <xdr:from>
      <xdr:col>0</xdr:col>
      <xdr:colOff>0</xdr:colOff>
      <xdr:row>0</xdr:row>
      <xdr:rowOff>0</xdr:rowOff>
    </xdr:from>
    <xdr:to>
      <xdr:col>4</xdr:col>
      <xdr:colOff>0</xdr:colOff>
      <xdr:row>1</xdr:row>
      <xdr:rowOff>19050</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0"/>
          <a:ext cx="6638925" cy="819150"/>
        </a:xfrm>
        <a:prstGeom prst="rect">
          <a:avLst/>
        </a:prstGeom>
      </xdr:spPr>
    </xdr:pic>
    <xdr:clientData/>
  </xdr:twoCellAnchor>
  <xdr:twoCellAnchor editAs="oneCell">
    <xdr:from>
      <xdr:col>0</xdr:col>
      <xdr:colOff>0</xdr:colOff>
      <xdr:row>1</xdr:row>
      <xdr:rowOff>0</xdr:rowOff>
    </xdr:from>
    <xdr:to>
      <xdr:col>4</xdr:col>
      <xdr:colOff>0</xdr:colOff>
      <xdr:row>1</xdr:row>
      <xdr:rowOff>790575</xdr:rowOff>
    </xdr:to>
    <xdr:pic>
      <xdr:nvPicPr>
        <xdr:cNvPr id="7" name="Рисунок 6">
          <a:hlinkClick xmlns:r="http://schemas.openxmlformats.org/officeDocument/2006/relationships" r:id="rId23"/>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t="9963" b="7340"/>
        <a:stretch/>
      </xdr:blipFill>
      <xdr:spPr>
        <a:xfrm>
          <a:off x="0" y="800100"/>
          <a:ext cx="6638925" cy="790575"/>
        </a:xfrm>
        <a:prstGeom prst="rect">
          <a:avLst/>
        </a:prstGeom>
      </xdr:spPr>
    </xdr:pic>
    <xdr:clientData/>
  </xdr:twoCellAnchor>
  <xdr:oneCellAnchor>
    <xdr:from>
      <xdr:col>0</xdr:col>
      <xdr:colOff>447674</xdr:colOff>
      <xdr:row>11</xdr:row>
      <xdr:rowOff>123825</xdr:rowOff>
    </xdr:from>
    <xdr:ext cx="1095376" cy="817675"/>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47674" y="5124450"/>
          <a:ext cx="1095376" cy="817675"/>
        </a:xfrm>
        <a:prstGeom prst="rect">
          <a:avLst/>
        </a:prstGeom>
      </xdr:spPr>
    </xdr:pic>
    <xdr:clientData/>
  </xdr:oneCellAnchor>
  <xdr:twoCellAnchor editAs="oneCell">
    <xdr:from>
      <xdr:col>0</xdr:col>
      <xdr:colOff>1857375</xdr:colOff>
      <xdr:row>11</xdr:row>
      <xdr:rowOff>190500</xdr:rowOff>
    </xdr:from>
    <xdr:to>
      <xdr:col>2</xdr:col>
      <xdr:colOff>57150</xdr:colOff>
      <xdr:row>11</xdr:row>
      <xdr:rowOff>838200</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857375" y="5191125"/>
          <a:ext cx="1428750" cy="647700"/>
        </a:xfrm>
        <a:prstGeom prst="rect">
          <a:avLst/>
        </a:prstGeom>
      </xdr:spPr>
    </xdr:pic>
    <xdr:clientData/>
  </xdr:twoCellAnchor>
  <xdr:twoCellAnchor editAs="oneCell">
    <xdr:from>
      <xdr:col>2</xdr:col>
      <xdr:colOff>142875</xdr:colOff>
      <xdr:row>11</xdr:row>
      <xdr:rowOff>114300</xdr:rowOff>
    </xdr:from>
    <xdr:to>
      <xdr:col>2</xdr:col>
      <xdr:colOff>1254125</xdr:colOff>
      <xdr:row>11</xdr:row>
      <xdr:rowOff>847725</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371850" y="5114925"/>
          <a:ext cx="1111250" cy="733425"/>
        </a:xfrm>
        <a:prstGeom prst="rect">
          <a:avLst/>
        </a:prstGeom>
      </xdr:spPr>
    </xdr:pic>
    <xdr:clientData/>
  </xdr:twoCellAnchor>
  <xdr:twoCellAnchor editAs="oneCell">
    <xdr:from>
      <xdr:col>2</xdr:col>
      <xdr:colOff>1381125</xdr:colOff>
      <xdr:row>11</xdr:row>
      <xdr:rowOff>276225</xdr:rowOff>
    </xdr:from>
    <xdr:to>
      <xdr:col>3</xdr:col>
      <xdr:colOff>161925</xdr:colOff>
      <xdr:row>11</xdr:row>
      <xdr:rowOff>809625</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610100" y="5276850"/>
          <a:ext cx="1428750" cy="533400"/>
        </a:xfrm>
        <a:prstGeom prst="rect">
          <a:avLst/>
        </a:prstGeom>
      </xdr:spPr>
    </xdr:pic>
    <xdr:clientData/>
  </xdr:twoCellAnchor>
  <xdr:twoCellAnchor editAs="oneCell">
    <xdr:from>
      <xdr:col>2</xdr:col>
      <xdr:colOff>123825</xdr:colOff>
      <xdr:row>9</xdr:row>
      <xdr:rowOff>154210</xdr:rowOff>
    </xdr:from>
    <xdr:to>
      <xdr:col>2</xdr:col>
      <xdr:colOff>1524238</xdr:colOff>
      <xdr:row>9</xdr:row>
      <xdr:rowOff>714375</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352800" y="3268885"/>
          <a:ext cx="1400413" cy="5601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0</xdr:row>
      <xdr:rowOff>9525</xdr:rowOff>
    </xdr:to>
    <xdr:pic>
      <xdr:nvPicPr>
        <xdr:cNvPr id="2" name="Picture 4">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4" name="Picture 4">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5" name="Picture 5">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63501</xdr:colOff>
      <xdr:row>204</xdr:row>
      <xdr:rowOff>3174</xdr:rowOff>
    </xdr:from>
    <xdr:to>
      <xdr:col>13</xdr:col>
      <xdr:colOff>473076</xdr:colOff>
      <xdr:row>208</xdr:row>
      <xdr:rowOff>69849</xdr:rowOff>
    </xdr:to>
    <xdr:pic>
      <xdr:nvPicPr>
        <xdr:cNvPr id="6" name="Рисунок 17" descr="eurovent.jpg">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6001" y="45037374"/>
          <a:ext cx="108585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76200</xdr:colOff>
      <xdr:row>215</xdr:row>
      <xdr:rowOff>9525</xdr:rowOff>
    </xdr:from>
    <xdr:to>
      <xdr:col>13</xdr:col>
      <xdr:colOff>495300</xdr:colOff>
      <xdr:row>219</xdr:row>
      <xdr:rowOff>133350</xdr:rowOff>
    </xdr:to>
    <xdr:pic>
      <xdr:nvPicPr>
        <xdr:cNvPr id="7" name="Рисунок 17" descr="eurovent.jpg">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48700" y="47501175"/>
          <a:ext cx="10953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125</xdr:row>
      <xdr:rowOff>0</xdr:rowOff>
    </xdr:from>
    <xdr:ext cx="719195" cy="391768"/>
    <xdr:pic>
      <xdr:nvPicPr>
        <xdr:cNvPr id="8" name="Рисунок 6">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0" y="26641425"/>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139</xdr:row>
      <xdr:rowOff>0</xdr:rowOff>
    </xdr:from>
    <xdr:ext cx="719195" cy="391768"/>
    <xdr:pic>
      <xdr:nvPicPr>
        <xdr:cNvPr id="9" name="Рисунок 6">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0" y="29584650"/>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xdr:colOff>
      <xdr:row>163</xdr:row>
      <xdr:rowOff>2550</xdr:rowOff>
    </xdr:from>
    <xdr:ext cx="609600" cy="332068"/>
    <xdr:pic>
      <xdr:nvPicPr>
        <xdr:cNvPr id="10" name="Рисунок 6">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1" y="34825950"/>
          <a:ext cx="609600" cy="332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828675</xdr:colOff>
      <xdr:row>168</xdr:row>
      <xdr:rowOff>180975</xdr:rowOff>
    </xdr:from>
    <xdr:ext cx="631767" cy="344143"/>
    <xdr:pic>
      <xdr:nvPicPr>
        <xdr:cNvPr id="11" name="Рисунок 6">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62975" y="36347400"/>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15875</xdr:colOff>
      <xdr:row>232</xdr:row>
      <xdr:rowOff>28574</xdr:rowOff>
    </xdr:from>
    <xdr:ext cx="636613" cy="346783"/>
    <xdr:pic>
      <xdr:nvPicPr>
        <xdr:cNvPr id="12" name="Рисунок 6">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88375" y="52025549"/>
          <a:ext cx="636613" cy="346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110</xdr:row>
      <xdr:rowOff>244544</xdr:rowOff>
    </xdr:from>
    <xdr:ext cx="771525" cy="420274"/>
    <xdr:pic>
      <xdr:nvPicPr>
        <xdr:cNvPr id="13" name="Рисунок 6">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0" y="23752244"/>
          <a:ext cx="771525" cy="420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828675</xdr:colOff>
      <xdr:row>166</xdr:row>
      <xdr:rowOff>85724</xdr:rowOff>
    </xdr:from>
    <xdr:ext cx="631767" cy="344143"/>
    <xdr:pic>
      <xdr:nvPicPr>
        <xdr:cNvPr id="14" name="Рисунок 6">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62975" y="35794949"/>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15875</xdr:colOff>
      <xdr:row>236</xdr:row>
      <xdr:rowOff>28574</xdr:rowOff>
    </xdr:from>
    <xdr:ext cx="631767" cy="344143"/>
    <xdr:pic>
      <xdr:nvPicPr>
        <xdr:cNvPr id="15" name="Рисунок 6">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88375" y="51234974"/>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172</xdr:row>
      <xdr:rowOff>0</xdr:rowOff>
    </xdr:from>
    <xdr:ext cx="631767" cy="344143"/>
    <xdr:pic>
      <xdr:nvPicPr>
        <xdr:cNvPr id="16" name="Рисунок 6">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0" y="37366575"/>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838199</xdr:colOff>
      <xdr:row>65</xdr:row>
      <xdr:rowOff>36389</xdr:rowOff>
    </xdr:from>
    <xdr:ext cx="704851" cy="383954"/>
    <xdr:pic>
      <xdr:nvPicPr>
        <xdr:cNvPr id="18" name="Рисунок 6">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499" y="14409614"/>
          <a:ext cx="704851" cy="383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175</xdr:row>
      <xdr:rowOff>0</xdr:rowOff>
    </xdr:from>
    <xdr:ext cx="631767" cy="344143"/>
    <xdr:pic>
      <xdr:nvPicPr>
        <xdr:cNvPr id="19" name="Рисунок 6">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0" y="39166800"/>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6350</xdr:colOff>
      <xdr:row>0</xdr:row>
      <xdr:rowOff>6350</xdr:rowOff>
    </xdr:to>
    <xdr:pic>
      <xdr:nvPicPr>
        <xdr:cNvPr id="2" name="Picture 4">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6350</xdr:colOff>
      <xdr:row>0</xdr:row>
      <xdr:rowOff>6350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6350</xdr:colOff>
      <xdr:row>0</xdr:row>
      <xdr:rowOff>6350</xdr:rowOff>
    </xdr:to>
    <xdr:pic>
      <xdr:nvPicPr>
        <xdr:cNvPr id="4" name="Picture 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6350</xdr:colOff>
      <xdr:row>0</xdr:row>
      <xdr:rowOff>6350</xdr:rowOff>
    </xdr:to>
    <xdr:pic>
      <xdr:nvPicPr>
        <xdr:cNvPr id="5" name="Picture 5">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92</xdr:row>
      <xdr:rowOff>0</xdr:rowOff>
    </xdr:from>
    <xdr:ext cx="719195" cy="391768"/>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20059650"/>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106</xdr:row>
      <xdr:rowOff>0</xdr:rowOff>
    </xdr:from>
    <xdr:ext cx="719195" cy="391768"/>
    <xdr:pic>
      <xdr:nvPicPr>
        <xdr:cNvPr id="7" name="Рисунок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23002875"/>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828675</xdr:colOff>
      <xdr:row>135</xdr:row>
      <xdr:rowOff>180975</xdr:rowOff>
    </xdr:from>
    <xdr:ext cx="631767" cy="344143"/>
    <xdr:pic>
      <xdr:nvPicPr>
        <xdr:cNvPr id="8" name="Рисунок 6">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62975" y="29765625"/>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819150</xdr:colOff>
      <xdr:row>201</xdr:row>
      <xdr:rowOff>92610</xdr:rowOff>
    </xdr:from>
    <xdr:ext cx="619125" cy="337257"/>
    <xdr:pic>
      <xdr:nvPicPr>
        <xdr:cNvPr id="9" name="Рисунок 6">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53450" y="44774385"/>
          <a:ext cx="619125" cy="337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77</xdr:row>
      <xdr:rowOff>295344</xdr:rowOff>
    </xdr:from>
    <xdr:ext cx="771525" cy="420274"/>
    <xdr:pic>
      <xdr:nvPicPr>
        <xdr:cNvPr id="10" name="Рисунок 6">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17221269"/>
          <a:ext cx="771525" cy="420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828675</xdr:colOff>
      <xdr:row>133</xdr:row>
      <xdr:rowOff>85724</xdr:rowOff>
    </xdr:from>
    <xdr:ext cx="631767" cy="344143"/>
    <xdr:pic>
      <xdr:nvPicPr>
        <xdr:cNvPr id="11" name="Рисунок 6">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62975" y="29213174"/>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9525</xdr:colOff>
      <xdr:row>206</xdr:row>
      <xdr:rowOff>200024</xdr:rowOff>
    </xdr:from>
    <xdr:ext cx="631767" cy="344143"/>
    <xdr:pic>
      <xdr:nvPicPr>
        <xdr:cNvPr id="12" name="Рисунок 6">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2025" y="45739049"/>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6</xdr:row>
      <xdr:rowOff>0</xdr:rowOff>
    </xdr:from>
    <xdr:ext cx="719195" cy="391768"/>
    <xdr:pic>
      <xdr:nvPicPr>
        <xdr:cNvPr id="13" name="Рисунок 6">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1428750"/>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17</xdr:row>
      <xdr:rowOff>0</xdr:rowOff>
    </xdr:from>
    <xdr:ext cx="719195" cy="391768"/>
    <xdr:pic>
      <xdr:nvPicPr>
        <xdr:cNvPr id="14" name="Рисунок 6">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3810000"/>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38100</xdr:colOff>
      <xdr:row>48</xdr:row>
      <xdr:rowOff>47625</xdr:rowOff>
    </xdr:from>
    <xdr:ext cx="719195" cy="391768"/>
    <xdr:pic>
      <xdr:nvPicPr>
        <xdr:cNvPr id="15" name="Рисунок 6">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10600" y="10744200"/>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58</xdr:row>
      <xdr:rowOff>0</xdr:rowOff>
    </xdr:from>
    <xdr:ext cx="719195" cy="391768"/>
    <xdr:pic>
      <xdr:nvPicPr>
        <xdr:cNvPr id="16" name="Рисунок 6">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12887325"/>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68</xdr:row>
      <xdr:rowOff>0</xdr:rowOff>
    </xdr:from>
    <xdr:ext cx="719195" cy="391768"/>
    <xdr:pic>
      <xdr:nvPicPr>
        <xdr:cNvPr id="17" name="Рисунок 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15068550"/>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139</xdr:row>
      <xdr:rowOff>0</xdr:rowOff>
    </xdr:from>
    <xdr:ext cx="631767" cy="344143"/>
    <xdr:pic>
      <xdr:nvPicPr>
        <xdr:cNvPr id="18" name="Рисунок 6">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30784800"/>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145</xdr:row>
      <xdr:rowOff>0</xdr:rowOff>
    </xdr:from>
    <xdr:ext cx="631767" cy="344143"/>
    <xdr:pic>
      <xdr:nvPicPr>
        <xdr:cNvPr id="19" name="Рисунок 6">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32727900"/>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156</xdr:row>
      <xdr:rowOff>0</xdr:rowOff>
    </xdr:from>
    <xdr:ext cx="631767" cy="344143"/>
    <xdr:pic>
      <xdr:nvPicPr>
        <xdr:cNvPr id="20" name="Рисунок 6">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35118675"/>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170</xdr:row>
      <xdr:rowOff>0</xdr:rowOff>
    </xdr:from>
    <xdr:ext cx="631767" cy="344143"/>
    <xdr:pic>
      <xdr:nvPicPr>
        <xdr:cNvPr id="21" name="Рисунок 6">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38147625"/>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178</xdr:row>
      <xdr:rowOff>0</xdr:rowOff>
    </xdr:from>
    <xdr:ext cx="631767" cy="344143"/>
    <xdr:pic>
      <xdr:nvPicPr>
        <xdr:cNvPr id="22" name="Рисунок 6">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40005000"/>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186</xdr:row>
      <xdr:rowOff>0</xdr:rowOff>
    </xdr:from>
    <xdr:ext cx="631767" cy="344143"/>
    <xdr:pic>
      <xdr:nvPicPr>
        <xdr:cNvPr id="23" name="Рисунок 6">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41729025"/>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31</xdr:row>
      <xdr:rowOff>0</xdr:rowOff>
    </xdr:from>
    <xdr:ext cx="719195" cy="391768"/>
    <xdr:pic>
      <xdr:nvPicPr>
        <xdr:cNvPr id="24" name="Рисунок 6">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6743700"/>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819150</xdr:colOff>
      <xdr:row>203</xdr:row>
      <xdr:rowOff>328263</xdr:rowOff>
    </xdr:from>
    <xdr:ext cx="733425" cy="399520"/>
    <xdr:pic>
      <xdr:nvPicPr>
        <xdr:cNvPr id="25" name="Рисунок 6">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53450" y="45533913"/>
          <a:ext cx="733425" cy="39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142</xdr:row>
      <xdr:rowOff>0</xdr:rowOff>
    </xdr:from>
    <xdr:ext cx="631767" cy="344143"/>
    <xdr:pic>
      <xdr:nvPicPr>
        <xdr:cNvPr id="26" name="Рисунок 6">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32023050"/>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15</xdr:col>
      <xdr:colOff>57152</xdr:colOff>
      <xdr:row>165</xdr:row>
      <xdr:rowOff>9525</xdr:rowOff>
    </xdr:from>
    <xdr:ext cx="904008" cy="685800"/>
    <xdr:pic>
      <xdr:nvPicPr>
        <xdr:cNvPr id="2" name="Рисунок 14" descr="Гарантия 3 года.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7402" y="3502025"/>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104774</xdr:colOff>
      <xdr:row>112</xdr:row>
      <xdr:rowOff>55145</xdr:rowOff>
    </xdr:from>
    <xdr:ext cx="349251" cy="321224"/>
    <xdr:pic>
      <xdr:nvPicPr>
        <xdr:cNvPr id="3" name="Рисунок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25024" y="20692645"/>
          <a:ext cx="349251" cy="321224"/>
        </a:xfrm>
        <a:prstGeom prst="rect">
          <a:avLst/>
        </a:prstGeom>
      </xdr:spPr>
    </xdr:pic>
    <xdr:clientData/>
  </xdr:oneCellAnchor>
  <xdr:oneCellAnchor>
    <xdr:from>
      <xdr:col>15</xdr:col>
      <xdr:colOff>85726</xdr:colOff>
      <xdr:row>66</xdr:row>
      <xdr:rowOff>171450</xdr:rowOff>
    </xdr:from>
    <xdr:ext cx="821531" cy="657225"/>
    <xdr:pic>
      <xdr:nvPicPr>
        <xdr:cNvPr id="4" name="Рисунок 14" descr="Гарантия 3 года.jp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05976" y="7778750"/>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1000125</xdr:colOff>
      <xdr:row>65</xdr:row>
      <xdr:rowOff>657225</xdr:rowOff>
    </xdr:from>
    <xdr:ext cx="1701800" cy="1406095"/>
    <xdr:pic>
      <xdr:nvPicPr>
        <xdr:cNvPr id="5" name="Рисунок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58425" y="7616825"/>
          <a:ext cx="1701800" cy="1406095"/>
        </a:xfrm>
        <a:prstGeom prst="rect">
          <a:avLst/>
        </a:prstGeom>
      </xdr:spPr>
    </xdr:pic>
    <xdr:clientData/>
  </xdr:oneCellAnchor>
  <xdr:oneCellAnchor>
    <xdr:from>
      <xdr:col>15</xdr:col>
      <xdr:colOff>202792</xdr:colOff>
      <xdr:row>107</xdr:row>
      <xdr:rowOff>302614</xdr:rowOff>
    </xdr:from>
    <xdr:ext cx="1854608" cy="836508"/>
    <xdr:pic>
      <xdr:nvPicPr>
        <xdr:cNvPr id="6" name="Рисунок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823042" y="20000314"/>
          <a:ext cx="1854608" cy="836508"/>
        </a:xfrm>
        <a:prstGeom prst="rect">
          <a:avLst/>
        </a:prstGeom>
      </xdr:spPr>
    </xdr:pic>
    <xdr:clientData/>
  </xdr:oneCellAnchor>
  <xdr:oneCellAnchor>
    <xdr:from>
      <xdr:col>15</xdr:col>
      <xdr:colOff>95250</xdr:colOff>
      <xdr:row>108</xdr:row>
      <xdr:rowOff>123825</xdr:rowOff>
    </xdr:from>
    <xdr:ext cx="835350" cy="651782"/>
    <xdr:pic>
      <xdr:nvPicPr>
        <xdr:cNvPr id="7" name="Рисунок 11" descr="Гарантия 5 лет.jpg">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15500" y="20126325"/>
          <a:ext cx="835350" cy="65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142876</xdr:colOff>
      <xdr:row>50</xdr:row>
      <xdr:rowOff>28575</xdr:rowOff>
    </xdr:from>
    <xdr:ext cx="847724" cy="678179"/>
    <xdr:pic>
      <xdr:nvPicPr>
        <xdr:cNvPr id="9" name="Рисунок 14" descr="Гарантия 3 года.jpg">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06251" y="14316075"/>
          <a:ext cx="847724" cy="678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66675</xdr:colOff>
      <xdr:row>189</xdr:row>
      <xdr:rowOff>28575</xdr:rowOff>
    </xdr:from>
    <xdr:ext cx="821531" cy="657225"/>
    <xdr:pic>
      <xdr:nvPicPr>
        <xdr:cNvPr id="10" name="Рисунок 14" descr="Гарантия 3 года.jp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86925" y="24952325"/>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76202</xdr:colOff>
      <xdr:row>176</xdr:row>
      <xdr:rowOff>57150</xdr:rowOff>
    </xdr:from>
    <xdr:ext cx="904008" cy="685800"/>
    <xdr:pic>
      <xdr:nvPicPr>
        <xdr:cNvPr id="11" name="Рисунок 14" descr="Гарантия 3 года.jp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96452" y="8788400"/>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85725</xdr:colOff>
      <xdr:row>194</xdr:row>
      <xdr:rowOff>38100</xdr:rowOff>
    </xdr:from>
    <xdr:ext cx="876300" cy="708025"/>
    <xdr:pic>
      <xdr:nvPicPr>
        <xdr:cNvPr id="12" name="Рисунок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705975" y="26866850"/>
          <a:ext cx="876300" cy="708025"/>
        </a:xfrm>
        <a:prstGeom prst="rect">
          <a:avLst/>
        </a:prstGeom>
      </xdr:spPr>
    </xdr:pic>
    <xdr:clientData/>
  </xdr:oneCellAnchor>
  <xdr:oneCellAnchor>
    <xdr:from>
      <xdr:col>15</xdr:col>
      <xdr:colOff>85725</xdr:colOff>
      <xdr:row>121</xdr:row>
      <xdr:rowOff>0</xdr:rowOff>
    </xdr:from>
    <xdr:ext cx="914398" cy="742949"/>
    <xdr:pic>
      <xdr:nvPicPr>
        <xdr:cNvPr id="13" name="Рисунок 16" descr="Гарантия на компрессор.jpg">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705975" y="22066250"/>
          <a:ext cx="914398"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57150</xdr:colOff>
      <xdr:row>130</xdr:row>
      <xdr:rowOff>152400</xdr:rowOff>
    </xdr:from>
    <xdr:ext cx="821531" cy="657225"/>
    <xdr:pic>
      <xdr:nvPicPr>
        <xdr:cNvPr id="14" name="Рисунок 14" descr="Гарантия 3 года.jp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77400" y="23964900"/>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38100</xdr:colOff>
      <xdr:row>136</xdr:row>
      <xdr:rowOff>57150</xdr:rowOff>
    </xdr:from>
    <xdr:ext cx="876300" cy="714375"/>
    <xdr:pic>
      <xdr:nvPicPr>
        <xdr:cNvPr id="15" name="Рисунок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658350" y="25774650"/>
          <a:ext cx="876300" cy="714375"/>
        </a:xfrm>
        <a:prstGeom prst="rect">
          <a:avLst/>
        </a:prstGeom>
      </xdr:spPr>
    </xdr:pic>
    <xdr:clientData/>
  </xdr:oneCellAnchor>
  <xdr:oneCellAnchor>
    <xdr:from>
      <xdr:col>15</xdr:col>
      <xdr:colOff>142875</xdr:colOff>
      <xdr:row>148</xdr:row>
      <xdr:rowOff>142875</xdr:rowOff>
    </xdr:from>
    <xdr:ext cx="821531" cy="657225"/>
    <xdr:pic>
      <xdr:nvPicPr>
        <xdr:cNvPr id="16" name="Рисунок 14" descr="Гарантия 3 года.jpg">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63125" y="28876625"/>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190500</xdr:colOff>
      <xdr:row>157</xdr:row>
      <xdr:rowOff>66675</xdr:rowOff>
    </xdr:from>
    <xdr:ext cx="821531" cy="657225"/>
    <xdr:pic>
      <xdr:nvPicPr>
        <xdr:cNvPr id="17" name="Рисунок 14" descr="Гарантия 3 года.jpg">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50" y="30705425"/>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57152</xdr:colOff>
      <xdr:row>20</xdr:row>
      <xdr:rowOff>9525</xdr:rowOff>
    </xdr:from>
    <xdr:ext cx="904008" cy="685800"/>
    <xdr:pic>
      <xdr:nvPicPr>
        <xdr:cNvPr id="18" name="Рисунок 14" descr="Гарантия 3 года.jpg">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7402" y="1438275"/>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57150</xdr:colOff>
      <xdr:row>87</xdr:row>
      <xdr:rowOff>0</xdr:rowOff>
    </xdr:from>
    <xdr:ext cx="904008" cy="685800"/>
    <xdr:pic>
      <xdr:nvPicPr>
        <xdr:cNvPr id="19" name="Рисунок 14" descr="Гарантия 3 года.jpg">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7400" y="14922500"/>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104775</xdr:colOff>
      <xdr:row>99</xdr:row>
      <xdr:rowOff>95250</xdr:rowOff>
    </xdr:from>
    <xdr:ext cx="876300" cy="714375"/>
    <xdr:pic>
      <xdr:nvPicPr>
        <xdr:cNvPr id="20" name="Рисунок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725025" y="16922750"/>
          <a:ext cx="876300" cy="714375"/>
        </a:xfrm>
        <a:prstGeom prst="rect">
          <a:avLst/>
        </a:prstGeom>
      </xdr:spPr>
    </xdr:pic>
    <xdr:clientData/>
  </xdr:oneCellAnchor>
  <xdr:oneCellAnchor>
    <xdr:from>
      <xdr:col>15</xdr:col>
      <xdr:colOff>123825</xdr:colOff>
      <xdr:row>96</xdr:row>
      <xdr:rowOff>47625</xdr:rowOff>
    </xdr:from>
    <xdr:ext cx="2113804" cy="685800"/>
    <xdr:pic>
      <xdr:nvPicPr>
        <xdr:cNvPr id="21" name="Рисунок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744075" y="16398875"/>
          <a:ext cx="2113804" cy="685800"/>
        </a:xfrm>
        <a:prstGeom prst="rect">
          <a:avLst/>
        </a:prstGeom>
      </xdr:spPr>
    </xdr:pic>
    <xdr:clientData/>
  </xdr:oneCellAnchor>
  <xdr:oneCellAnchor>
    <xdr:from>
      <xdr:col>15</xdr:col>
      <xdr:colOff>657225</xdr:colOff>
      <xdr:row>102</xdr:row>
      <xdr:rowOff>161925</xdr:rowOff>
    </xdr:from>
    <xdr:ext cx="1967012" cy="638175"/>
    <xdr:pic>
      <xdr:nvPicPr>
        <xdr:cNvPr id="22" name="Рисунок 2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258425" y="17459325"/>
          <a:ext cx="1967012" cy="638175"/>
        </a:xfrm>
        <a:prstGeom prst="rect">
          <a:avLst/>
        </a:prstGeom>
      </xdr:spPr>
    </xdr:pic>
    <xdr:clientData/>
  </xdr:oneCellAnchor>
  <xdr:oneCellAnchor>
    <xdr:from>
      <xdr:col>15</xdr:col>
      <xdr:colOff>1181100</xdr:colOff>
      <xdr:row>102</xdr:row>
      <xdr:rowOff>809625</xdr:rowOff>
    </xdr:from>
    <xdr:ext cx="1319112" cy="1098121"/>
    <xdr:pic>
      <xdr:nvPicPr>
        <xdr:cNvPr id="23" name="Рисунок 22">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61600" y="17459325"/>
          <a:ext cx="1319112" cy="1098121"/>
        </a:xfrm>
        <a:prstGeom prst="rect">
          <a:avLst/>
        </a:prstGeom>
      </xdr:spPr>
    </xdr:pic>
    <xdr:clientData/>
  </xdr:oneCellAnchor>
  <xdr:oneCellAnchor>
    <xdr:from>
      <xdr:col>15</xdr:col>
      <xdr:colOff>76200</xdr:colOff>
      <xdr:row>103</xdr:row>
      <xdr:rowOff>123825</xdr:rowOff>
    </xdr:from>
    <xdr:ext cx="876300" cy="714375"/>
    <xdr:pic>
      <xdr:nvPicPr>
        <xdr:cNvPr id="24" name="Рисунок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696450" y="17586325"/>
          <a:ext cx="876300" cy="714375"/>
        </a:xfrm>
        <a:prstGeom prst="rect">
          <a:avLst/>
        </a:prstGeom>
      </xdr:spPr>
    </xdr:pic>
    <xdr:clientData/>
  </xdr:oneCellAnchor>
  <xdr:oneCellAnchor>
    <xdr:from>
      <xdr:col>15</xdr:col>
      <xdr:colOff>76200</xdr:colOff>
      <xdr:row>139</xdr:row>
      <xdr:rowOff>619125</xdr:rowOff>
    </xdr:from>
    <xdr:ext cx="876300" cy="714375"/>
    <xdr:pic>
      <xdr:nvPicPr>
        <xdr:cNvPr id="25" name="Рисунок 2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696450" y="26349325"/>
          <a:ext cx="876300" cy="714375"/>
        </a:xfrm>
        <a:prstGeom prst="rect">
          <a:avLst/>
        </a:prstGeom>
      </xdr:spPr>
    </xdr:pic>
    <xdr:clientData/>
  </xdr:oneCellAnchor>
  <xdr:oneCellAnchor>
    <xdr:from>
      <xdr:col>15</xdr:col>
      <xdr:colOff>1019175</xdr:colOff>
      <xdr:row>139</xdr:row>
      <xdr:rowOff>304800</xdr:rowOff>
    </xdr:from>
    <xdr:ext cx="1322287" cy="1105377"/>
    <xdr:pic>
      <xdr:nvPicPr>
        <xdr:cNvPr id="26" name="Рисунок 2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58425" y="26352500"/>
          <a:ext cx="1322287" cy="1105377"/>
        </a:xfrm>
        <a:prstGeom prst="rect">
          <a:avLst/>
        </a:prstGeom>
      </xdr:spPr>
    </xdr:pic>
    <xdr:clientData/>
  </xdr:oneCellAnchor>
  <xdr:oneCellAnchor>
    <xdr:from>
      <xdr:col>15</xdr:col>
      <xdr:colOff>95250</xdr:colOff>
      <xdr:row>197</xdr:row>
      <xdr:rowOff>609600</xdr:rowOff>
    </xdr:from>
    <xdr:ext cx="876300" cy="714375"/>
    <xdr:pic>
      <xdr:nvPicPr>
        <xdr:cNvPr id="27" name="Рисунок 2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715500" y="27463750"/>
          <a:ext cx="876300" cy="714375"/>
        </a:xfrm>
        <a:prstGeom prst="rect">
          <a:avLst/>
        </a:prstGeom>
      </xdr:spPr>
    </xdr:pic>
    <xdr:clientData/>
  </xdr:oneCellAnchor>
  <xdr:oneCellAnchor>
    <xdr:from>
      <xdr:col>15</xdr:col>
      <xdr:colOff>1038225</xdr:colOff>
      <xdr:row>197</xdr:row>
      <xdr:rowOff>257175</xdr:rowOff>
    </xdr:from>
    <xdr:ext cx="1322287" cy="1098575"/>
    <xdr:pic>
      <xdr:nvPicPr>
        <xdr:cNvPr id="28" name="Рисунок 27">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58425" y="27460575"/>
          <a:ext cx="1322287" cy="1098575"/>
        </a:xfrm>
        <a:prstGeom prst="rect">
          <a:avLst/>
        </a:prstGeom>
      </xdr:spPr>
    </xdr:pic>
    <xdr:clientData/>
  </xdr:oneCellAnchor>
  <xdr:oneCellAnchor>
    <xdr:from>
      <xdr:col>15</xdr:col>
      <xdr:colOff>57151</xdr:colOff>
      <xdr:row>33</xdr:row>
      <xdr:rowOff>66675</xdr:rowOff>
    </xdr:from>
    <xdr:ext cx="847724" cy="678179"/>
    <xdr:pic>
      <xdr:nvPicPr>
        <xdr:cNvPr id="29" name="Рисунок 14" descr="Гарантия 3 года.jpg">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77401" y="11655425"/>
          <a:ext cx="847724" cy="678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796925</xdr:colOff>
      <xdr:row>8</xdr:row>
      <xdr:rowOff>360892</xdr:rowOff>
    </xdr:from>
    <xdr:ext cx="2063750" cy="762453"/>
    <xdr:pic>
      <xdr:nvPicPr>
        <xdr:cNvPr id="30" name="Рисунок 29">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555008" y="12425892"/>
          <a:ext cx="2063750" cy="7624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219075</xdr:colOff>
      <xdr:row>73</xdr:row>
      <xdr:rowOff>885825</xdr:rowOff>
    </xdr:from>
    <xdr:ext cx="2063750" cy="766535"/>
    <xdr:pic>
      <xdr:nvPicPr>
        <xdr:cNvPr id="31" name="Рисунок 30">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839325" y="18253075"/>
          <a:ext cx="2063750" cy="7665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828675</xdr:colOff>
      <xdr:row>32</xdr:row>
      <xdr:rowOff>5187</xdr:rowOff>
    </xdr:from>
    <xdr:ext cx="895350" cy="487726"/>
    <xdr:pic>
      <xdr:nvPicPr>
        <xdr:cNvPr id="33" name="Рисунок 6">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617075" y="11435187"/>
          <a:ext cx="895350" cy="487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95250</xdr:colOff>
      <xdr:row>9</xdr:row>
      <xdr:rowOff>123825</xdr:rowOff>
    </xdr:from>
    <xdr:ext cx="847724" cy="678179"/>
    <xdr:pic>
      <xdr:nvPicPr>
        <xdr:cNvPr id="34" name="Рисунок 14" descr="Гарантия 3 года.jpg">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15500" y="9966325"/>
          <a:ext cx="847724" cy="678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847724</xdr:colOff>
      <xdr:row>73</xdr:row>
      <xdr:rowOff>304800</xdr:rowOff>
    </xdr:from>
    <xdr:ext cx="947807" cy="516301"/>
    <xdr:pic>
      <xdr:nvPicPr>
        <xdr:cNvPr id="35" name="Рисунок 6">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623424" y="18256250"/>
          <a:ext cx="947807" cy="51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838200</xdr:colOff>
      <xdr:row>142</xdr:row>
      <xdr:rowOff>228600</xdr:rowOff>
    </xdr:from>
    <xdr:ext cx="947807" cy="516301"/>
    <xdr:pic>
      <xdr:nvPicPr>
        <xdr:cNvPr id="36" name="Рисунок 6">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620250" y="27940000"/>
          <a:ext cx="947807" cy="51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136525</xdr:colOff>
      <xdr:row>142</xdr:row>
      <xdr:rowOff>776287</xdr:rowOff>
    </xdr:from>
    <xdr:ext cx="2070100" cy="749300"/>
    <xdr:pic>
      <xdr:nvPicPr>
        <xdr:cNvPr id="37" name="Рисунок 36">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756775" y="27941587"/>
          <a:ext cx="2070100" cy="749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138113</xdr:colOff>
      <xdr:row>145</xdr:row>
      <xdr:rowOff>114301</xdr:rowOff>
    </xdr:from>
    <xdr:ext cx="864616" cy="704850"/>
    <xdr:pic>
      <xdr:nvPicPr>
        <xdr:cNvPr id="38" name="Рисунок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758363" y="28371801"/>
          <a:ext cx="864616" cy="704850"/>
        </a:xfrm>
        <a:prstGeom prst="rect">
          <a:avLst/>
        </a:prstGeom>
      </xdr:spPr>
    </xdr:pic>
    <xdr:clientData/>
  </xdr:oneCellAnchor>
  <xdr:oneCellAnchor>
    <xdr:from>
      <xdr:col>15</xdr:col>
      <xdr:colOff>198438</xdr:colOff>
      <xdr:row>77</xdr:row>
      <xdr:rowOff>15875</xdr:rowOff>
    </xdr:from>
    <xdr:ext cx="876300" cy="714375"/>
    <xdr:pic>
      <xdr:nvPicPr>
        <xdr:cNvPr id="39" name="Рисунок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818688" y="18748375"/>
          <a:ext cx="876300" cy="714375"/>
        </a:xfrm>
        <a:prstGeom prst="rect">
          <a:avLst/>
        </a:prstGeom>
      </xdr:spPr>
    </xdr:pic>
    <xdr:clientData/>
  </xdr:oneCellAnchor>
  <xdr:oneCellAnchor>
    <xdr:from>
      <xdr:col>15</xdr:col>
      <xdr:colOff>85726</xdr:colOff>
      <xdr:row>44</xdr:row>
      <xdr:rowOff>171450</xdr:rowOff>
    </xdr:from>
    <xdr:ext cx="821531" cy="657225"/>
    <xdr:pic>
      <xdr:nvPicPr>
        <xdr:cNvPr id="40" name="Рисунок 14" descr="Гарантия 3 года.jpg">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05976" y="13493750"/>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1000125</xdr:colOff>
      <xdr:row>43</xdr:row>
      <xdr:rowOff>657225</xdr:rowOff>
    </xdr:from>
    <xdr:ext cx="1701800" cy="1397024"/>
    <xdr:pic>
      <xdr:nvPicPr>
        <xdr:cNvPr id="41" name="Рисунок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58425" y="13331825"/>
          <a:ext cx="1701800" cy="1397024"/>
        </a:xfrm>
        <a:prstGeom prst="rect">
          <a:avLst/>
        </a:prstGeom>
      </xdr:spPr>
    </xdr:pic>
    <xdr:clientData/>
  </xdr:oneCellAnchor>
  <xdr:oneCellAnchor>
    <xdr:from>
      <xdr:col>15</xdr:col>
      <xdr:colOff>0</xdr:colOff>
      <xdr:row>8</xdr:row>
      <xdr:rowOff>0</xdr:rowOff>
    </xdr:from>
    <xdr:ext cx="895350" cy="487726"/>
    <xdr:pic>
      <xdr:nvPicPr>
        <xdr:cNvPr id="42" name="Рисунок 6">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758083" y="12065000"/>
          <a:ext cx="895350" cy="487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15</xdr:col>
      <xdr:colOff>85727</xdr:colOff>
      <xdr:row>45</xdr:row>
      <xdr:rowOff>247649</xdr:rowOff>
    </xdr:from>
    <xdr:to>
      <xdr:col>16</xdr:col>
      <xdr:colOff>0</xdr:colOff>
      <xdr:row>46</xdr:row>
      <xdr:rowOff>0</xdr:rowOff>
    </xdr:to>
    <xdr:sp macro="" textlink="">
      <xdr:nvSpPr>
        <xdr:cNvPr id="2" name="AutoShape 3732">
          <a:extLst>
            <a:ext uri="{FF2B5EF4-FFF2-40B4-BE49-F238E27FC236}">
              <a16:creationId xmlns:a16="http://schemas.microsoft.com/office/drawing/2014/main" id="{00000000-0008-0000-0D00-000002000000}"/>
            </a:ext>
          </a:extLst>
        </xdr:cNvPr>
        <xdr:cNvSpPr>
          <a:spLocks noChangeArrowheads="1"/>
        </xdr:cNvSpPr>
      </xdr:nvSpPr>
      <xdr:spPr bwMode="auto">
        <a:xfrm>
          <a:off x="9705977" y="5238749"/>
          <a:ext cx="555623" cy="1"/>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ctr" rtl="0">
            <a:defRPr sz="1000"/>
          </a:pPr>
          <a:r>
            <a:rPr lang="ru-RU" sz="1100" b="1" i="0" u="none" strike="noStrike" baseline="0">
              <a:solidFill>
                <a:schemeClr val="tx2"/>
              </a:solidFill>
              <a:latin typeface="Calibri"/>
            </a:rPr>
            <a:t>! Выгодная цена</a:t>
          </a:r>
        </a:p>
        <a:p>
          <a:pPr algn="l" rtl="0">
            <a:defRPr sz="1000"/>
          </a:pPr>
          <a:endParaRPr lang="ru-RU" sz="1100" b="0" i="0" u="none" strike="noStrike" baseline="0">
            <a:solidFill>
              <a:srgbClr val="0066CC"/>
            </a:solidFill>
            <a:latin typeface="Times New Roman"/>
            <a:cs typeface="Times New Roman"/>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15</xdr:col>
      <xdr:colOff>85725</xdr:colOff>
      <xdr:row>3</xdr:row>
      <xdr:rowOff>190500</xdr:rowOff>
    </xdr:from>
    <xdr:ext cx="909637" cy="721858"/>
    <xdr:pic>
      <xdr:nvPicPr>
        <xdr:cNvPr id="3" name="Рисунок 6" descr="Гарантия 3 года.jp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5975" y="635000"/>
          <a:ext cx="909637" cy="721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15</xdr:col>
      <xdr:colOff>85727</xdr:colOff>
      <xdr:row>32</xdr:row>
      <xdr:rowOff>247649</xdr:rowOff>
    </xdr:from>
    <xdr:to>
      <xdr:col>16</xdr:col>
      <xdr:colOff>0</xdr:colOff>
      <xdr:row>33</xdr:row>
      <xdr:rowOff>0</xdr:rowOff>
    </xdr:to>
    <xdr:sp macro="" textlink="">
      <xdr:nvSpPr>
        <xdr:cNvPr id="4" name="AutoShape 3732">
          <a:extLst>
            <a:ext uri="{FF2B5EF4-FFF2-40B4-BE49-F238E27FC236}">
              <a16:creationId xmlns:a16="http://schemas.microsoft.com/office/drawing/2014/main" id="{00000000-0008-0000-0D00-000004000000}"/>
            </a:ext>
          </a:extLst>
        </xdr:cNvPr>
        <xdr:cNvSpPr>
          <a:spLocks noChangeArrowheads="1"/>
        </xdr:cNvSpPr>
      </xdr:nvSpPr>
      <xdr:spPr bwMode="auto">
        <a:xfrm>
          <a:off x="9705977" y="7302499"/>
          <a:ext cx="555623" cy="1"/>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ctr" rtl="0">
            <a:defRPr sz="1000"/>
          </a:pPr>
          <a:r>
            <a:rPr lang="ru-RU" sz="1100" b="1" i="0" u="none" strike="noStrike" baseline="0">
              <a:solidFill>
                <a:schemeClr val="tx2"/>
              </a:solidFill>
              <a:latin typeface="Calibri"/>
            </a:rPr>
            <a:t>! Выгодная цена</a:t>
          </a:r>
        </a:p>
        <a:p>
          <a:pPr algn="l" rtl="0">
            <a:defRPr sz="1000"/>
          </a:pPr>
          <a:endParaRPr lang="ru-RU" sz="1100" b="0" i="0" u="none" strike="noStrike" baseline="0">
            <a:solidFill>
              <a:srgbClr val="0066CC"/>
            </a:solidFill>
            <a:latin typeface="Times New Roman"/>
            <a:cs typeface="Times New Roman"/>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15</xdr:col>
      <xdr:colOff>0</xdr:colOff>
      <xdr:row>72</xdr:row>
      <xdr:rowOff>254000</xdr:rowOff>
    </xdr:from>
    <xdr:ext cx="719195" cy="391768"/>
    <xdr:pic>
      <xdr:nvPicPr>
        <xdr:cNvPr id="6" name="Рисунок 6">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06667" y="24701500"/>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64</xdr:row>
      <xdr:rowOff>0</xdr:rowOff>
    </xdr:from>
    <xdr:ext cx="719195" cy="391768"/>
    <xdr:pic>
      <xdr:nvPicPr>
        <xdr:cNvPr id="7" name="Рисунок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06667" y="22500167"/>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878417</xdr:colOff>
      <xdr:row>49</xdr:row>
      <xdr:rowOff>148167</xdr:rowOff>
    </xdr:from>
    <xdr:ext cx="719195" cy="391768"/>
    <xdr:pic>
      <xdr:nvPicPr>
        <xdr:cNvPr id="8" name="Рисунок 6">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85500" y="18944167"/>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889000</xdr:colOff>
      <xdr:row>20</xdr:row>
      <xdr:rowOff>597023</xdr:rowOff>
    </xdr:from>
    <xdr:ext cx="711200" cy="387413"/>
    <xdr:pic>
      <xdr:nvPicPr>
        <xdr:cNvPr id="9" name="Рисунок 6">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95025" y="10188698"/>
          <a:ext cx="711200" cy="387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889000</xdr:colOff>
      <xdr:row>6</xdr:row>
      <xdr:rowOff>466725</xdr:rowOff>
    </xdr:from>
    <xdr:ext cx="743951" cy="405253"/>
    <xdr:pic>
      <xdr:nvPicPr>
        <xdr:cNvPr id="10" name="Рисунок 6">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95025" y="4076700"/>
          <a:ext cx="743951" cy="405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15</xdr:col>
      <xdr:colOff>95250</xdr:colOff>
      <xdr:row>2</xdr:row>
      <xdr:rowOff>47625</xdr:rowOff>
    </xdr:from>
    <xdr:to>
      <xdr:col>17</xdr:col>
      <xdr:colOff>582083</xdr:colOff>
      <xdr:row>4</xdr:row>
      <xdr:rowOff>190500</xdr:rowOff>
    </xdr:to>
    <xdr:sp macro="" textlink="">
      <xdr:nvSpPr>
        <xdr:cNvPr id="2" name="AutoShape 3732">
          <a:extLst>
            <a:ext uri="{FF2B5EF4-FFF2-40B4-BE49-F238E27FC236}">
              <a16:creationId xmlns:a16="http://schemas.microsoft.com/office/drawing/2014/main" id="{00000000-0008-0000-0E00-000002000000}"/>
            </a:ext>
          </a:extLst>
        </xdr:cNvPr>
        <xdr:cNvSpPr>
          <a:spLocks noChangeArrowheads="1"/>
        </xdr:cNvSpPr>
      </xdr:nvSpPr>
      <xdr:spPr bwMode="auto">
        <a:xfrm>
          <a:off x="11820525" y="447675"/>
          <a:ext cx="1382183" cy="685800"/>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ctr"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В</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производство размещаются под заказ</a:t>
          </a:r>
        </a:p>
        <a:p>
          <a:pPr algn="l" rtl="0">
            <a:defRPr sz="1000"/>
          </a:pPr>
          <a:endParaRPr lang="ru-RU" sz="1100" b="0" i="1" u="none" strike="noStrike" baseline="0">
            <a:solidFill>
              <a:srgbClr val="0066CC"/>
            </a:solidFill>
            <a:latin typeface="Times New Roman"/>
            <a:cs typeface="Times New Roman"/>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18</xdr:col>
      <xdr:colOff>165102</xdr:colOff>
      <xdr:row>2</xdr:row>
      <xdr:rowOff>68792</xdr:rowOff>
    </xdr:from>
    <xdr:ext cx="882975" cy="645582"/>
    <xdr:pic>
      <xdr:nvPicPr>
        <xdr:cNvPr id="3" name="Рисунок 6" descr="Гарантия 3 года.jpg">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9602" y="470959"/>
          <a:ext cx="882975" cy="645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857251</xdr:colOff>
      <xdr:row>6</xdr:row>
      <xdr:rowOff>370417</xdr:rowOff>
    </xdr:from>
    <xdr:ext cx="804179" cy="438061"/>
    <xdr:pic>
      <xdr:nvPicPr>
        <xdr:cNvPr id="4" name="Рисунок 6">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99334" y="1957917"/>
          <a:ext cx="804179" cy="438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xdr:row>
      <xdr:rowOff>0</xdr:rowOff>
    </xdr:from>
    <xdr:ext cx="804179" cy="438061"/>
    <xdr:pic>
      <xdr:nvPicPr>
        <xdr:cNvPr id="5" name="Рисунок 6">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1667" y="7450667"/>
          <a:ext cx="804179" cy="438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34</xdr:row>
      <xdr:rowOff>232833</xdr:rowOff>
    </xdr:from>
    <xdr:ext cx="804179" cy="438061"/>
    <xdr:pic>
      <xdr:nvPicPr>
        <xdr:cNvPr id="6" name="Рисунок 6">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36917" y="11482916"/>
          <a:ext cx="804179" cy="438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50</xdr:row>
      <xdr:rowOff>433917</xdr:rowOff>
    </xdr:from>
    <xdr:ext cx="804179" cy="438061"/>
    <xdr:pic>
      <xdr:nvPicPr>
        <xdr:cNvPr id="7" name="Рисунок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36917" y="20066000"/>
          <a:ext cx="804179" cy="438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11</xdr:col>
      <xdr:colOff>66674</xdr:colOff>
      <xdr:row>3</xdr:row>
      <xdr:rowOff>66674</xdr:rowOff>
    </xdr:from>
    <xdr:to>
      <xdr:col>12</xdr:col>
      <xdr:colOff>485775</xdr:colOff>
      <xdr:row>3</xdr:row>
      <xdr:rowOff>390525</xdr:rowOff>
    </xdr:to>
    <xdr:sp macro="" textlink="">
      <xdr:nvSpPr>
        <xdr:cNvPr id="4" name="AutoShape 3732">
          <a:extLst>
            <a:ext uri="{FF2B5EF4-FFF2-40B4-BE49-F238E27FC236}">
              <a16:creationId xmlns:a16="http://schemas.microsoft.com/office/drawing/2014/main" id="{00000000-0008-0000-1000-000004000000}"/>
            </a:ext>
          </a:extLst>
        </xdr:cNvPr>
        <xdr:cNvSpPr>
          <a:spLocks noChangeArrowheads="1"/>
        </xdr:cNvSpPr>
      </xdr:nvSpPr>
      <xdr:spPr bwMode="auto">
        <a:xfrm>
          <a:off x="9058274" y="2114549"/>
          <a:ext cx="1000126" cy="323851"/>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85725</xdr:colOff>
      <xdr:row>2</xdr:row>
      <xdr:rowOff>0</xdr:rowOff>
    </xdr:from>
    <xdr:to>
      <xdr:col>12</xdr:col>
      <xdr:colOff>752475</xdr:colOff>
      <xdr:row>4</xdr:row>
      <xdr:rowOff>190500</xdr:rowOff>
    </xdr:to>
    <xdr:sp macro="" textlink="">
      <xdr:nvSpPr>
        <xdr:cNvPr id="2" name="AutoShape 3732">
          <a:extLst>
            <a:ext uri="{FF2B5EF4-FFF2-40B4-BE49-F238E27FC236}">
              <a16:creationId xmlns:a16="http://schemas.microsoft.com/office/drawing/2014/main" id="{00000000-0008-0000-1100-000002000000}"/>
            </a:ext>
          </a:extLst>
        </xdr:cNvPr>
        <xdr:cNvSpPr>
          <a:spLocks noChangeArrowheads="1"/>
        </xdr:cNvSpPr>
      </xdr:nvSpPr>
      <xdr:spPr bwMode="auto">
        <a:xfrm>
          <a:off x="8248650" y="400050"/>
          <a:ext cx="1276350" cy="714375"/>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Размещаются в производство под заказ</a:t>
          </a:r>
        </a:p>
        <a:p>
          <a:pPr algn="l" rtl="0">
            <a:defRPr sz="1000"/>
          </a:pPr>
          <a:endParaRPr lang="ru-RU" sz="1100" b="0" i="0" u="none" strike="noStrike" baseline="0">
            <a:solidFill>
              <a:srgbClr val="0066CC"/>
            </a:solidFill>
            <a:latin typeface="Times New Roman"/>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114302</xdr:colOff>
      <xdr:row>0</xdr:row>
      <xdr:rowOff>161926</xdr:rowOff>
    </xdr:from>
    <xdr:to>
      <xdr:col>13</xdr:col>
      <xdr:colOff>752475</xdr:colOff>
      <xdr:row>4</xdr:row>
      <xdr:rowOff>209551</xdr:rowOff>
    </xdr:to>
    <xdr:sp macro="" textlink="">
      <xdr:nvSpPr>
        <xdr:cNvPr id="5" name="AutoShape 3732">
          <a:extLst>
            <a:ext uri="{FF2B5EF4-FFF2-40B4-BE49-F238E27FC236}">
              <a16:creationId xmlns:a16="http://schemas.microsoft.com/office/drawing/2014/main" id="{00000000-0008-0000-1200-000005000000}"/>
            </a:ext>
          </a:extLst>
        </xdr:cNvPr>
        <xdr:cNvSpPr>
          <a:spLocks noChangeArrowheads="1"/>
        </xdr:cNvSpPr>
      </xdr:nvSpPr>
      <xdr:spPr bwMode="auto">
        <a:xfrm>
          <a:off x="8839202" y="161926"/>
          <a:ext cx="1990723" cy="895350"/>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Размещаются в производство под заказ</a:t>
          </a:r>
          <a:r>
            <a:rPr lang="en-US" sz="1100" b="1" i="0" u="none" strike="noStrike" baseline="0">
              <a:solidFill>
                <a:schemeClr val="tx2">
                  <a:lumMod val="75000"/>
                </a:schemeClr>
              </a:solidFill>
              <a:latin typeface="Calibri"/>
            </a:rPr>
            <a:t>.</a:t>
          </a:r>
        </a:p>
        <a:p>
          <a:pPr algn="l" rtl="0">
            <a:defRPr sz="1000"/>
          </a:pPr>
          <a:r>
            <a:rPr lang="ru-RU" sz="1100" b="1" i="0" u="none" strike="noStrike" baseline="0">
              <a:solidFill>
                <a:schemeClr val="tx2">
                  <a:lumMod val="75000"/>
                </a:schemeClr>
              </a:solidFill>
              <a:latin typeface="Calibri"/>
            </a:rPr>
            <a:t> На фреоне </a:t>
          </a:r>
          <a:r>
            <a:rPr lang="en-US" sz="1100" b="1" i="0" u="none" strike="noStrike" baseline="0">
              <a:solidFill>
                <a:schemeClr val="tx2">
                  <a:lumMod val="75000"/>
                </a:schemeClr>
              </a:solidFill>
              <a:latin typeface="Calibri"/>
            </a:rPr>
            <a:t>R32 </a:t>
          </a:r>
          <a:r>
            <a:rPr lang="ru-RU" sz="1100" b="1" i="0" u="none" strike="noStrike" baseline="0">
              <a:solidFill>
                <a:schemeClr val="tx2">
                  <a:lumMod val="75000"/>
                </a:schemeClr>
              </a:solidFill>
              <a:latin typeface="Calibri"/>
            </a:rPr>
            <a:t>в количестве от 10шт.</a:t>
          </a:r>
        </a:p>
        <a:p>
          <a:pPr algn="l" rtl="0">
            <a:defRPr sz="1000"/>
          </a:pPr>
          <a:endParaRPr lang="ru-RU" sz="1100" b="1" i="0" u="none" strike="noStrike" baseline="0">
            <a:solidFill>
              <a:schemeClr val="tx2">
                <a:lumMod val="75000"/>
              </a:schemeClr>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11</xdr:col>
      <xdr:colOff>0</xdr:colOff>
      <xdr:row>10</xdr:row>
      <xdr:rowOff>0</xdr:rowOff>
    </xdr:from>
    <xdr:ext cx="771652" cy="420343"/>
    <xdr:pic>
      <xdr:nvPicPr>
        <xdr:cNvPr id="6" name="Рисунок 5">
          <a:extLst>
            <a:ext uri="{FF2B5EF4-FFF2-40B4-BE49-F238E27FC236}">
              <a16:creationId xmlns:a16="http://schemas.microsoft.com/office/drawing/2014/main" id="{71244B56-E470-4524-855D-BEEDF056DE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22288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25</xdr:row>
      <xdr:rowOff>0</xdr:rowOff>
    </xdr:from>
    <xdr:ext cx="771652" cy="420343"/>
    <xdr:pic>
      <xdr:nvPicPr>
        <xdr:cNvPr id="7" name="Рисунок 6">
          <a:extLst>
            <a:ext uri="{FF2B5EF4-FFF2-40B4-BE49-F238E27FC236}">
              <a16:creationId xmlns:a16="http://schemas.microsoft.com/office/drawing/2014/main" id="{838DDB13-7918-4818-B2C6-713A5FF24A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629602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36</xdr:row>
      <xdr:rowOff>0</xdr:rowOff>
    </xdr:from>
    <xdr:ext cx="771652" cy="420343"/>
    <xdr:pic>
      <xdr:nvPicPr>
        <xdr:cNvPr id="8" name="Рисунок 7">
          <a:extLst>
            <a:ext uri="{FF2B5EF4-FFF2-40B4-BE49-F238E27FC236}">
              <a16:creationId xmlns:a16="http://schemas.microsoft.com/office/drawing/2014/main" id="{A302242D-959A-4ECE-8D7A-C3B192A590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93154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45</xdr:row>
      <xdr:rowOff>0</xdr:rowOff>
    </xdr:from>
    <xdr:ext cx="771652" cy="420343"/>
    <xdr:pic>
      <xdr:nvPicPr>
        <xdr:cNvPr id="9" name="Рисунок 8">
          <a:extLst>
            <a:ext uri="{FF2B5EF4-FFF2-40B4-BE49-F238E27FC236}">
              <a16:creationId xmlns:a16="http://schemas.microsoft.com/office/drawing/2014/main" id="{77776215-E8FF-4F06-86D0-2853D55BE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1182052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56</xdr:row>
      <xdr:rowOff>0</xdr:rowOff>
    </xdr:from>
    <xdr:ext cx="771652" cy="420343"/>
    <xdr:pic>
      <xdr:nvPicPr>
        <xdr:cNvPr id="10" name="Рисунок 9">
          <a:extLst>
            <a:ext uri="{FF2B5EF4-FFF2-40B4-BE49-F238E27FC236}">
              <a16:creationId xmlns:a16="http://schemas.microsoft.com/office/drawing/2014/main" id="{46D738C2-9719-40B4-8E90-3EAC705FF3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147732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66</xdr:row>
      <xdr:rowOff>0</xdr:rowOff>
    </xdr:from>
    <xdr:ext cx="771652" cy="420343"/>
    <xdr:pic>
      <xdr:nvPicPr>
        <xdr:cNvPr id="11" name="Рисунок 10">
          <a:extLst>
            <a:ext uri="{FF2B5EF4-FFF2-40B4-BE49-F238E27FC236}">
              <a16:creationId xmlns:a16="http://schemas.microsoft.com/office/drawing/2014/main" id="{F4080295-B71B-41E3-AF35-4C63A93841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174688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xdr:colOff>
      <xdr:row>1</xdr:row>
      <xdr:rowOff>2036</xdr:rowOff>
    </xdr:to>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115050" cy="7545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0</xdr:colOff>
      <xdr:row>4</xdr:row>
      <xdr:rowOff>152400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6648450" cy="81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3</xdr:col>
      <xdr:colOff>9525</xdr:colOff>
      <xdr:row>22</xdr:row>
      <xdr:rowOff>142875</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6419850" cy="3695700"/>
        </a:xfrm>
        <a:prstGeom prst="rect">
          <a:avLst/>
        </a:prstGeom>
      </xdr:spPr>
    </xdr:pic>
    <xdr:clientData/>
  </xdr:twoCellAnchor>
  <xdr:twoCellAnchor>
    <xdr:from>
      <xdr:col>1</xdr:col>
      <xdr:colOff>47625</xdr:colOff>
      <xdr:row>17</xdr:row>
      <xdr:rowOff>28575</xdr:rowOff>
    </xdr:from>
    <xdr:to>
      <xdr:col>1</xdr:col>
      <xdr:colOff>2362200</xdr:colOff>
      <xdr:row>22</xdr:row>
      <xdr:rowOff>9526</xdr:rowOff>
    </xdr:to>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361950" y="2800350"/>
          <a:ext cx="2314575" cy="790576"/>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0" i="0" u="none" strike="noStrike" baseline="0">
              <a:solidFill>
                <a:schemeClr val="bg1"/>
              </a:solidFill>
              <a:latin typeface="Arial"/>
              <a:cs typeface="Arial"/>
            </a:rPr>
            <a:t>Предлагаем вам готовый набор материалов для наполнения карточек товаров вашего сайта. Готовый сайт для тех, кто хочет попробовать интернет-продажи. И набор материалов для запуска интернет-рекламы </a:t>
          </a:r>
          <a:endParaRPr lang="en-US" sz="800" b="0" i="0" u="none" strike="noStrike" baseline="0">
            <a:solidFill>
              <a:schemeClr val="bg1"/>
            </a:solidFill>
            <a:latin typeface="Arial"/>
            <a:cs typeface="Arial"/>
          </a:endParaRPr>
        </a:p>
        <a:p>
          <a:pPr algn="l" rtl="0">
            <a:defRPr sz="1000"/>
          </a:pPr>
          <a:r>
            <a:rPr lang="ru-RU" sz="800" b="0" i="0" u="none" strike="noStrike" baseline="0">
              <a:solidFill>
                <a:schemeClr val="bg1"/>
              </a:solidFill>
              <a:latin typeface="Arial"/>
              <a:cs typeface="Arial"/>
            </a:rPr>
            <a:t>по бренду MDV.</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133350</xdr:colOff>
      <xdr:row>92</xdr:row>
      <xdr:rowOff>57150</xdr:rowOff>
    </xdr:from>
    <xdr:to>
      <xdr:col>13</xdr:col>
      <xdr:colOff>322379</xdr:colOff>
      <xdr:row>95</xdr:row>
      <xdr:rowOff>104775</xdr:rowOff>
    </xdr:to>
    <xdr:pic>
      <xdr:nvPicPr>
        <xdr:cNvPr id="258048" name="Рисунок 6" descr="Гарантия 3 года.jpg">
          <a:extLst>
            <a:ext uri="{FF2B5EF4-FFF2-40B4-BE49-F238E27FC236}">
              <a16:creationId xmlns:a16="http://schemas.microsoft.com/office/drawing/2014/main" id="{00000000-0008-0000-0400-000000F0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3075" y="14249400"/>
          <a:ext cx="80497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104776</xdr:colOff>
      <xdr:row>69</xdr:row>
      <xdr:rowOff>28576</xdr:rowOff>
    </xdr:from>
    <xdr:to>
      <xdr:col>13</xdr:col>
      <xdr:colOff>359109</xdr:colOff>
      <xdr:row>72</xdr:row>
      <xdr:rowOff>104775</xdr:rowOff>
    </xdr:to>
    <xdr:pic>
      <xdr:nvPicPr>
        <xdr:cNvPr id="258049" name="Рисунок 6" descr="Гарантия 3 года.jpg">
          <a:extLst>
            <a:ext uri="{FF2B5EF4-FFF2-40B4-BE49-F238E27FC236}">
              <a16:creationId xmlns:a16="http://schemas.microsoft.com/office/drawing/2014/main" id="{00000000-0008-0000-0400-000001F003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34501" y="8258176"/>
          <a:ext cx="870283"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76201</xdr:colOff>
      <xdr:row>388</xdr:row>
      <xdr:rowOff>28575</xdr:rowOff>
    </xdr:from>
    <xdr:to>
      <xdr:col>13</xdr:col>
      <xdr:colOff>419100</xdr:colOff>
      <xdr:row>389</xdr:row>
      <xdr:rowOff>142875</xdr:rowOff>
    </xdr:to>
    <xdr:sp macro="" textlink="">
      <xdr:nvSpPr>
        <xdr:cNvPr id="20" name="AutoShape 3732">
          <a:extLst>
            <a:ext uri="{FF2B5EF4-FFF2-40B4-BE49-F238E27FC236}">
              <a16:creationId xmlns:a16="http://schemas.microsoft.com/office/drawing/2014/main" id="{00000000-0008-0000-0400-000014000000}"/>
            </a:ext>
          </a:extLst>
        </xdr:cNvPr>
        <xdr:cNvSpPr>
          <a:spLocks noChangeArrowheads="1"/>
        </xdr:cNvSpPr>
      </xdr:nvSpPr>
      <xdr:spPr bwMode="auto">
        <a:xfrm>
          <a:off x="10353676" y="69522975"/>
          <a:ext cx="923924" cy="285750"/>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twoCellAnchor>
    <xdr:from>
      <xdr:col>12</xdr:col>
      <xdr:colOff>76201</xdr:colOff>
      <xdr:row>394</xdr:row>
      <xdr:rowOff>47625</xdr:rowOff>
    </xdr:from>
    <xdr:to>
      <xdr:col>13</xdr:col>
      <xdr:colOff>457200</xdr:colOff>
      <xdr:row>396</xdr:row>
      <xdr:rowOff>0</xdr:rowOff>
    </xdr:to>
    <xdr:sp macro="" textlink="">
      <xdr:nvSpPr>
        <xdr:cNvPr id="21" name="AutoShape 3732">
          <a:extLst>
            <a:ext uri="{FF2B5EF4-FFF2-40B4-BE49-F238E27FC236}">
              <a16:creationId xmlns:a16="http://schemas.microsoft.com/office/drawing/2014/main" id="{00000000-0008-0000-0400-000015000000}"/>
            </a:ext>
          </a:extLst>
        </xdr:cNvPr>
        <xdr:cNvSpPr>
          <a:spLocks noChangeArrowheads="1"/>
        </xdr:cNvSpPr>
      </xdr:nvSpPr>
      <xdr:spPr bwMode="auto">
        <a:xfrm>
          <a:off x="10353676" y="70361175"/>
          <a:ext cx="962024" cy="314325"/>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chemeClr val="tx2">
                <a:lumMod val="75000"/>
              </a:schemeClr>
            </a:solidFill>
            <a:latin typeface="Calibri"/>
          </a:endParaRPr>
        </a:p>
        <a:p>
          <a:pPr algn="l" rtl="0">
            <a:defRPr sz="1000"/>
          </a:pPr>
          <a:endParaRPr lang="ru-RU" sz="1100" b="0" i="0" u="none" strike="noStrike" baseline="0">
            <a:solidFill>
              <a:schemeClr val="tx2">
                <a:lumMod val="75000"/>
              </a:schemeClr>
            </a:solidFill>
            <a:latin typeface="Times New Roman"/>
            <a:cs typeface="Times New Roman"/>
          </a:endParaRPr>
        </a:p>
      </xdr:txBody>
    </xdr:sp>
    <xdr:clientData/>
  </xdr:twoCellAnchor>
  <xdr:twoCellAnchor editAs="oneCell">
    <xdr:from>
      <xdr:col>12</xdr:col>
      <xdr:colOff>133351</xdr:colOff>
      <xdr:row>100</xdr:row>
      <xdr:rowOff>95250</xdr:rowOff>
    </xdr:from>
    <xdr:to>
      <xdr:col>13</xdr:col>
      <xdr:colOff>333375</xdr:colOff>
      <xdr:row>103</xdr:row>
      <xdr:rowOff>135869</xdr:rowOff>
    </xdr:to>
    <xdr:pic>
      <xdr:nvPicPr>
        <xdr:cNvPr id="258056" name="Рисунок 6" descr="Гарантия 3 года.jpg">
          <a:extLst>
            <a:ext uri="{FF2B5EF4-FFF2-40B4-BE49-F238E27FC236}">
              <a16:creationId xmlns:a16="http://schemas.microsoft.com/office/drawing/2014/main" id="{00000000-0008-0000-0400-000008F003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10826" y="19278600"/>
          <a:ext cx="809624" cy="63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66674</xdr:colOff>
      <xdr:row>98</xdr:row>
      <xdr:rowOff>38100</xdr:rowOff>
    </xdr:from>
    <xdr:to>
      <xdr:col>13</xdr:col>
      <xdr:colOff>485775</xdr:colOff>
      <xdr:row>99</xdr:row>
      <xdr:rowOff>161924</xdr:rowOff>
    </xdr:to>
    <xdr:sp macro="" textlink="">
      <xdr:nvSpPr>
        <xdr:cNvPr id="28" name="AutoShape 3732">
          <a:extLst>
            <a:ext uri="{FF2B5EF4-FFF2-40B4-BE49-F238E27FC236}">
              <a16:creationId xmlns:a16="http://schemas.microsoft.com/office/drawing/2014/main" id="{00000000-0008-0000-0400-00001C000000}"/>
            </a:ext>
          </a:extLst>
        </xdr:cNvPr>
        <xdr:cNvSpPr>
          <a:spLocks noChangeArrowheads="1"/>
        </xdr:cNvSpPr>
      </xdr:nvSpPr>
      <xdr:spPr bwMode="auto">
        <a:xfrm>
          <a:off x="10344149" y="18897600"/>
          <a:ext cx="1000126" cy="285749"/>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12</xdr:col>
      <xdr:colOff>47625</xdr:colOff>
      <xdr:row>8</xdr:row>
      <xdr:rowOff>85725</xdr:rowOff>
    </xdr:from>
    <xdr:ext cx="857852" cy="657226"/>
    <xdr:pic>
      <xdr:nvPicPr>
        <xdr:cNvPr id="14" name="Рисунок 6" descr="Гарантия 3 года.jpg">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77350" y="35528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95250</xdr:colOff>
      <xdr:row>23</xdr:row>
      <xdr:rowOff>28575</xdr:rowOff>
    </xdr:from>
    <xdr:ext cx="855987" cy="647700"/>
    <xdr:pic>
      <xdr:nvPicPr>
        <xdr:cNvPr id="15" name="Рисунок 6" descr="Гарантия 3 года.jpg">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24975" y="6029325"/>
          <a:ext cx="855987"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12</xdr:col>
      <xdr:colOff>85726</xdr:colOff>
      <xdr:row>198</xdr:row>
      <xdr:rowOff>247650</xdr:rowOff>
    </xdr:from>
    <xdr:to>
      <xdr:col>13</xdr:col>
      <xdr:colOff>571501</xdr:colOff>
      <xdr:row>198</xdr:row>
      <xdr:rowOff>590549</xdr:rowOff>
    </xdr:to>
    <xdr:sp macro="" textlink="">
      <xdr:nvSpPr>
        <xdr:cNvPr id="26" name="AutoShape 3732">
          <a:extLst>
            <a:ext uri="{FF2B5EF4-FFF2-40B4-BE49-F238E27FC236}">
              <a16:creationId xmlns:a16="http://schemas.microsoft.com/office/drawing/2014/main" id="{00000000-0008-0000-0400-00001A000000}"/>
            </a:ext>
          </a:extLst>
        </xdr:cNvPr>
        <xdr:cNvSpPr>
          <a:spLocks noChangeArrowheads="1"/>
        </xdr:cNvSpPr>
      </xdr:nvSpPr>
      <xdr:spPr bwMode="auto">
        <a:xfrm>
          <a:off x="10363201" y="36680775"/>
          <a:ext cx="1066800" cy="342899"/>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12</xdr:col>
      <xdr:colOff>47625</xdr:colOff>
      <xdr:row>43</xdr:row>
      <xdr:rowOff>85725</xdr:rowOff>
    </xdr:from>
    <xdr:ext cx="857852" cy="657226"/>
    <xdr:pic>
      <xdr:nvPicPr>
        <xdr:cNvPr id="30" name="Рисунок 6" descr="Гарантия 3 года.jpg">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25100" y="77438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47625</xdr:colOff>
      <xdr:row>56</xdr:row>
      <xdr:rowOff>85725</xdr:rowOff>
    </xdr:from>
    <xdr:ext cx="857852" cy="657226"/>
    <xdr:pic>
      <xdr:nvPicPr>
        <xdr:cNvPr id="38" name="Рисунок 6" descr="Гарантия 3 года.jpg">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25100" y="101060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847726</xdr:colOff>
      <xdr:row>55</xdr:row>
      <xdr:rowOff>57150</xdr:rowOff>
    </xdr:from>
    <xdr:ext cx="789233" cy="374889"/>
    <xdr:pic>
      <xdr:nvPicPr>
        <xdr:cNvPr id="39" name="Рисунок 6">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29826" y="10744200"/>
          <a:ext cx="789233" cy="374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47625</xdr:colOff>
      <xdr:row>56</xdr:row>
      <xdr:rowOff>85725</xdr:rowOff>
    </xdr:from>
    <xdr:ext cx="857852" cy="657226"/>
    <xdr:pic>
      <xdr:nvPicPr>
        <xdr:cNvPr id="41" name="Рисунок 6" descr="Гарантия 3 года.jpg">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25100" y="101060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857249</xdr:colOff>
      <xdr:row>96</xdr:row>
      <xdr:rowOff>38100</xdr:rowOff>
    </xdr:from>
    <xdr:ext cx="911539" cy="496544"/>
    <xdr:pic>
      <xdr:nvPicPr>
        <xdr:cNvPr id="43" name="Рисунок 6">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39349" y="19069050"/>
          <a:ext cx="911539" cy="49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866775</xdr:colOff>
      <xdr:row>34</xdr:row>
      <xdr:rowOff>89024</xdr:rowOff>
    </xdr:from>
    <xdr:ext cx="781050" cy="425325"/>
    <xdr:pic>
      <xdr:nvPicPr>
        <xdr:cNvPr id="32" name="Рисунок 6">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48875" y="6880349"/>
          <a:ext cx="781050" cy="42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418</xdr:row>
      <xdr:rowOff>19051</xdr:rowOff>
    </xdr:from>
    <xdr:ext cx="649252" cy="353668"/>
    <xdr:pic>
      <xdr:nvPicPr>
        <xdr:cNvPr id="33" name="Рисунок 6">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77475" y="94535626"/>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411</xdr:row>
      <xdr:rowOff>0</xdr:rowOff>
    </xdr:from>
    <xdr:ext cx="649252" cy="353668"/>
    <xdr:pic>
      <xdr:nvPicPr>
        <xdr:cNvPr id="24" name="Рисунок 6">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77475" y="85258275"/>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847725</xdr:colOff>
      <xdr:row>80</xdr:row>
      <xdr:rowOff>66674</xdr:rowOff>
    </xdr:from>
    <xdr:ext cx="839626" cy="457371"/>
    <xdr:pic>
      <xdr:nvPicPr>
        <xdr:cNvPr id="31" name="Рисунок 6">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29825" y="16478249"/>
          <a:ext cx="839626" cy="457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9525</xdr:colOff>
      <xdr:row>249</xdr:row>
      <xdr:rowOff>114300</xdr:rowOff>
    </xdr:from>
    <xdr:ext cx="649252" cy="353668"/>
    <xdr:pic>
      <xdr:nvPicPr>
        <xdr:cNvPr id="40" name="Рисунок 6">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67925" y="50673000"/>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9525</xdr:colOff>
      <xdr:row>213</xdr:row>
      <xdr:rowOff>28575</xdr:rowOff>
    </xdr:from>
    <xdr:ext cx="509367" cy="277468"/>
    <xdr:pic>
      <xdr:nvPicPr>
        <xdr:cNvPr id="25" name="Рисунок 6">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67925" y="43700700"/>
          <a:ext cx="509367" cy="277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218</xdr:row>
      <xdr:rowOff>0</xdr:rowOff>
    </xdr:from>
    <xdr:ext cx="509367" cy="277468"/>
    <xdr:pic>
      <xdr:nvPicPr>
        <xdr:cNvPr id="27" name="Рисунок 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58400" y="44929425"/>
          <a:ext cx="509367" cy="277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133</xdr:row>
      <xdr:rowOff>0</xdr:rowOff>
    </xdr:from>
    <xdr:ext cx="509367" cy="277468"/>
    <xdr:pic>
      <xdr:nvPicPr>
        <xdr:cNvPr id="34" name="Рисунок 6">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58400" y="26879550"/>
          <a:ext cx="509367" cy="277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128</xdr:row>
      <xdr:rowOff>57150</xdr:rowOff>
    </xdr:from>
    <xdr:ext cx="509367" cy="277468"/>
    <xdr:pic>
      <xdr:nvPicPr>
        <xdr:cNvPr id="37" name="Рисунок 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58400" y="25803225"/>
          <a:ext cx="509367" cy="277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9525</xdr:colOff>
      <xdr:row>292</xdr:row>
      <xdr:rowOff>47625</xdr:rowOff>
    </xdr:from>
    <xdr:ext cx="509367" cy="277468"/>
    <xdr:pic>
      <xdr:nvPicPr>
        <xdr:cNvPr id="42" name="Рисунок 6">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67925" y="60093225"/>
          <a:ext cx="509367" cy="277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412</xdr:row>
      <xdr:rowOff>247650</xdr:rowOff>
    </xdr:from>
    <xdr:ext cx="649252" cy="353668"/>
    <xdr:pic>
      <xdr:nvPicPr>
        <xdr:cNvPr id="44" name="Рисунок 6">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58400" y="86839425"/>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405</xdr:row>
      <xdr:rowOff>0</xdr:rowOff>
    </xdr:from>
    <xdr:ext cx="649252" cy="353668"/>
    <xdr:pic>
      <xdr:nvPicPr>
        <xdr:cNvPr id="29" name="Рисунок 6">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53650" y="84734400"/>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414</xdr:row>
      <xdr:rowOff>0</xdr:rowOff>
    </xdr:from>
    <xdr:ext cx="649252" cy="353668"/>
    <xdr:pic>
      <xdr:nvPicPr>
        <xdr:cNvPr id="35" name="Рисунок 6">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53650" y="86096475"/>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12</xdr:col>
      <xdr:colOff>66675</xdr:colOff>
      <xdr:row>7</xdr:row>
      <xdr:rowOff>57150</xdr:rowOff>
    </xdr:from>
    <xdr:ext cx="855987" cy="647700"/>
    <xdr:pic>
      <xdr:nvPicPr>
        <xdr:cNvPr id="9" name="Рисунок 6" descr="Гарантия 3 года.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2019300"/>
          <a:ext cx="855987"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90</xdr:row>
      <xdr:rowOff>66675</xdr:rowOff>
    </xdr:from>
    <xdr:ext cx="561825" cy="306044"/>
    <xdr:pic>
      <xdr:nvPicPr>
        <xdr:cNvPr id="22" name="Рисунок 6">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77450" y="17983200"/>
          <a:ext cx="561825" cy="306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69</xdr:row>
      <xdr:rowOff>19050</xdr:rowOff>
    </xdr:from>
    <xdr:ext cx="649252" cy="353668"/>
    <xdr:pic>
      <xdr:nvPicPr>
        <xdr:cNvPr id="5" name="Рисунок 6">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77450" y="13335000"/>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857251</xdr:colOff>
      <xdr:row>109</xdr:row>
      <xdr:rowOff>17865</xdr:rowOff>
    </xdr:from>
    <xdr:ext cx="590550" cy="339663"/>
    <xdr:pic>
      <xdr:nvPicPr>
        <xdr:cNvPr id="6" name="Рисунок 6">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58401" y="24906690"/>
          <a:ext cx="590550" cy="339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97</xdr:row>
      <xdr:rowOff>60262</xdr:rowOff>
    </xdr:from>
    <xdr:ext cx="600075" cy="345141"/>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77450" y="21396262"/>
          <a:ext cx="600075" cy="34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99</xdr:row>
      <xdr:rowOff>0</xdr:rowOff>
    </xdr:from>
    <xdr:ext cx="649252" cy="353668"/>
    <xdr:pic>
      <xdr:nvPicPr>
        <xdr:cNvPr id="8" name="Рисунок 6">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53650" y="86096475"/>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6350</xdr:colOff>
      <xdr:row>3</xdr:row>
      <xdr:rowOff>6350</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6350</xdr:colOff>
      <xdr:row>3</xdr:row>
      <xdr:rowOff>6350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6350</xdr:colOff>
      <xdr:row>3</xdr:row>
      <xdr:rowOff>6350</xdr:rowOff>
    </xdr:to>
    <xdr:pic>
      <xdr:nvPicPr>
        <xdr:cNvPr id="4" name="Picture 4">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6350</xdr:colOff>
      <xdr:row>3</xdr:row>
      <xdr:rowOff>6350</xdr:rowOff>
    </xdr:to>
    <xdr:pic>
      <xdr:nvPicPr>
        <xdr:cNvPr id="5" name="Picture 5">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0</xdr:row>
      <xdr:rowOff>9525</xdr:rowOff>
    </xdr:to>
    <xdr:pic>
      <xdr:nvPicPr>
        <xdr:cNvPr id="263168" name="Picture 4">
          <a:extLst>
            <a:ext uri="{FF2B5EF4-FFF2-40B4-BE49-F238E27FC236}">
              <a16:creationId xmlns:a16="http://schemas.microsoft.com/office/drawing/2014/main" id="{00000000-0008-0000-0700-0000000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3169" name="Picture 2">
          <a:extLst>
            <a:ext uri="{FF2B5EF4-FFF2-40B4-BE49-F238E27FC236}">
              <a16:creationId xmlns:a16="http://schemas.microsoft.com/office/drawing/2014/main" id="{00000000-0008-0000-0700-0000010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3170" name="Picture 4">
          <a:extLst>
            <a:ext uri="{FF2B5EF4-FFF2-40B4-BE49-F238E27FC236}">
              <a16:creationId xmlns:a16="http://schemas.microsoft.com/office/drawing/2014/main" id="{00000000-0008-0000-0700-0000020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3171" name="Picture 5">
          <a:extLst>
            <a:ext uri="{FF2B5EF4-FFF2-40B4-BE49-F238E27FC236}">
              <a16:creationId xmlns:a16="http://schemas.microsoft.com/office/drawing/2014/main" id="{00000000-0008-0000-0700-0000030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9525</xdr:colOff>
      <xdr:row>3</xdr:row>
      <xdr:rowOff>9525</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4" name="Picture 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5" name="Picture 5">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825500</xdr:colOff>
      <xdr:row>38</xdr:row>
      <xdr:rowOff>0</xdr:rowOff>
    </xdr:from>
    <xdr:ext cx="771652" cy="420343"/>
    <xdr:pic>
      <xdr:nvPicPr>
        <xdr:cNvPr id="6" name="Рисунок 6">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39250" y="98964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825500</xdr:colOff>
      <xdr:row>40</xdr:row>
      <xdr:rowOff>133350</xdr:rowOff>
    </xdr:from>
    <xdr:ext cx="771652" cy="420343"/>
    <xdr:pic>
      <xdr:nvPicPr>
        <xdr:cNvPr id="7" name="Рисунок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39250" y="107251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34925</xdr:colOff>
      <xdr:row>24</xdr:row>
      <xdr:rowOff>0</xdr:rowOff>
    </xdr:from>
    <xdr:ext cx="771652" cy="420343"/>
    <xdr:pic>
      <xdr:nvPicPr>
        <xdr:cNvPr id="9" name="Рисунок 6">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1800" y="65151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34925</xdr:colOff>
      <xdr:row>21</xdr:row>
      <xdr:rowOff>0</xdr:rowOff>
    </xdr:from>
    <xdr:ext cx="771652" cy="420343"/>
    <xdr:pic>
      <xdr:nvPicPr>
        <xdr:cNvPr id="10" name="Рисунок 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1800" y="56292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34925</xdr:colOff>
      <xdr:row>6</xdr:row>
      <xdr:rowOff>0</xdr:rowOff>
    </xdr:from>
    <xdr:ext cx="771652" cy="420343"/>
    <xdr:pic>
      <xdr:nvPicPr>
        <xdr:cNvPr id="12" name="Рисунок 6">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1800" y="14287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62</xdr:row>
      <xdr:rowOff>0</xdr:rowOff>
    </xdr:from>
    <xdr:ext cx="771652" cy="420343"/>
    <xdr:pic>
      <xdr:nvPicPr>
        <xdr:cNvPr id="13" name="Рисунок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152781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75</xdr:row>
      <xdr:rowOff>0</xdr:rowOff>
    </xdr:from>
    <xdr:ext cx="771652" cy="420343"/>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179355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85</xdr:row>
      <xdr:rowOff>0</xdr:rowOff>
    </xdr:from>
    <xdr:ext cx="771652" cy="420343"/>
    <xdr:pic>
      <xdr:nvPicPr>
        <xdr:cNvPr id="15" name="Рисунок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190881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34925</xdr:colOff>
      <xdr:row>24</xdr:row>
      <xdr:rowOff>0</xdr:rowOff>
    </xdr:from>
    <xdr:ext cx="771652" cy="420343"/>
    <xdr:pic>
      <xdr:nvPicPr>
        <xdr:cNvPr id="17" name="Рисунок 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1800" y="47148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80</xdr:row>
      <xdr:rowOff>0</xdr:rowOff>
    </xdr:from>
    <xdr:ext cx="771652" cy="420343"/>
    <xdr:pic>
      <xdr:nvPicPr>
        <xdr:cNvPr id="16" name="Рисунок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6825" y="163639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90</xdr:row>
      <xdr:rowOff>0</xdr:rowOff>
    </xdr:from>
    <xdr:ext cx="771652" cy="420343"/>
    <xdr:pic>
      <xdr:nvPicPr>
        <xdr:cNvPr id="18" name="Рисунок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6825" y="196786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ac.ru\workdoc\MDV\usr_AlinaVS\MDV\&#1055;&#1088;&#1072;&#1081;&#1089;\2016\&#1053;&#1086;&#1074;&#1099;&#1081;%20&#1087;&#1088;&#1072;&#1081;&#1089;%20&#1082;&#1086;&#1085;&#1077;&#1094;%20&#1072;&#1087;&#1088;&#1077;&#1083;&#1103;\&#1055;&#1088;&#1072;&#1081;&#1089;-&#1083;&#1080;&#1089;&#1090;%20MDV%20&#1088;&#1086;&#1079;&#1085;&#1080;&#1095;&#1085;&#1099;&#1081;%20&#1086;&#1090;%2025%2011%20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selyukova\AppData\Local\Microsoft\Windows\INetCache\Content.Outlook\J5O1X6KF\&#1079;&#1072;&#1075;&#1086;&#1090;&#1086;&#1074;&#1082;&#10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1054;&#1073;&#1097;&#1072;&#1103;%20&#1087;&#1072;&#1087;&#1082;&#1072;%20&#1082;&#1086;&#1084;&#1084;&#1077;&#1088;&#1095;&#1077;&#1089;&#1082;&#1086;&#1075;&#1086;%20&#1076;&#1077;&#1087;&#1072;&#1088;&#1090;&#1072;&#1084;&#1077;&#1085;&#1090;&#1072;\TechMDV\&#1055;&#1088;&#1072;&#1081;&#1089;-&#1083;&#1080;&#1089;&#1090;_MDV\&#1055;&#1088;&#1072;&#1081;&#1089;-&#1083;&#1080;&#1089;&#1090;%20MDV%20&#1088;&#1086;&#1079;&#1085;&#1080;&#1095;&#1085;&#1099;&#1081;%20&#1086;&#1090;%2001%2012%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1054;&#1059;&#1055;%20MDV\&#1055;&#1056;&#1054;&#1044;&#1059;&#1050;&#1058;\&#1062;&#1077;&#1085;&#1099;%20&#1080;%20Quotation\&#1055;&#1088;&#1072;&#1081;&#1089;-&#1083;&#1080;&#1089;&#1090;_MDV_&#1056;&#1040;&#1057;&#1063;&#1045;&#1058;&#1067;\01202022_&#1057;&#1073;&#1086;&#1088;&#1082;&#1072;_&#1087;&#1088;&#1072;&#1081;&#1089;_&#1083;&#1080;&#1089;&#1090;&#1072;\&#1052;&#1072;&#1096;&#1072;_&#1055;&#1088;&#1072;&#1081;&#1089;-&#1083;&#1080;&#1089;&#1090;%20MDV%20&#1088;&#1086;&#1079;&#1085;&#1080;&#1095;&#1085;&#1099;&#1081;%20&#1086;&#1090;%2001%2012%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Регистрация КП"/>
      <sheetName val="Объём проекта"/>
      <sheetName val="VRF_Мультизональные системы"/>
      <sheetName val="HRV_Приточные установки"/>
      <sheetName val="Чиллеры"/>
      <sheetName val="Фанкойлы"/>
      <sheetName val="Руфтопы"/>
      <sheetName val="ККБ"/>
      <sheetName val="Тепловые насосы"/>
      <sheetName val="RAC_multi_portable"/>
      <sheetName val="PAC"/>
      <sheetName val="PAC inverter"/>
      <sheetName val="Прецизионные кондиционер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Лист1"/>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Регистрация КП"/>
      <sheetName val="Объём проекта"/>
      <sheetName val="Рекламные материалы"/>
      <sheetName val="VRF_Мультизональные системы"/>
      <sheetName val="VRF_серия ATOM"/>
      <sheetName val="ККБ"/>
      <sheetName val="Чиллеры"/>
      <sheetName val="Гидромодули"/>
      <sheetName val="Фанкойлы AC"/>
      <sheetName val="Фанкойлы DC"/>
      <sheetName val="RAC_multi"/>
      <sheetName val="PAC"/>
      <sheetName val="PAC inverter"/>
      <sheetName val="PAC &gt; 22 кВт"/>
      <sheetName val="HRV_Приточные установки"/>
      <sheetName val="Руфтопы"/>
      <sheetName val="Тепловые насосы"/>
    </sheetNames>
    <sheetDataSet>
      <sheetData sheetId="0"/>
      <sheetData sheetId="1"/>
      <sheetData sheetId="2"/>
      <sheetData sheetId="3"/>
      <sheetData sheetId="4">
        <row r="6">
          <cell r="P6">
            <v>0</v>
          </cell>
        </row>
      </sheetData>
      <sheetData sheetId="5">
        <row r="6">
          <cell r="P6">
            <v>0</v>
          </cell>
        </row>
      </sheetData>
      <sheetData sheetId="6">
        <row r="6">
          <cell r="S6">
            <v>0</v>
          </cell>
        </row>
      </sheetData>
      <sheetData sheetId="7">
        <row r="6">
          <cell r="Q6">
            <v>0</v>
          </cell>
        </row>
      </sheetData>
      <sheetData sheetId="8"/>
      <sheetData sheetId="9"/>
      <sheetData sheetId="10"/>
      <sheetData sheetId="11">
        <row r="8">
          <cell r="Q8">
            <v>0</v>
          </cell>
        </row>
      </sheetData>
      <sheetData sheetId="12">
        <row r="6">
          <cell r="Q6">
            <v>0</v>
          </cell>
        </row>
      </sheetData>
      <sheetData sheetId="13">
        <row r="6">
          <cell r="Q6">
            <v>0</v>
          </cell>
        </row>
      </sheetData>
      <sheetData sheetId="14">
        <row r="6">
          <cell r="Q6">
            <v>0</v>
          </cell>
        </row>
      </sheetData>
      <sheetData sheetId="15">
        <row r="5">
          <cell r="O5">
            <v>0</v>
          </cell>
        </row>
      </sheetData>
      <sheetData sheetId="16">
        <row r="6">
          <cell r="Q6">
            <v>0</v>
          </cell>
        </row>
      </sheetData>
      <sheetData sheetId="17">
        <row r="6">
          <cell r="P6">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Регистрация КП"/>
      <sheetName val="Объём проекта"/>
      <sheetName val="Рекламные материалы"/>
      <sheetName val="VRF_Мультизональные системы"/>
      <sheetName val="VRF_серия ATOM"/>
      <sheetName val="ККБ"/>
      <sheetName val="Чиллеры"/>
      <sheetName val="Гидромодули"/>
      <sheetName val="Фанкойлы AC"/>
      <sheetName val="Фанкойлы DC"/>
      <sheetName val="RAC_multi"/>
      <sheetName val="PAC"/>
      <sheetName val="PAC inverter"/>
      <sheetName val="PAC &gt; 22 кВт"/>
      <sheetName val="HRV_Приточные установки"/>
      <sheetName val="Руфтопы"/>
      <sheetName val="Тепловые насос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hyperlink" Target="https://mdv-aircond.ru/upload/iblock/71a/71a35c9ead79ac26675188d83497925d.pdf" TargetMode="External"/><Relationship Id="rId2" Type="http://schemas.openxmlformats.org/officeDocument/2006/relationships/hyperlink" Target="https://mdv-aircond.ru/upload/iblock/79b/79bb22d923c48eea303eba6fe3856684.pdf" TargetMode="External"/><Relationship Id="rId1" Type="http://schemas.openxmlformats.org/officeDocument/2006/relationships/hyperlink" Target="https://mdv-aircond.ru/upload/iblock/79b/79bb22d923c48eea303eba6fe3856684.pdf" TargetMode="External"/><Relationship Id="rId5" Type="http://schemas.openxmlformats.org/officeDocument/2006/relationships/drawing" Target="../drawings/drawing12.xml"/><Relationship Id="rId4"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mdv-aircond.ru/support/marketing-support/" TargetMode="External"/><Relationship Id="rId7" Type="http://schemas.openxmlformats.org/officeDocument/2006/relationships/drawing" Target="../drawings/drawing4.xml"/><Relationship Id="rId2" Type="http://schemas.openxmlformats.org/officeDocument/2006/relationships/hyperlink" Target="https://jac-company.com/digital/" TargetMode="External"/><Relationship Id="rId1" Type="http://schemas.openxmlformats.org/officeDocument/2006/relationships/hyperlink" Target="https://mdv-aircond.ru/support/marketing-support/" TargetMode="External"/><Relationship Id="rId6" Type="http://schemas.openxmlformats.org/officeDocument/2006/relationships/hyperlink" Target="https://mdv-aircond.ru/support/marketing-support/" TargetMode="External"/><Relationship Id="rId5" Type="http://schemas.openxmlformats.org/officeDocument/2006/relationships/hyperlink" Target="https://mdv-aircond.ru/support/marketing-support/" TargetMode="External"/><Relationship Id="rId4" Type="http://schemas.openxmlformats.org/officeDocument/2006/relationships/hyperlink" Target="https://mdv-aircond.ru/support/marketing-suppor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4">
    <tabColor theme="4" tint="-0.499984740745262"/>
  </sheetPr>
  <dimension ref="A1:F24"/>
  <sheetViews>
    <sheetView tabSelected="1" zoomScaleNormal="100" zoomScaleSheetLayoutView="100" workbookViewId="0">
      <pane ySplit="1" topLeftCell="A2" activePane="bottomLeft" state="frozen"/>
      <selection pane="bottomLeft" activeCell="H7" sqref="H7"/>
    </sheetView>
  </sheetViews>
  <sheetFormatPr defaultRowHeight="12.75"/>
  <cols>
    <col min="1" max="1" width="39.7109375" customWidth="1"/>
    <col min="2" max="2" width="8.7109375" customWidth="1"/>
    <col min="3" max="3" width="39.7109375" customWidth="1"/>
    <col min="4" max="4" width="11.42578125" customWidth="1"/>
    <col min="5" max="5" width="25.5703125" customWidth="1"/>
  </cols>
  <sheetData>
    <row r="1" spans="1:5" ht="63" customHeight="1">
      <c r="E1" s="237"/>
    </row>
    <row r="2" spans="1:5" ht="63" customHeight="1" thickBot="1">
      <c r="E2" s="237"/>
    </row>
    <row r="3" spans="1:5" ht="18" customHeight="1">
      <c r="A3" s="1447" t="s">
        <v>1497</v>
      </c>
      <c r="B3" s="1448"/>
      <c r="C3" s="1448"/>
      <c r="D3" s="1449"/>
    </row>
    <row r="4" spans="1:5" ht="18" customHeight="1">
      <c r="A4" s="1460" t="s">
        <v>255</v>
      </c>
      <c r="B4" s="1461"/>
      <c r="C4" s="1461"/>
      <c r="D4" s="561">
        <v>44713</v>
      </c>
    </row>
    <row r="5" spans="1:5" ht="16.5" customHeight="1">
      <c r="A5" s="1450" t="s">
        <v>1498</v>
      </c>
      <c r="B5" s="1451"/>
      <c r="C5" s="1451"/>
      <c r="D5" s="562" t="s">
        <v>37</v>
      </c>
    </row>
    <row r="6" spans="1:5" ht="27" hidden="1" customHeight="1">
      <c r="A6" s="1454" t="s">
        <v>564</v>
      </c>
      <c r="B6" s="1455"/>
      <c r="C6" s="1455"/>
      <c r="D6" s="563">
        <v>0</v>
      </c>
    </row>
    <row r="7" spans="1:5" ht="27" customHeight="1" thickBot="1">
      <c r="A7" s="1456" t="s">
        <v>1604</v>
      </c>
      <c r="B7" s="1457"/>
      <c r="C7" s="1457"/>
      <c r="D7" s="564">
        <v>0</v>
      </c>
    </row>
    <row r="8" spans="1:5" ht="4.5" customHeight="1" thickBot="1">
      <c r="A8" s="71"/>
      <c r="B8" s="71"/>
      <c r="C8" s="71"/>
      <c r="D8" s="71"/>
    </row>
    <row r="9" spans="1:5" ht="35.25" customHeight="1" thickBot="1">
      <c r="A9" s="1493" t="s">
        <v>304</v>
      </c>
      <c r="B9" s="1494"/>
      <c r="C9" s="286" t="s">
        <v>434</v>
      </c>
      <c r="D9" s="287">
        <f>D7</f>
        <v>0</v>
      </c>
    </row>
    <row r="10" spans="1:5" ht="113.25" customHeight="1" thickBot="1">
      <c r="A10" s="1465"/>
      <c r="B10" s="1466"/>
      <c r="C10" s="1452"/>
      <c r="D10" s="1453"/>
    </row>
    <row r="11" spans="1:5" ht="35.25" customHeight="1" thickBot="1">
      <c r="A11" s="1489" t="s">
        <v>1507</v>
      </c>
      <c r="B11" s="1496"/>
      <c r="C11" s="1496"/>
      <c r="D11" s="1490"/>
    </row>
    <row r="12" spans="1:5" ht="86.25" customHeight="1" thickBot="1">
      <c r="A12" s="1465"/>
      <c r="B12" s="1495"/>
      <c r="C12" s="1495"/>
      <c r="D12" s="1466"/>
    </row>
    <row r="13" spans="1:5" ht="15.75" customHeight="1">
      <c r="A13" s="1471" t="s">
        <v>327</v>
      </c>
      <c r="B13" s="1472"/>
      <c r="C13" s="1469" t="s">
        <v>133</v>
      </c>
      <c r="D13" s="1462">
        <f>D7</f>
        <v>0</v>
      </c>
    </row>
    <row r="14" spans="1:5" ht="13.5" customHeight="1" thickBot="1">
      <c r="A14" s="1473"/>
      <c r="B14" s="1474"/>
      <c r="C14" s="1470"/>
      <c r="D14" s="1463"/>
    </row>
    <row r="15" spans="1:5" ht="15.75" thickBot="1">
      <c r="A15" s="1475"/>
      <c r="B15" s="1476"/>
      <c r="C15" s="286" t="s">
        <v>329</v>
      </c>
      <c r="D15" s="1464"/>
    </row>
    <row r="16" spans="1:5" ht="105.75" customHeight="1" thickBot="1">
      <c r="A16" s="1468"/>
      <c r="B16" s="1453"/>
      <c r="C16" s="1468"/>
      <c r="D16" s="1453"/>
    </row>
    <row r="17" spans="1:6" ht="14.25" customHeight="1">
      <c r="A17" s="1483" t="s">
        <v>306</v>
      </c>
      <c r="B17" s="1484"/>
      <c r="C17" s="1477" t="s">
        <v>16</v>
      </c>
      <c r="D17" s="1478"/>
    </row>
    <row r="18" spans="1:6" ht="14.25" customHeight="1">
      <c r="A18" s="1485"/>
      <c r="B18" s="1486"/>
      <c r="C18" s="1479"/>
      <c r="D18" s="1480"/>
    </row>
    <row r="19" spans="1:6" ht="18.75" customHeight="1" thickBot="1">
      <c r="A19" s="1487" t="s">
        <v>307</v>
      </c>
      <c r="B19" s="1488"/>
      <c r="C19" s="1481"/>
      <c r="D19" s="1482"/>
      <c r="F19" s="170"/>
    </row>
    <row r="20" spans="1:6" ht="87.75" customHeight="1" thickBot="1">
      <c r="A20" s="1467"/>
      <c r="B20" s="1453"/>
      <c r="C20" s="1458"/>
      <c r="D20" s="1459"/>
    </row>
    <row r="21" spans="1:6" ht="22.5" customHeight="1" thickBot="1">
      <c r="A21" s="1489" t="s">
        <v>138</v>
      </c>
      <c r="B21" s="1490"/>
      <c r="C21" s="1491" t="s">
        <v>17</v>
      </c>
      <c r="D21" s="1492"/>
    </row>
    <row r="22" spans="1:6" ht="96" customHeight="1" thickBot="1">
      <c r="A22" s="1467"/>
      <c r="B22" s="1453"/>
      <c r="C22" s="1458"/>
      <c r="D22" s="1459"/>
    </row>
    <row r="23" spans="1:6" ht="22.5" customHeight="1" thickBot="1">
      <c r="A23" s="1491" t="s">
        <v>305</v>
      </c>
      <c r="B23" s="1492"/>
      <c r="C23" s="1489" t="s">
        <v>15</v>
      </c>
      <c r="D23" s="1490"/>
    </row>
    <row r="24" spans="1:6" ht="84.75" customHeight="1" thickBot="1">
      <c r="A24" s="1465"/>
      <c r="B24" s="1466"/>
      <c r="C24" s="1458"/>
      <c r="D24" s="1459"/>
    </row>
  </sheetData>
  <sheetProtection formatCells="0" formatColumns="0" formatRows="0" insertColumns="0" insertRows="0" insertHyperlinks="0" deleteColumns="0" deleteRows="0" sort="0" autoFilter="0" pivotTables="0"/>
  <mergeCells count="28">
    <mergeCell ref="A21:B21"/>
    <mergeCell ref="C21:D21"/>
    <mergeCell ref="C23:D23"/>
    <mergeCell ref="A23:B23"/>
    <mergeCell ref="A9:B9"/>
    <mergeCell ref="A12:D12"/>
    <mergeCell ref="A11:D11"/>
    <mergeCell ref="C24:D24"/>
    <mergeCell ref="A4:C4"/>
    <mergeCell ref="D13:D15"/>
    <mergeCell ref="A24:B24"/>
    <mergeCell ref="A22:B22"/>
    <mergeCell ref="A16:B16"/>
    <mergeCell ref="C16:D16"/>
    <mergeCell ref="C22:D22"/>
    <mergeCell ref="A10:B10"/>
    <mergeCell ref="C20:D20"/>
    <mergeCell ref="A20:B20"/>
    <mergeCell ref="C13:C14"/>
    <mergeCell ref="A13:B15"/>
    <mergeCell ref="C17:D19"/>
    <mergeCell ref="A17:B18"/>
    <mergeCell ref="A19:B19"/>
    <mergeCell ref="A3:D3"/>
    <mergeCell ref="A5:C5"/>
    <mergeCell ref="C10:D10"/>
    <mergeCell ref="A6:C6"/>
    <mergeCell ref="A7:C7"/>
  </mergeCells>
  <phoneticPr fontId="26" type="noConversion"/>
  <hyperlinks>
    <hyperlink ref="A21" location="Чиллеры!A56" display="ЧИЛЛЕРЫ винтовые" xr:uid="{00000000-0004-0000-0000-000000000000}"/>
    <hyperlink ref="A17" location="Фанкойлы!A1" display="Фанкойлы" xr:uid="{00000000-0004-0000-0000-000001000000}"/>
    <hyperlink ref="A13" location="Чиллеры!A1" display="ЧИЛЛЕРЫ scroll" xr:uid="{00000000-0004-0000-0000-000002000000}"/>
    <hyperlink ref="A9" location="'VRF_Мультизональные системы'!A1" display="VRF_Мультизональные системы" xr:uid="{00000000-0004-0000-0000-000003000000}"/>
    <hyperlink ref="C21" location="'Тепловые насосы'!A1" display="Тепловые насосы" xr:uid="{00000000-0004-0000-0000-000004000000}"/>
    <hyperlink ref="C13" location="PAC!A1" display="Полупромышленные" xr:uid="{00000000-0004-0000-0000-000005000000}"/>
    <hyperlink ref="C15" location="'PAC inverter'!A1" display="Полупромышленные инвертора" xr:uid="{00000000-0004-0000-0000-000006000000}"/>
    <hyperlink ref="A23" location="'HRV_Приточные установки'!A1" display="HRV_Приточные установки" xr:uid="{00000000-0004-0000-0000-000007000000}"/>
    <hyperlink ref="C9" location="RAC_multi!A1" display="Бытовые, Мульти-сплит системы" xr:uid="{00000000-0004-0000-0000-000008000000}"/>
    <hyperlink ref="C17" location="ККБ!A1" display="Компрессорно-конденсаторные блоки" xr:uid="{00000000-0004-0000-0000-000009000000}"/>
    <hyperlink ref="C23" location="Руфтопы!A1" display="Руфтопы" xr:uid="{00000000-0004-0000-0000-00000A000000}"/>
    <hyperlink ref="A19" location="Фанкойлы!A241" display="Фанкойлы 4-х трубные" xr:uid="{00000000-0004-0000-0000-00000B000000}"/>
    <hyperlink ref="A11" location="RAC_multi!A1" display="Бытовые, Мульти-сплит системы" xr:uid="{00000000-0004-0000-0000-00000C000000}"/>
    <hyperlink ref="A11:C11" location="'VRF_серия ATOM'!A1" display="Мини VRF-система серии ATOM" xr:uid="{00000000-0004-0000-0000-00000D000000}"/>
    <hyperlink ref="A21:B21" location="Чиллеры!A40" display="ЧИЛЛЕРЫ винтовые" xr:uid="{00000000-0004-0000-0000-00000E000000}"/>
    <hyperlink ref="A17:B18" location="Фанкойлы!A6" display="Фанкойлы 2-х трубные" xr:uid="{00000000-0004-0000-0000-00000F000000}"/>
    <hyperlink ref="A19:B19" location="Фанкойлы!A200" display="Фанкойлы 4-х трубные" xr:uid="{00000000-0004-0000-0000-000010000000}"/>
  </hyperlinks>
  <printOptions horizontalCentered="1"/>
  <pageMargins left="0.59055118110236227" right="0.59055118110236227" top="0.19685039370078741" bottom="0.19685039370078741" header="0.51181102362204722" footer="0.51181102362204722"/>
  <pageSetup paperSize="9" scale="88"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249977111117893"/>
  </sheetPr>
  <dimension ref="A1:N32"/>
  <sheetViews>
    <sheetView zoomScaleNormal="100" workbookViewId="0">
      <selection sqref="A1:A2"/>
    </sheetView>
  </sheetViews>
  <sheetFormatPr defaultRowHeight="12.75"/>
  <cols>
    <col min="1" max="1" width="33.5703125" customWidth="1"/>
    <col min="3" max="3" width="9.140625" customWidth="1"/>
    <col min="6" max="6" width="9.42578125" customWidth="1"/>
    <col min="7" max="7" width="15" customWidth="1"/>
    <col min="9" max="9" width="15.28515625" customWidth="1"/>
    <col min="10" max="10" width="1.85546875" style="757" customWidth="1"/>
    <col min="11" max="11" width="12.85546875" customWidth="1"/>
    <col min="13" max="13" width="17.7109375" style="1341" bestFit="1" customWidth="1"/>
    <col min="14" max="14" width="11.42578125" style="1341" customWidth="1"/>
  </cols>
  <sheetData>
    <row r="1" spans="1:11" ht="32.25" customHeight="1">
      <c r="A1" s="1777" t="s">
        <v>141</v>
      </c>
      <c r="B1" s="1778" t="s">
        <v>608</v>
      </c>
      <c r="C1" s="1779"/>
      <c r="D1" s="1780" t="s">
        <v>798</v>
      </c>
      <c r="E1" s="1655" t="s">
        <v>609</v>
      </c>
      <c r="F1" s="1655" t="s">
        <v>730</v>
      </c>
      <c r="G1" s="898" t="s">
        <v>153</v>
      </c>
      <c r="H1" s="1655" t="s">
        <v>782</v>
      </c>
      <c r="I1" s="1781" t="s">
        <v>6</v>
      </c>
      <c r="J1" s="945"/>
      <c r="K1" s="1622" t="s">
        <v>566</v>
      </c>
    </row>
    <row r="2" spans="1:11" ht="25.5" customHeight="1" thickBot="1">
      <c r="A2" s="1754"/>
      <c r="B2" s="1757"/>
      <c r="C2" s="1758"/>
      <c r="D2" s="1712"/>
      <c r="E2" s="1656"/>
      <c r="F2" s="1656"/>
      <c r="G2" s="895" t="s">
        <v>351</v>
      </c>
      <c r="H2" s="1656"/>
      <c r="I2" s="1683"/>
      <c r="J2" s="946"/>
      <c r="K2" s="1623"/>
    </row>
    <row r="3" spans="1:11" ht="31.5" customHeight="1" thickBot="1">
      <c r="A3" s="1747" t="s">
        <v>783</v>
      </c>
      <c r="B3" s="1748"/>
      <c r="C3" s="1748"/>
      <c r="D3" s="1748"/>
      <c r="E3" s="1748"/>
      <c r="F3" s="1748"/>
      <c r="G3" s="1748"/>
      <c r="H3" s="1748"/>
      <c r="I3" s="1748"/>
      <c r="J3" s="947"/>
      <c r="K3" s="758"/>
    </row>
    <row r="4" spans="1:11" ht="14.25" customHeight="1">
      <c r="A4" s="689" t="s">
        <v>785</v>
      </c>
      <c r="B4" s="1773">
        <v>30</v>
      </c>
      <c r="C4" s="1773"/>
      <c r="D4" s="901">
        <v>5.9</v>
      </c>
      <c r="E4" s="901">
        <v>22</v>
      </c>
      <c r="F4" s="901">
        <v>12</v>
      </c>
      <c r="G4" s="901" t="s">
        <v>731</v>
      </c>
      <c r="H4" s="901">
        <v>225</v>
      </c>
      <c r="I4" s="934" t="s">
        <v>1462</v>
      </c>
      <c r="J4" s="907"/>
      <c r="K4" s="759">
        <v>2029000</v>
      </c>
    </row>
    <row r="5" spans="1:11" ht="14.25" customHeight="1">
      <c r="A5" s="687" t="s">
        <v>732</v>
      </c>
      <c r="B5" s="1771" t="s">
        <v>733</v>
      </c>
      <c r="C5" s="1771"/>
      <c r="D5" s="899">
        <v>11.2</v>
      </c>
      <c r="E5" s="899">
        <v>21.5</v>
      </c>
      <c r="F5" s="899">
        <v>12</v>
      </c>
      <c r="G5" s="899" t="s">
        <v>734</v>
      </c>
      <c r="H5" s="899">
        <v>230</v>
      </c>
      <c r="I5" s="889" t="s">
        <v>1462</v>
      </c>
      <c r="J5" s="907"/>
      <c r="K5" s="760">
        <v>2162000</v>
      </c>
    </row>
    <row r="6" spans="1:11" ht="14.25" customHeight="1">
      <c r="A6" s="687" t="s">
        <v>735</v>
      </c>
      <c r="B6" s="1771">
        <v>90</v>
      </c>
      <c r="C6" s="1771"/>
      <c r="D6" s="899">
        <v>15.5</v>
      </c>
      <c r="E6" s="899">
        <v>21.2</v>
      </c>
      <c r="F6" s="899">
        <v>35</v>
      </c>
      <c r="G6" s="899" t="s">
        <v>736</v>
      </c>
      <c r="H6" s="899">
        <v>260</v>
      </c>
      <c r="I6" s="889" t="s">
        <v>1462</v>
      </c>
      <c r="J6" s="907"/>
      <c r="K6" s="760">
        <v>2233000</v>
      </c>
    </row>
    <row r="7" spans="1:11" ht="14.25" customHeight="1">
      <c r="A7" s="687" t="s">
        <v>737</v>
      </c>
      <c r="B7" s="1771" t="s">
        <v>738</v>
      </c>
      <c r="C7" s="1771"/>
      <c r="D7" s="899">
        <v>30.9</v>
      </c>
      <c r="E7" s="899">
        <v>22</v>
      </c>
      <c r="F7" s="899">
        <v>35</v>
      </c>
      <c r="G7" s="899" t="s">
        <v>739</v>
      </c>
      <c r="H7" s="899">
        <v>320</v>
      </c>
      <c r="I7" s="889" t="s">
        <v>1462</v>
      </c>
      <c r="J7" s="907"/>
      <c r="K7" s="760">
        <v>2415000</v>
      </c>
    </row>
    <row r="8" spans="1:11" ht="14.25" customHeight="1">
      <c r="A8" s="687" t="s">
        <v>740</v>
      </c>
      <c r="B8" s="1771" t="s">
        <v>741</v>
      </c>
      <c r="C8" s="1771"/>
      <c r="D8" s="899">
        <v>46.4</v>
      </c>
      <c r="E8" s="899">
        <v>24</v>
      </c>
      <c r="F8" s="899">
        <v>50</v>
      </c>
      <c r="G8" s="899" t="s">
        <v>742</v>
      </c>
      <c r="H8" s="899">
        <v>360</v>
      </c>
      <c r="I8" s="889" t="s">
        <v>1462</v>
      </c>
      <c r="J8" s="907"/>
      <c r="K8" s="760">
        <v>2804000</v>
      </c>
    </row>
    <row r="9" spans="1:11" ht="14.25" customHeight="1">
      <c r="A9" s="687" t="s">
        <v>743</v>
      </c>
      <c r="B9" s="1771" t="s">
        <v>744</v>
      </c>
      <c r="C9" s="1771"/>
      <c r="D9" s="899">
        <v>76</v>
      </c>
      <c r="E9" s="899">
        <v>23.5</v>
      </c>
      <c r="F9" s="899">
        <v>50</v>
      </c>
      <c r="G9" s="899" t="s">
        <v>745</v>
      </c>
      <c r="H9" s="899">
        <v>540</v>
      </c>
      <c r="I9" s="889" t="s">
        <v>1462</v>
      </c>
      <c r="J9" s="907"/>
      <c r="K9" s="760">
        <v>3301000</v>
      </c>
    </row>
    <row r="10" spans="1:11" ht="14.25" customHeight="1">
      <c r="A10" s="687" t="s">
        <v>746</v>
      </c>
      <c r="B10" s="1771" t="s">
        <v>747</v>
      </c>
      <c r="C10" s="1771"/>
      <c r="D10" s="899">
        <v>137.5</v>
      </c>
      <c r="E10" s="899">
        <v>24</v>
      </c>
      <c r="F10" s="899">
        <v>80</v>
      </c>
      <c r="G10" s="899" t="s">
        <v>748</v>
      </c>
      <c r="H10" s="899">
        <v>700</v>
      </c>
      <c r="I10" s="889" t="s">
        <v>1462</v>
      </c>
      <c r="J10" s="907"/>
      <c r="K10" s="760">
        <v>4840000</v>
      </c>
    </row>
    <row r="11" spans="1:11" ht="14.25" customHeight="1">
      <c r="A11" s="687" t="s">
        <v>749</v>
      </c>
      <c r="B11" s="1771" t="s">
        <v>750</v>
      </c>
      <c r="C11" s="1771"/>
      <c r="D11" s="899">
        <v>155</v>
      </c>
      <c r="E11" s="899">
        <v>23.7</v>
      </c>
      <c r="F11" s="899">
        <v>80</v>
      </c>
      <c r="G11" s="899" t="s">
        <v>751</v>
      </c>
      <c r="H11" s="899">
        <v>900</v>
      </c>
      <c r="I11" s="889" t="s">
        <v>1462</v>
      </c>
      <c r="J11" s="907"/>
      <c r="K11" s="760">
        <v>6928000</v>
      </c>
    </row>
    <row r="12" spans="1:11" ht="14.25" customHeight="1" thickBot="1">
      <c r="A12" s="688" t="s">
        <v>752</v>
      </c>
      <c r="B12" s="1772" t="s">
        <v>753</v>
      </c>
      <c r="C12" s="1772"/>
      <c r="D12" s="900">
        <v>275</v>
      </c>
      <c r="E12" s="900">
        <v>21.7</v>
      </c>
      <c r="F12" s="900">
        <v>100</v>
      </c>
      <c r="G12" s="900" t="s">
        <v>754</v>
      </c>
      <c r="H12" s="900">
        <v>1100</v>
      </c>
      <c r="I12" s="935" t="s">
        <v>1462</v>
      </c>
      <c r="J12" s="907"/>
      <c r="K12" s="761">
        <v>10197000</v>
      </c>
    </row>
    <row r="13" spans="1:11" ht="31.5" customHeight="1" thickBot="1">
      <c r="A13" s="1538" t="s">
        <v>784</v>
      </c>
      <c r="B13" s="1539"/>
      <c r="C13" s="1539"/>
      <c r="D13" s="1539"/>
      <c r="E13" s="1539"/>
      <c r="F13" s="1539"/>
      <c r="G13" s="1539"/>
      <c r="H13" s="1539"/>
      <c r="I13" s="1539"/>
      <c r="J13" s="948"/>
      <c r="K13" s="762"/>
    </row>
    <row r="14" spans="1:11" ht="14.25" customHeight="1">
      <c r="A14" s="689" t="s">
        <v>755</v>
      </c>
      <c r="B14" s="1773">
        <v>30</v>
      </c>
      <c r="C14" s="1773"/>
      <c r="D14" s="901">
        <v>5.9</v>
      </c>
      <c r="E14" s="901">
        <v>22</v>
      </c>
      <c r="F14" s="901">
        <v>12</v>
      </c>
      <c r="G14" s="901" t="s">
        <v>756</v>
      </c>
      <c r="H14" s="901">
        <v>510</v>
      </c>
      <c r="I14" s="934" t="s">
        <v>1462</v>
      </c>
      <c r="J14" s="907"/>
      <c r="K14" s="759">
        <v>3912000</v>
      </c>
    </row>
    <row r="15" spans="1:11" ht="14.25" customHeight="1">
      <c r="A15" s="763" t="s">
        <v>757</v>
      </c>
      <c r="B15" s="1776" t="s">
        <v>733</v>
      </c>
      <c r="C15" s="1776"/>
      <c r="D15" s="902">
        <v>11.2</v>
      </c>
      <c r="E15" s="902">
        <v>21.5</v>
      </c>
      <c r="F15" s="902">
        <v>12</v>
      </c>
      <c r="G15" s="902" t="s">
        <v>758</v>
      </c>
      <c r="H15" s="902">
        <v>540</v>
      </c>
      <c r="I15" s="889" t="s">
        <v>1462</v>
      </c>
      <c r="J15" s="907"/>
      <c r="K15" s="760">
        <v>4089000</v>
      </c>
    </row>
    <row r="16" spans="1:11" ht="14.25" customHeight="1">
      <c r="A16" s="687" t="s">
        <v>759</v>
      </c>
      <c r="B16" s="1771">
        <v>90</v>
      </c>
      <c r="C16" s="1771"/>
      <c r="D16" s="899">
        <v>15.5</v>
      </c>
      <c r="E16" s="899">
        <v>21.2</v>
      </c>
      <c r="F16" s="899">
        <v>35</v>
      </c>
      <c r="G16" s="899" t="s">
        <v>760</v>
      </c>
      <c r="H16" s="899">
        <v>550</v>
      </c>
      <c r="I16" s="889" t="s">
        <v>1462</v>
      </c>
      <c r="J16" s="907"/>
      <c r="K16" s="760">
        <v>4409000</v>
      </c>
    </row>
    <row r="17" spans="1:11" ht="14.25" customHeight="1">
      <c r="A17" s="687" t="s">
        <v>761</v>
      </c>
      <c r="B17" s="1771" t="s">
        <v>738</v>
      </c>
      <c r="C17" s="1771"/>
      <c r="D17" s="899">
        <v>30.9</v>
      </c>
      <c r="E17" s="899">
        <v>22</v>
      </c>
      <c r="F17" s="899">
        <v>35</v>
      </c>
      <c r="G17" s="899" t="s">
        <v>762</v>
      </c>
      <c r="H17" s="899">
        <v>650</v>
      </c>
      <c r="I17" s="889" t="s">
        <v>1462</v>
      </c>
      <c r="J17" s="907"/>
      <c r="K17" s="760">
        <v>4805000</v>
      </c>
    </row>
    <row r="18" spans="1:11" ht="14.25" customHeight="1">
      <c r="A18" s="687" t="s">
        <v>763</v>
      </c>
      <c r="B18" s="1771" t="s">
        <v>741</v>
      </c>
      <c r="C18" s="1771"/>
      <c r="D18" s="899">
        <v>46.4</v>
      </c>
      <c r="E18" s="899">
        <v>24</v>
      </c>
      <c r="F18" s="899">
        <v>50</v>
      </c>
      <c r="G18" s="899" t="s">
        <v>764</v>
      </c>
      <c r="H18" s="899">
        <v>700</v>
      </c>
      <c r="I18" s="889" t="s">
        <v>1462</v>
      </c>
      <c r="J18" s="907"/>
      <c r="K18" s="760">
        <v>5742000</v>
      </c>
    </row>
    <row r="19" spans="1:11" ht="14.25" customHeight="1">
      <c r="A19" s="687" t="s">
        <v>765</v>
      </c>
      <c r="B19" s="1771" t="s">
        <v>744</v>
      </c>
      <c r="C19" s="1771"/>
      <c r="D19" s="899">
        <v>76</v>
      </c>
      <c r="E19" s="899">
        <v>23.5</v>
      </c>
      <c r="F19" s="899">
        <v>50</v>
      </c>
      <c r="G19" s="899" t="s">
        <v>766</v>
      </c>
      <c r="H19" s="899">
        <v>1200</v>
      </c>
      <c r="I19" s="889" t="s">
        <v>1462</v>
      </c>
      <c r="J19" s="907"/>
      <c r="K19" s="760">
        <v>7214000</v>
      </c>
    </row>
    <row r="20" spans="1:11" ht="14.25" customHeight="1">
      <c r="A20" s="687" t="s">
        <v>767</v>
      </c>
      <c r="B20" s="1771" t="s">
        <v>747</v>
      </c>
      <c r="C20" s="1771"/>
      <c r="D20" s="899">
        <v>137.5</v>
      </c>
      <c r="E20" s="899">
        <v>24</v>
      </c>
      <c r="F20" s="899">
        <v>80</v>
      </c>
      <c r="G20" s="899" t="s">
        <v>768</v>
      </c>
      <c r="H20" s="899">
        <v>1500</v>
      </c>
      <c r="I20" s="889" t="s">
        <v>1462</v>
      </c>
      <c r="J20" s="907"/>
      <c r="K20" s="760">
        <v>8503000</v>
      </c>
    </row>
    <row r="21" spans="1:11" ht="14.25" customHeight="1">
      <c r="A21" s="687" t="s">
        <v>769</v>
      </c>
      <c r="B21" s="1771" t="s">
        <v>750</v>
      </c>
      <c r="C21" s="1771"/>
      <c r="D21" s="899">
        <v>155</v>
      </c>
      <c r="E21" s="899">
        <v>23.7</v>
      </c>
      <c r="F21" s="899">
        <v>80</v>
      </c>
      <c r="G21" s="899" t="s">
        <v>770</v>
      </c>
      <c r="H21" s="899">
        <v>1900</v>
      </c>
      <c r="I21" s="889" t="s">
        <v>1462</v>
      </c>
      <c r="J21" s="907"/>
      <c r="K21" s="760">
        <v>10281000</v>
      </c>
    </row>
    <row r="22" spans="1:11" ht="14.25" customHeight="1" thickBot="1">
      <c r="A22" s="688" t="s">
        <v>771</v>
      </c>
      <c r="B22" s="1772" t="s">
        <v>753</v>
      </c>
      <c r="C22" s="1772"/>
      <c r="D22" s="900">
        <v>275</v>
      </c>
      <c r="E22" s="900">
        <v>21.7</v>
      </c>
      <c r="F22" s="900">
        <v>100</v>
      </c>
      <c r="G22" s="900" t="s">
        <v>772</v>
      </c>
      <c r="H22" s="900">
        <v>2250</v>
      </c>
      <c r="I22" s="935" t="s">
        <v>1462</v>
      </c>
      <c r="J22" s="907"/>
      <c r="K22" s="761">
        <v>19778000</v>
      </c>
    </row>
    <row r="23" spans="1:11" ht="39.75" customHeight="1" thickBot="1">
      <c r="A23" s="1774" t="s">
        <v>799</v>
      </c>
      <c r="B23" s="1775"/>
      <c r="C23" s="1775"/>
      <c r="D23" s="1775"/>
      <c r="E23" s="1775"/>
      <c r="F23" s="1775"/>
      <c r="G23" s="1775"/>
      <c r="H23" s="1775"/>
      <c r="I23" s="1775"/>
      <c r="J23" s="949"/>
      <c r="K23" s="762"/>
    </row>
    <row r="24" spans="1:11" ht="14.25" customHeight="1">
      <c r="A24" s="689" t="s">
        <v>773</v>
      </c>
      <c r="B24" s="1773">
        <v>30</v>
      </c>
      <c r="C24" s="1773"/>
      <c r="D24" s="901">
        <v>5.9</v>
      </c>
      <c r="E24" s="901">
        <v>22</v>
      </c>
      <c r="F24" s="901">
        <v>12</v>
      </c>
      <c r="G24" s="901" t="s">
        <v>756</v>
      </c>
      <c r="H24" s="901">
        <v>510</v>
      </c>
      <c r="I24" s="934" t="s">
        <v>1462</v>
      </c>
      <c r="J24" s="907"/>
      <c r="K24" s="759">
        <v>3739000</v>
      </c>
    </row>
    <row r="25" spans="1:11" ht="14.25" customHeight="1">
      <c r="A25" s="687" t="s">
        <v>774</v>
      </c>
      <c r="B25" s="1771" t="s">
        <v>733</v>
      </c>
      <c r="C25" s="1771"/>
      <c r="D25" s="899">
        <v>11.2</v>
      </c>
      <c r="E25" s="899">
        <v>21.5</v>
      </c>
      <c r="F25" s="899">
        <v>12</v>
      </c>
      <c r="G25" s="899" t="s">
        <v>758</v>
      </c>
      <c r="H25" s="899">
        <v>540</v>
      </c>
      <c r="I25" s="889" t="s">
        <v>1462</v>
      </c>
      <c r="J25" s="907"/>
      <c r="K25" s="760">
        <v>3962000</v>
      </c>
    </row>
    <row r="26" spans="1:11" ht="14.25" customHeight="1">
      <c r="A26" s="687" t="s">
        <v>775</v>
      </c>
      <c r="B26" s="1771">
        <v>90</v>
      </c>
      <c r="C26" s="1771"/>
      <c r="D26" s="899">
        <v>15.5</v>
      </c>
      <c r="E26" s="899">
        <v>21.2</v>
      </c>
      <c r="F26" s="899">
        <v>35</v>
      </c>
      <c r="G26" s="899" t="s">
        <v>760</v>
      </c>
      <c r="H26" s="899">
        <v>550</v>
      </c>
      <c r="I26" s="889" t="s">
        <v>1462</v>
      </c>
      <c r="J26" s="907"/>
      <c r="K26" s="760">
        <v>4101000</v>
      </c>
    </row>
    <row r="27" spans="1:11" ht="14.25" customHeight="1">
      <c r="A27" s="687" t="s">
        <v>776</v>
      </c>
      <c r="B27" s="1771" t="s">
        <v>738</v>
      </c>
      <c r="C27" s="1771"/>
      <c r="D27" s="899">
        <v>30.9</v>
      </c>
      <c r="E27" s="899">
        <v>22</v>
      </c>
      <c r="F27" s="899">
        <v>35</v>
      </c>
      <c r="G27" s="899" t="s">
        <v>762</v>
      </c>
      <c r="H27" s="899">
        <v>650</v>
      </c>
      <c r="I27" s="889" t="s">
        <v>1462</v>
      </c>
      <c r="J27" s="907"/>
      <c r="K27" s="760">
        <v>4410000</v>
      </c>
    </row>
    <row r="28" spans="1:11" ht="14.25" customHeight="1">
      <c r="A28" s="687" t="s">
        <v>777</v>
      </c>
      <c r="B28" s="1771" t="s">
        <v>741</v>
      </c>
      <c r="C28" s="1771"/>
      <c r="D28" s="899">
        <v>46.4</v>
      </c>
      <c r="E28" s="899">
        <v>24</v>
      </c>
      <c r="F28" s="899">
        <v>50</v>
      </c>
      <c r="G28" s="899" t="s">
        <v>764</v>
      </c>
      <c r="H28" s="899">
        <v>700</v>
      </c>
      <c r="I28" s="889" t="s">
        <v>1462</v>
      </c>
      <c r="J28" s="907"/>
      <c r="K28" s="760">
        <v>5108000</v>
      </c>
    </row>
    <row r="29" spans="1:11" ht="14.25" customHeight="1">
      <c r="A29" s="687" t="s">
        <v>778</v>
      </c>
      <c r="B29" s="1771" t="s">
        <v>744</v>
      </c>
      <c r="C29" s="1771"/>
      <c r="D29" s="899">
        <v>76</v>
      </c>
      <c r="E29" s="899">
        <v>23.5</v>
      </c>
      <c r="F29" s="899">
        <v>50</v>
      </c>
      <c r="G29" s="899" t="s">
        <v>766</v>
      </c>
      <c r="H29" s="899">
        <v>1200</v>
      </c>
      <c r="I29" s="889" t="s">
        <v>1462</v>
      </c>
      <c r="J29" s="907"/>
      <c r="K29" s="760">
        <v>6549000</v>
      </c>
    </row>
    <row r="30" spans="1:11" ht="14.25" customHeight="1">
      <c r="A30" s="687" t="s">
        <v>779</v>
      </c>
      <c r="B30" s="1771" t="s">
        <v>747</v>
      </c>
      <c r="C30" s="1771"/>
      <c r="D30" s="899">
        <v>137.5</v>
      </c>
      <c r="E30" s="899">
        <v>24</v>
      </c>
      <c r="F30" s="899">
        <v>80</v>
      </c>
      <c r="G30" s="899" t="s">
        <v>768</v>
      </c>
      <c r="H30" s="899">
        <v>1500</v>
      </c>
      <c r="I30" s="889" t="s">
        <v>1462</v>
      </c>
      <c r="J30" s="907"/>
      <c r="K30" s="760">
        <v>7179000</v>
      </c>
    </row>
    <row r="31" spans="1:11" ht="14.25" customHeight="1">
      <c r="A31" s="687" t="s">
        <v>780</v>
      </c>
      <c r="B31" s="1771" t="s">
        <v>750</v>
      </c>
      <c r="C31" s="1771"/>
      <c r="D31" s="899">
        <v>155</v>
      </c>
      <c r="E31" s="899">
        <v>23.7</v>
      </c>
      <c r="F31" s="899">
        <v>80</v>
      </c>
      <c r="G31" s="899" t="s">
        <v>770</v>
      </c>
      <c r="H31" s="899">
        <v>1900</v>
      </c>
      <c r="I31" s="889" t="s">
        <v>1462</v>
      </c>
      <c r="J31" s="907"/>
      <c r="K31" s="760">
        <v>7636000</v>
      </c>
    </row>
    <row r="32" spans="1:11" ht="14.25" customHeight="1" thickBot="1">
      <c r="A32" s="688" t="s">
        <v>781</v>
      </c>
      <c r="B32" s="1772" t="s">
        <v>753</v>
      </c>
      <c r="C32" s="1772"/>
      <c r="D32" s="900">
        <v>275</v>
      </c>
      <c r="E32" s="900">
        <v>21.7</v>
      </c>
      <c r="F32" s="900">
        <v>100</v>
      </c>
      <c r="G32" s="900" t="s">
        <v>772</v>
      </c>
      <c r="H32" s="900">
        <v>2250</v>
      </c>
      <c r="I32" s="935" t="s">
        <v>1462</v>
      </c>
      <c r="J32" s="903"/>
      <c r="K32" s="761">
        <v>15762000</v>
      </c>
    </row>
  </sheetData>
  <mergeCells count="38">
    <mergeCell ref="K1:K2"/>
    <mergeCell ref="A3:I3"/>
    <mergeCell ref="B6:C6"/>
    <mergeCell ref="B7:C7"/>
    <mergeCell ref="B5:C5"/>
    <mergeCell ref="A1:A2"/>
    <mergeCell ref="B1:C2"/>
    <mergeCell ref="B4:C4"/>
    <mergeCell ref="E1:E2"/>
    <mergeCell ref="F1:F2"/>
    <mergeCell ref="D1:D2"/>
    <mergeCell ref="H1:H2"/>
    <mergeCell ref="I1:I2"/>
    <mergeCell ref="B8:C8"/>
    <mergeCell ref="B9:C9"/>
    <mergeCell ref="B10:C10"/>
    <mergeCell ref="A23:I23"/>
    <mergeCell ref="B12:C12"/>
    <mergeCell ref="A13:I13"/>
    <mergeCell ref="B14:C14"/>
    <mergeCell ref="B15:C15"/>
    <mergeCell ref="B16:C16"/>
    <mergeCell ref="B17:C17"/>
    <mergeCell ref="B18:C18"/>
    <mergeCell ref="B19:C19"/>
    <mergeCell ref="B20:C20"/>
    <mergeCell ref="B21:C21"/>
    <mergeCell ref="B22:C22"/>
    <mergeCell ref="B11:C11"/>
    <mergeCell ref="B30:C30"/>
    <mergeCell ref="B31:C31"/>
    <mergeCell ref="B32:C32"/>
    <mergeCell ref="B24:C24"/>
    <mergeCell ref="B25:C25"/>
    <mergeCell ref="B26:C26"/>
    <mergeCell ref="B27:C27"/>
    <mergeCell ref="B28:C28"/>
    <mergeCell ref="B29:C29"/>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249977111117893"/>
    <pageSetUpPr fitToPage="1"/>
  </sheetPr>
  <dimension ref="A1:V243"/>
  <sheetViews>
    <sheetView zoomScaleNormal="100" zoomScaleSheetLayoutView="100" workbookViewId="0">
      <pane xSplit="1" ySplit="5" topLeftCell="B6" activePane="bottomRight" state="frozen"/>
      <selection activeCell="K5" sqref="K5:M5"/>
      <selection pane="topRight" activeCell="K5" sqref="K5:M5"/>
      <selection pane="bottomLeft" activeCell="K5" sqref="K5:M5"/>
      <selection pane="bottomRight" activeCell="AD158" sqref="AD158"/>
    </sheetView>
  </sheetViews>
  <sheetFormatPr defaultColWidth="9" defaultRowHeight="12.75"/>
  <cols>
    <col min="1" max="1" width="22.5703125" style="24" customWidth="1"/>
    <col min="2" max="3" width="8.7109375" style="13" customWidth="1"/>
    <col min="4" max="4" width="8.5703125" style="13" customWidth="1"/>
    <col min="5" max="5" width="12.140625" style="13" customWidth="1"/>
    <col min="6" max="6" width="9.42578125" style="13" customWidth="1"/>
    <col min="7" max="7" width="12.42578125" style="13" customWidth="1"/>
    <col min="8" max="8" width="7.28515625" style="30" customWidth="1"/>
    <col min="9" max="9" width="16.85546875" style="280" customWidth="1"/>
    <col min="10" max="10" width="7.5703125" style="81" customWidth="1"/>
    <col min="11" max="11" width="1.7109375" style="194" customWidth="1"/>
    <col min="12" max="12" width="12.5703125" style="1170" customWidth="1"/>
    <col min="13" max="13" width="10.140625" style="194" customWidth="1"/>
    <col min="14" max="14" width="9.140625" style="194" customWidth="1"/>
    <col min="15" max="16" width="9.140625" style="194" hidden="1" customWidth="1"/>
    <col min="17" max="17" width="9" style="78" hidden="1" customWidth="1"/>
    <col min="18" max="18" width="7.140625" style="78" hidden="1" customWidth="1"/>
    <col min="19" max="19" width="6.7109375" style="78" hidden="1" customWidth="1"/>
    <col min="20" max="20" width="7.42578125" style="78" hidden="1" customWidth="1"/>
    <col min="21" max="22" width="9" style="78" hidden="1" customWidth="1"/>
    <col min="23" max="16384" width="9" style="13"/>
  </cols>
  <sheetData>
    <row r="1" spans="1:22" ht="13.5" thickBot="1">
      <c r="A1" s="1600" t="s">
        <v>120</v>
      </c>
      <c r="B1" s="1603"/>
      <c r="C1" s="1603"/>
      <c r="D1" s="1603"/>
      <c r="E1" s="1603"/>
      <c r="F1" s="1603"/>
      <c r="G1" s="1603"/>
      <c r="H1" s="1604"/>
      <c r="I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J1" s="1596"/>
      <c r="K1" s="677"/>
      <c r="L1" s="1207"/>
      <c r="M1" s="186"/>
      <c r="N1" s="186"/>
      <c r="O1" s="186"/>
      <c r="P1" s="186"/>
    </row>
    <row r="2" spans="1:22" ht="14.25" thickTop="1" thickBot="1">
      <c r="A2" s="1601"/>
      <c r="B2" s="1605"/>
      <c r="C2" s="1605"/>
      <c r="D2" s="1605"/>
      <c r="E2" s="1605"/>
      <c r="F2" s="1605"/>
      <c r="G2" s="1605"/>
      <c r="H2" s="1606"/>
      <c r="I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J2" s="1608"/>
      <c r="K2" s="676"/>
      <c r="L2" s="674"/>
      <c r="M2" s="186"/>
      <c r="N2" s="186"/>
      <c r="O2" s="186"/>
      <c r="P2" s="186"/>
    </row>
    <row r="3" spans="1:22" ht="14.25" thickTop="1" thickBot="1">
      <c r="A3" s="1602"/>
      <c r="B3" s="1782"/>
      <c r="C3" s="1782"/>
      <c r="D3" s="1782"/>
      <c r="E3" s="1782"/>
      <c r="F3" s="1782"/>
      <c r="G3" s="1782"/>
      <c r="H3" s="1783"/>
      <c r="I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J3" s="1585"/>
      <c r="K3" s="678"/>
      <c r="L3" s="671"/>
      <c r="M3" s="186"/>
      <c r="N3" s="186"/>
      <c r="O3" s="186"/>
      <c r="P3" s="186"/>
    </row>
    <row r="4" spans="1:22" s="79" customFormat="1" ht="30.6" customHeight="1">
      <c r="A4" s="1648" t="s">
        <v>141</v>
      </c>
      <c r="B4" s="1649" t="s">
        <v>264</v>
      </c>
      <c r="C4" s="1649"/>
      <c r="D4" s="1176" t="s">
        <v>151</v>
      </c>
      <c r="E4" s="1649" t="s">
        <v>152</v>
      </c>
      <c r="F4" s="1649" t="s">
        <v>652</v>
      </c>
      <c r="G4" s="1176" t="s">
        <v>122</v>
      </c>
      <c r="H4" s="1649" t="s">
        <v>13</v>
      </c>
      <c r="I4" s="1651" t="s">
        <v>6</v>
      </c>
      <c r="J4" s="1653" t="s">
        <v>121</v>
      </c>
      <c r="K4" s="1132"/>
      <c r="L4" s="1620" t="s">
        <v>566</v>
      </c>
      <c r="M4" s="1132"/>
      <c r="N4" s="1132"/>
      <c r="O4" s="1132" t="s">
        <v>117</v>
      </c>
      <c r="P4" s="1132" t="s">
        <v>118</v>
      </c>
      <c r="Q4" s="1132" t="s">
        <v>119</v>
      </c>
      <c r="R4" s="1133" t="s">
        <v>111</v>
      </c>
      <c r="S4" s="1133" t="s">
        <v>112</v>
      </c>
      <c r="T4" s="1133" t="s">
        <v>113</v>
      </c>
      <c r="U4" s="1133" t="s">
        <v>115</v>
      </c>
      <c r="V4" s="1133" t="s">
        <v>114</v>
      </c>
    </row>
    <row r="5" spans="1:22" s="79" customFormat="1" ht="18.75" customHeight="1" thickBot="1">
      <c r="A5" s="1665"/>
      <c r="B5" s="1177" t="s">
        <v>155</v>
      </c>
      <c r="C5" s="1177" t="s">
        <v>156</v>
      </c>
      <c r="D5" s="1177" t="s">
        <v>157</v>
      </c>
      <c r="E5" s="1656"/>
      <c r="F5" s="1656"/>
      <c r="G5" s="1177" t="s">
        <v>358</v>
      </c>
      <c r="H5" s="1656"/>
      <c r="I5" s="1658"/>
      <c r="J5" s="1660"/>
      <c r="K5" s="1132"/>
      <c r="L5" s="1621"/>
      <c r="M5" s="1132"/>
      <c r="N5" s="1132"/>
      <c r="O5" s="1132"/>
      <c r="P5" s="1132"/>
      <c r="Q5" s="201"/>
      <c r="R5" s="201"/>
      <c r="S5" s="201"/>
      <c r="T5" s="201"/>
      <c r="U5" s="201"/>
      <c r="V5" s="201"/>
    </row>
    <row r="6" spans="1:22" s="79" customFormat="1" ht="21" customHeight="1" thickBot="1">
      <c r="A6" s="1685" t="s">
        <v>650</v>
      </c>
      <c r="B6" s="1686"/>
      <c r="C6" s="1686"/>
      <c r="D6" s="1686"/>
      <c r="E6" s="1686"/>
      <c r="F6" s="1686"/>
      <c r="G6" s="1686"/>
      <c r="H6" s="1686"/>
      <c r="I6" s="1686"/>
      <c r="J6" s="1687"/>
      <c r="K6" s="192"/>
      <c r="L6" s="511"/>
      <c r="M6" s="192"/>
      <c r="N6" s="192"/>
      <c r="O6" s="279">
        <f>SUM(O8:O242)</f>
        <v>0</v>
      </c>
      <c r="P6" s="279">
        <f>SUM(P8:P242)</f>
        <v>0</v>
      </c>
      <c r="Q6" s="279">
        <f>SUM(Q8:Q242)</f>
        <v>0</v>
      </c>
      <c r="R6" s="201"/>
      <c r="S6" s="201"/>
      <c r="T6" s="201"/>
      <c r="U6" s="201"/>
      <c r="V6" s="201"/>
    </row>
    <row r="7" spans="1:22" ht="24" customHeight="1" thickBot="1">
      <c r="A7" s="453" t="s">
        <v>2006</v>
      </c>
      <c r="B7" s="261"/>
      <c r="C7" s="261"/>
      <c r="D7" s="261"/>
      <c r="E7" s="261"/>
      <c r="F7" s="261"/>
      <c r="G7" s="261"/>
      <c r="H7" s="261"/>
      <c r="I7" s="294"/>
      <c r="J7" s="262"/>
      <c r="K7" s="1202"/>
      <c r="L7" s="495"/>
      <c r="M7" s="1202"/>
      <c r="N7" s="1202"/>
      <c r="O7" s="1134"/>
      <c r="P7" s="1135"/>
      <c r="Q7" s="1135"/>
      <c r="R7" s="1136"/>
      <c r="S7" s="1136"/>
      <c r="T7" s="1136"/>
      <c r="U7" s="106"/>
    </row>
    <row r="8" spans="1:22" s="79" customFormat="1" ht="15" customHeight="1">
      <c r="A8" s="241" t="s">
        <v>195</v>
      </c>
      <c r="B8" s="1784">
        <v>3</v>
      </c>
      <c r="C8" s="1787">
        <v>4</v>
      </c>
      <c r="D8" s="1633">
        <v>0.51</v>
      </c>
      <c r="E8" s="1636">
        <v>14</v>
      </c>
      <c r="F8" s="1636">
        <v>28</v>
      </c>
      <c r="G8" s="584" t="s">
        <v>247</v>
      </c>
      <c r="H8" s="1179">
        <v>16.5</v>
      </c>
      <c r="I8" s="1639" t="s">
        <v>1462</v>
      </c>
      <c r="J8" s="1642"/>
      <c r="K8" s="200"/>
      <c r="L8" s="1624">
        <v>130000</v>
      </c>
      <c r="M8" s="200"/>
      <c r="N8" s="200"/>
      <c r="O8" s="1666"/>
      <c r="P8" s="1135">
        <f>IF(OR(U8="",$J$8=""),0,$J$8*U8)</f>
        <v>0</v>
      </c>
      <c r="Q8" s="1135">
        <f t="shared" ref="P8:Q10" si="0">IF(OR(V8="",$J$8=""),0,$J$8*V8)</f>
        <v>0</v>
      </c>
      <c r="R8" s="336">
        <v>655</v>
      </c>
      <c r="S8" s="336">
        <v>290</v>
      </c>
      <c r="T8" s="336">
        <v>655</v>
      </c>
      <c r="U8" s="325">
        <f t="shared" ref="U8:U19" si="1">(R8/1000)*(S8/1000)*(T8/1000)</f>
        <v>0.12441725000000001</v>
      </c>
      <c r="V8" s="336">
        <v>20</v>
      </c>
    </row>
    <row r="9" spans="1:22" s="79" customFormat="1" ht="15" customHeight="1">
      <c r="A9" s="242" t="s">
        <v>166</v>
      </c>
      <c r="B9" s="1785"/>
      <c r="C9" s="1788"/>
      <c r="D9" s="1634"/>
      <c r="E9" s="1637"/>
      <c r="F9" s="1637"/>
      <c r="G9" s="585" t="s">
        <v>344</v>
      </c>
      <c r="H9" s="1180">
        <v>2.5</v>
      </c>
      <c r="I9" s="1640"/>
      <c r="J9" s="1643"/>
      <c r="K9" s="200"/>
      <c r="L9" s="1626"/>
      <c r="M9" s="200"/>
      <c r="N9" s="200"/>
      <c r="O9" s="1666"/>
      <c r="P9" s="1135">
        <f t="shared" si="0"/>
        <v>0</v>
      </c>
      <c r="Q9" s="1135">
        <f t="shared" si="0"/>
        <v>0</v>
      </c>
      <c r="R9" s="336">
        <v>715</v>
      </c>
      <c r="S9" s="336">
        <v>123</v>
      </c>
      <c r="T9" s="336">
        <v>715</v>
      </c>
      <c r="U9" s="325">
        <f t="shared" si="1"/>
        <v>6.2880674999999997E-2</v>
      </c>
      <c r="V9" s="336">
        <v>5</v>
      </c>
    </row>
    <row r="10" spans="1:22" s="79" customFormat="1" ht="15" customHeight="1" thickBot="1">
      <c r="A10" s="243" t="s">
        <v>1518</v>
      </c>
      <c r="B10" s="1786"/>
      <c r="C10" s="1789"/>
      <c r="D10" s="1635"/>
      <c r="E10" s="1638"/>
      <c r="F10" s="1638"/>
      <c r="G10" s="586" t="s">
        <v>367</v>
      </c>
      <c r="H10" s="1181">
        <v>0.3</v>
      </c>
      <c r="I10" s="1641"/>
      <c r="J10" s="1644"/>
      <c r="K10" s="200"/>
      <c r="L10" s="1625"/>
      <c r="M10" s="200"/>
      <c r="N10" s="200"/>
      <c r="O10" s="1666"/>
      <c r="P10" s="1135">
        <f>IF(OR(U10="",$J$8=""),0,$J$8*U10)</f>
        <v>0</v>
      </c>
      <c r="Q10" s="1135">
        <f t="shared" si="0"/>
        <v>0</v>
      </c>
      <c r="R10" s="336">
        <v>270</v>
      </c>
      <c r="S10" s="336">
        <v>50</v>
      </c>
      <c r="T10" s="336">
        <v>395</v>
      </c>
      <c r="U10" s="325">
        <f t="shared" si="1"/>
        <v>5.3325000000000004E-3</v>
      </c>
      <c r="V10" s="1137">
        <v>0.60971428571428565</v>
      </c>
    </row>
    <row r="11" spans="1:22" s="79" customFormat="1" ht="15" customHeight="1">
      <c r="A11" s="241" t="s">
        <v>196</v>
      </c>
      <c r="B11" s="1784">
        <v>3.7</v>
      </c>
      <c r="C11" s="1787">
        <v>5.0999999999999996</v>
      </c>
      <c r="D11" s="1633">
        <v>0.68</v>
      </c>
      <c r="E11" s="1636">
        <v>15</v>
      </c>
      <c r="F11" s="1636">
        <v>32</v>
      </c>
      <c r="G11" s="584" t="s">
        <v>247</v>
      </c>
      <c r="H11" s="1179">
        <v>16.5</v>
      </c>
      <c r="I11" s="1639" t="s">
        <v>1462</v>
      </c>
      <c r="J11" s="1642"/>
      <c r="K11" s="200"/>
      <c r="L11" s="1624">
        <v>138000</v>
      </c>
      <c r="M11" s="200"/>
      <c r="N11" s="200"/>
      <c r="O11" s="1666"/>
      <c r="P11" s="1135">
        <f t="shared" ref="P11:Q13" si="2">IF(OR(U11="",$J$11=""),0,$J$11*U11)</f>
        <v>0</v>
      </c>
      <c r="Q11" s="1135">
        <f t="shared" si="2"/>
        <v>0</v>
      </c>
      <c r="R11" s="336">
        <v>655</v>
      </c>
      <c r="S11" s="336">
        <v>290</v>
      </c>
      <c r="T11" s="336">
        <v>655</v>
      </c>
      <c r="U11" s="325">
        <f t="shared" si="1"/>
        <v>0.12441725000000001</v>
      </c>
      <c r="V11" s="336">
        <v>20</v>
      </c>
    </row>
    <row r="12" spans="1:22" s="79" customFormat="1" ht="15" customHeight="1">
      <c r="A12" s="242" t="s">
        <v>166</v>
      </c>
      <c r="B12" s="1785"/>
      <c r="C12" s="1788"/>
      <c r="D12" s="1634"/>
      <c r="E12" s="1637"/>
      <c r="F12" s="1637"/>
      <c r="G12" s="585" t="s">
        <v>344</v>
      </c>
      <c r="H12" s="1180">
        <v>2.5</v>
      </c>
      <c r="I12" s="1640"/>
      <c r="J12" s="1643"/>
      <c r="K12" s="200"/>
      <c r="L12" s="1626"/>
      <c r="M12" s="200"/>
      <c r="N12" s="200"/>
      <c r="O12" s="1666"/>
      <c r="P12" s="1135">
        <f t="shared" si="2"/>
        <v>0</v>
      </c>
      <c r="Q12" s="1135">
        <f t="shared" si="2"/>
        <v>0</v>
      </c>
      <c r="R12" s="336">
        <v>715</v>
      </c>
      <c r="S12" s="336">
        <v>123</v>
      </c>
      <c r="T12" s="336">
        <v>715</v>
      </c>
      <c r="U12" s="325">
        <f t="shared" si="1"/>
        <v>6.2880674999999997E-2</v>
      </c>
      <c r="V12" s="336">
        <v>5</v>
      </c>
    </row>
    <row r="13" spans="1:22" s="79" customFormat="1" ht="15" customHeight="1" thickBot="1">
      <c r="A13" s="243" t="s">
        <v>1518</v>
      </c>
      <c r="B13" s="1786"/>
      <c r="C13" s="1789"/>
      <c r="D13" s="1635"/>
      <c r="E13" s="1638"/>
      <c r="F13" s="1638"/>
      <c r="G13" s="586" t="s">
        <v>367</v>
      </c>
      <c r="H13" s="1181">
        <v>0.3</v>
      </c>
      <c r="I13" s="1641"/>
      <c r="J13" s="1644"/>
      <c r="K13" s="200"/>
      <c r="L13" s="1625"/>
      <c r="M13" s="200"/>
      <c r="N13" s="200"/>
      <c r="O13" s="1666"/>
      <c r="P13" s="1135">
        <f t="shared" si="2"/>
        <v>0</v>
      </c>
      <c r="Q13" s="1135">
        <f t="shared" si="2"/>
        <v>0</v>
      </c>
      <c r="R13" s="336">
        <v>270</v>
      </c>
      <c r="S13" s="336">
        <v>50</v>
      </c>
      <c r="T13" s="336">
        <v>395</v>
      </c>
      <c r="U13" s="325">
        <f t="shared" si="1"/>
        <v>5.3325000000000004E-3</v>
      </c>
      <c r="V13" s="1137">
        <v>0.60971428571428565</v>
      </c>
    </row>
    <row r="14" spans="1:22" s="79" customFormat="1" ht="15" customHeight="1">
      <c r="A14" s="241" t="s">
        <v>197</v>
      </c>
      <c r="B14" s="1784">
        <v>4.0999999999999996</v>
      </c>
      <c r="C14" s="1787">
        <v>5.6</v>
      </c>
      <c r="D14" s="1633">
        <v>0.76</v>
      </c>
      <c r="E14" s="1636">
        <v>15</v>
      </c>
      <c r="F14" s="1636">
        <v>33</v>
      </c>
      <c r="G14" s="584" t="s">
        <v>247</v>
      </c>
      <c r="H14" s="1179">
        <v>16.5</v>
      </c>
      <c r="I14" s="1639" t="s">
        <v>1462</v>
      </c>
      <c r="J14" s="1642"/>
      <c r="K14" s="200"/>
      <c r="L14" s="1624">
        <v>143000</v>
      </c>
      <c r="M14" s="200"/>
      <c r="N14" s="200"/>
      <c r="O14" s="1666"/>
      <c r="P14" s="1135">
        <f t="shared" ref="P14:Q16" si="3">IF(OR(U14="",$J$14=""),0,$J$14*U14)</f>
        <v>0</v>
      </c>
      <c r="Q14" s="1135">
        <f t="shared" si="3"/>
        <v>0</v>
      </c>
      <c r="R14" s="336">
        <v>655</v>
      </c>
      <c r="S14" s="336">
        <v>290</v>
      </c>
      <c r="T14" s="336">
        <v>655</v>
      </c>
      <c r="U14" s="325">
        <f t="shared" si="1"/>
        <v>0.12441725000000001</v>
      </c>
      <c r="V14" s="336">
        <v>20</v>
      </c>
    </row>
    <row r="15" spans="1:22" s="79" customFormat="1" ht="15" customHeight="1">
      <c r="A15" s="242" t="s">
        <v>166</v>
      </c>
      <c r="B15" s="1785"/>
      <c r="C15" s="1788"/>
      <c r="D15" s="1634"/>
      <c r="E15" s="1637"/>
      <c r="F15" s="1637"/>
      <c r="G15" s="585" t="s">
        <v>344</v>
      </c>
      <c r="H15" s="1180">
        <v>2.5</v>
      </c>
      <c r="I15" s="1640"/>
      <c r="J15" s="1643"/>
      <c r="K15" s="200"/>
      <c r="L15" s="1626"/>
      <c r="M15" s="200"/>
      <c r="N15" s="200"/>
      <c r="O15" s="1666"/>
      <c r="P15" s="1135">
        <f t="shared" si="3"/>
        <v>0</v>
      </c>
      <c r="Q15" s="1135">
        <f t="shared" si="3"/>
        <v>0</v>
      </c>
      <c r="R15" s="336">
        <v>715</v>
      </c>
      <c r="S15" s="336">
        <v>123</v>
      </c>
      <c r="T15" s="336">
        <v>715</v>
      </c>
      <c r="U15" s="325">
        <f t="shared" si="1"/>
        <v>6.2880674999999997E-2</v>
      </c>
      <c r="V15" s="336">
        <v>5</v>
      </c>
    </row>
    <row r="16" spans="1:22" s="79" customFormat="1" ht="15" customHeight="1" thickBot="1">
      <c r="A16" s="243" t="s">
        <v>1518</v>
      </c>
      <c r="B16" s="1786"/>
      <c r="C16" s="1789"/>
      <c r="D16" s="1635"/>
      <c r="E16" s="1638"/>
      <c r="F16" s="1638"/>
      <c r="G16" s="586" t="s">
        <v>367</v>
      </c>
      <c r="H16" s="1181">
        <v>0.3</v>
      </c>
      <c r="I16" s="1641"/>
      <c r="J16" s="1644"/>
      <c r="K16" s="200"/>
      <c r="L16" s="1625"/>
      <c r="M16" s="200"/>
      <c r="N16" s="200"/>
      <c r="O16" s="1666"/>
      <c r="P16" s="1135">
        <f t="shared" si="3"/>
        <v>0</v>
      </c>
      <c r="Q16" s="1135">
        <f t="shared" si="3"/>
        <v>0</v>
      </c>
      <c r="R16" s="336">
        <v>270</v>
      </c>
      <c r="S16" s="336">
        <v>50</v>
      </c>
      <c r="T16" s="336">
        <v>395</v>
      </c>
      <c r="U16" s="325">
        <f t="shared" si="1"/>
        <v>5.3325000000000004E-3</v>
      </c>
      <c r="V16" s="1137">
        <v>0.60971428571428565</v>
      </c>
    </row>
    <row r="17" spans="1:22" s="79" customFormat="1" ht="15" customHeight="1">
      <c r="A17" s="241" t="s">
        <v>198</v>
      </c>
      <c r="B17" s="1784">
        <v>4.5</v>
      </c>
      <c r="C17" s="1787">
        <v>6</v>
      </c>
      <c r="D17" s="1633">
        <v>0.85</v>
      </c>
      <c r="E17" s="1636">
        <v>16</v>
      </c>
      <c r="F17" s="1636">
        <v>34</v>
      </c>
      <c r="G17" s="584" t="s">
        <v>247</v>
      </c>
      <c r="H17" s="1179">
        <v>16.5</v>
      </c>
      <c r="I17" s="1639" t="s">
        <v>1462</v>
      </c>
      <c r="J17" s="1642"/>
      <c r="K17" s="200"/>
      <c r="L17" s="1624">
        <v>148000</v>
      </c>
      <c r="M17" s="200"/>
      <c r="N17" s="200"/>
      <c r="O17" s="1666"/>
      <c r="P17" s="1135">
        <f t="shared" ref="P17:Q19" si="4">IF(OR(U17="",$J$17=""),0,$J$17*U17)</f>
        <v>0</v>
      </c>
      <c r="Q17" s="1135">
        <f t="shared" si="4"/>
        <v>0</v>
      </c>
      <c r="R17" s="336">
        <v>655</v>
      </c>
      <c r="S17" s="336">
        <v>290</v>
      </c>
      <c r="T17" s="336">
        <v>655</v>
      </c>
      <c r="U17" s="325">
        <f t="shared" si="1"/>
        <v>0.12441725000000001</v>
      </c>
      <c r="V17" s="336">
        <v>20</v>
      </c>
    </row>
    <row r="18" spans="1:22" s="79" customFormat="1" ht="15" customHeight="1">
      <c r="A18" s="242" t="s">
        <v>166</v>
      </c>
      <c r="B18" s="1785"/>
      <c r="C18" s="1788"/>
      <c r="D18" s="1634"/>
      <c r="E18" s="1637"/>
      <c r="F18" s="1637"/>
      <c r="G18" s="585" t="s">
        <v>344</v>
      </c>
      <c r="H18" s="1180">
        <v>2.5</v>
      </c>
      <c r="I18" s="1640"/>
      <c r="J18" s="1643"/>
      <c r="K18" s="200"/>
      <c r="L18" s="1626"/>
      <c r="M18" s="200"/>
      <c r="N18" s="200"/>
      <c r="O18" s="1666"/>
      <c r="P18" s="1135">
        <f t="shared" si="4"/>
        <v>0</v>
      </c>
      <c r="Q18" s="1135">
        <f t="shared" si="4"/>
        <v>0</v>
      </c>
      <c r="R18" s="336">
        <v>715</v>
      </c>
      <c r="S18" s="336">
        <v>123</v>
      </c>
      <c r="T18" s="336">
        <v>715</v>
      </c>
      <c r="U18" s="325">
        <f t="shared" si="1"/>
        <v>6.2880674999999997E-2</v>
      </c>
      <c r="V18" s="336">
        <v>5</v>
      </c>
    </row>
    <row r="19" spans="1:22" s="79" customFormat="1" ht="15" customHeight="1" thickBot="1">
      <c r="A19" s="243" t="s">
        <v>1518</v>
      </c>
      <c r="B19" s="1786"/>
      <c r="C19" s="1789"/>
      <c r="D19" s="1635"/>
      <c r="E19" s="1638"/>
      <c r="F19" s="1638"/>
      <c r="G19" s="586" t="s">
        <v>367</v>
      </c>
      <c r="H19" s="1181">
        <v>0.3</v>
      </c>
      <c r="I19" s="1641"/>
      <c r="J19" s="1644"/>
      <c r="K19" s="200"/>
      <c r="L19" s="1625"/>
      <c r="M19" s="200"/>
      <c r="N19" s="200"/>
      <c r="O19" s="1666"/>
      <c r="P19" s="1135">
        <f t="shared" si="4"/>
        <v>0</v>
      </c>
      <c r="Q19" s="1135">
        <f t="shared" si="4"/>
        <v>0</v>
      </c>
      <c r="R19" s="336">
        <v>270</v>
      </c>
      <c r="S19" s="336">
        <v>50</v>
      </c>
      <c r="T19" s="336">
        <v>395</v>
      </c>
      <c r="U19" s="325">
        <f t="shared" si="1"/>
        <v>5.3325000000000004E-3</v>
      </c>
      <c r="V19" s="1137">
        <v>0.60971428571428565</v>
      </c>
    </row>
    <row r="20" spans="1:22" s="1140" customFormat="1" ht="28.5" customHeight="1" thickBot="1">
      <c r="A20" s="1645" t="s">
        <v>2222</v>
      </c>
      <c r="B20" s="1646"/>
      <c r="C20" s="1646"/>
      <c r="D20" s="1646"/>
      <c r="E20" s="1646"/>
      <c r="F20" s="1646"/>
      <c r="G20" s="1646"/>
      <c r="H20" s="1646"/>
      <c r="I20" s="1646"/>
      <c r="J20" s="1647"/>
      <c r="K20" s="109"/>
      <c r="L20" s="1168"/>
      <c r="M20" s="109"/>
      <c r="N20" s="109"/>
      <c r="O20" s="1134"/>
      <c r="P20" s="1135"/>
      <c r="Q20" s="1135"/>
      <c r="R20" s="1138"/>
      <c r="S20" s="1138"/>
      <c r="T20" s="1138"/>
      <c r="U20" s="106"/>
      <c r="V20" s="1138"/>
    </row>
    <row r="21" spans="1:22" ht="24" customHeight="1" thickBot="1">
      <c r="A21" s="453" t="s">
        <v>2007</v>
      </c>
      <c r="B21" s="261"/>
      <c r="C21" s="261"/>
      <c r="D21" s="261"/>
      <c r="E21" s="261"/>
      <c r="F21" s="261"/>
      <c r="G21" s="261"/>
      <c r="H21" s="261"/>
      <c r="I21" s="294"/>
      <c r="J21" s="262"/>
      <c r="K21" s="1202"/>
      <c r="L21" s="495"/>
      <c r="M21" s="1202"/>
      <c r="N21" s="1202"/>
      <c r="O21" s="1134"/>
      <c r="P21" s="1135"/>
      <c r="Q21" s="1135"/>
      <c r="R21" s="1136"/>
      <c r="S21" s="1136"/>
      <c r="T21" s="1136"/>
      <c r="U21" s="106"/>
    </row>
    <row r="22" spans="1:22" s="79" customFormat="1" ht="15" customHeight="1">
      <c r="A22" s="32" t="s">
        <v>199</v>
      </c>
      <c r="B22" s="1670">
        <v>5.7</v>
      </c>
      <c r="C22" s="1670">
        <v>9.66</v>
      </c>
      <c r="D22" s="1672">
        <v>0.98399999999999999</v>
      </c>
      <c r="E22" s="1674">
        <v>23.8</v>
      </c>
      <c r="F22" s="1676">
        <v>36</v>
      </c>
      <c r="G22" s="587" t="s">
        <v>167</v>
      </c>
      <c r="H22" s="1189">
        <v>25</v>
      </c>
      <c r="I22" s="1678" t="s">
        <v>1462</v>
      </c>
      <c r="J22" s="1642"/>
      <c r="K22" s="1202"/>
      <c r="L22" s="1624">
        <v>159000</v>
      </c>
      <c r="M22" s="1202"/>
      <c r="N22" s="1202"/>
      <c r="O22" s="1666"/>
      <c r="P22" s="1135">
        <f>IF(OR(U22="",$J$22=""),0,$J$22*U22)</f>
        <v>0</v>
      </c>
      <c r="Q22" s="1135">
        <f>IF(OR(V22="",$J$22=""),0,$J$22*V22)</f>
        <v>0</v>
      </c>
      <c r="R22" s="336">
        <v>900</v>
      </c>
      <c r="S22" s="336">
        <v>237</v>
      </c>
      <c r="T22" s="336">
        <v>900</v>
      </c>
      <c r="U22" s="325">
        <f t="shared" ref="U22:U33" si="5">(R22/1000)*(S22/1000)*(T22/1000)</f>
        <v>0.19197</v>
      </c>
      <c r="V22" s="336">
        <v>30</v>
      </c>
    </row>
    <row r="23" spans="1:22" s="79" customFormat="1" ht="15" customHeight="1" thickBot="1">
      <c r="A23" s="23" t="s">
        <v>168</v>
      </c>
      <c r="B23" s="1671"/>
      <c r="C23" s="1671"/>
      <c r="D23" s="1673"/>
      <c r="E23" s="1675"/>
      <c r="F23" s="1677"/>
      <c r="G23" s="586" t="s">
        <v>359</v>
      </c>
      <c r="H23" s="1181">
        <v>6</v>
      </c>
      <c r="I23" s="1679"/>
      <c r="J23" s="1644"/>
      <c r="K23" s="1202"/>
      <c r="L23" s="1625"/>
      <c r="M23" s="1202"/>
      <c r="N23" s="1202"/>
      <c r="O23" s="1666"/>
      <c r="P23" s="1135">
        <f>IF(OR(U23="",$J$22=""),0,$J$22*U23)</f>
        <v>0</v>
      </c>
      <c r="Q23" s="1135">
        <f>IF(OR(V23="",$J$22=""),0,$J$22*V23)</f>
        <v>0</v>
      </c>
      <c r="R23" s="579">
        <v>1035</v>
      </c>
      <c r="S23" s="579">
        <v>90</v>
      </c>
      <c r="T23" s="579">
        <v>1035</v>
      </c>
      <c r="U23" s="325">
        <f t="shared" si="5"/>
        <v>9.6410249999999975E-2</v>
      </c>
      <c r="V23" s="336">
        <v>9</v>
      </c>
    </row>
    <row r="24" spans="1:22" s="79" customFormat="1" ht="15" customHeight="1">
      <c r="A24" s="32" t="s">
        <v>200</v>
      </c>
      <c r="B24" s="1670">
        <v>7</v>
      </c>
      <c r="C24" s="1670">
        <v>11.55</v>
      </c>
      <c r="D24" s="1672">
        <v>1.204</v>
      </c>
      <c r="E24" s="1674">
        <v>25.2</v>
      </c>
      <c r="F24" s="1676">
        <v>37</v>
      </c>
      <c r="G24" s="587" t="s">
        <v>167</v>
      </c>
      <c r="H24" s="1189">
        <v>25</v>
      </c>
      <c r="I24" s="1678" t="s">
        <v>1462</v>
      </c>
      <c r="J24" s="1642"/>
      <c r="K24" s="1202"/>
      <c r="L24" s="1624">
        <v>183000</v>
      </c>
      <c r="M24" s="1202"/>
      <c r="N24" s="1202"/>
      <c r="O24" s="1666"/>
      <c r="P24" s="1135">
        <f>IF(OR(U24="",$J$24=""),0,$J$24*U24)</f>
        <v>0</v>
      </c>
      <c r="Q24" s="1135">
        <f>IF(OR(V24="",$J$24=""),0,$J$24*V24)</f>
        <v>0</v>
      </c>
      <c r="R24" s="336">
        <v>900</v>
      </c>
      <c r="S24" s="336">
        <v>237</v>
      </c>
      <c r="T24" s="336">
        <v>900</v>
      </c>
      <c r="U24" s="325">
        <f t="shared" si="5"/>
        <v>0.19197</v>
      </c>
      <c r="V24" s="336">
        <v>30</v>
      </c>
    </row>
    <row r="25" spans="1:22" s="79" customFormat="1" ht="15" customHeight="1" thickBot="1">
      <c r="A25" s="23" t="s">
        <v>168</v>
      </c>
      <c r="B25" s="1671"/>
      <c r="C25" s="1671"/>
      <c r="D25" s="1673"/>
      <c r="E25" s="1675"/>
      <c r="F25" s="1677"/>
      <c r="G25" s="586" t="s">
        <v>359</v>
      </c>
      <c r="H25" s="1181">
        <v>6</v>
      </c>
      <c r="I25" s="1679"/>
      <c r="J25" s="1644"/>
      <c r="K25" s="1202"/>
      <c r="L25" s="1625"/>
      <c r="M25" s="1202"/>
      <c r="N25" s="1202"/>
      <c r="O25" s="1666"/>
      <c r="P25" s="1135">
        <f>IF(OR(U25="",$J$24=""),0,$J$24*U25)</f>
        <v>0</v>
      </c>
      <c r="Q25" s="1135">
        <f>IF(OR(V25="",$J$24=""),0,$J$24*V25)</f>
        <v>0</v>
      </c>
      <c r="R25" s="579">
        <v>1035</v>
      </c>
      <c r="S25" s="579">
        <v>90</v>
      </c>
      <c r="T25" s="579">
        <v>1035</v>
      </c>
      <c r="U25" s="325">
        <f t="shared" si="5"/>
        <v>9.6410249999999975E-2</v>
      </c>
      <c r="V25" s="336">
        <v>9</v>
      </c>
    </row>
    <row r="26" spans="1:22" s="79" customFormat="1" ht="15" customHeight="1">
      <c r="A26" s="32" t="s">
        <v>201</v>
      </c>
      <c r="B26" s="1670">
        <v>7.27</v>
      </c>
      <c r="C26" s="1670">
        <v>12.42</v>
      </c>
      <c r="D26" s="1672">
        <v>1.25</v>
      </c>
      <c r="E26" s="1674">
        <v>27</v>
      </c>
      <c r="F26" s="1676">
        <v>38</v>
      </c>
      <c r="G26" s="587" t="s">
        <v>169</v>
      </c>
      <c r="H26" s="1189">
        <v>30.5</v>
      </c>
      <c r="I26" s="1678" t="s">
        <v>1462</v>
      </c>
      <c r="J26" s="1642"/>
      <c r="K26" s="1202"/>
      <c r="L26" s="1624">
        <v>189000</v>
      </c>
      <c r="M26" s="1202"/>
      <c r="N26" s="1202"/>
      <c r="O26" s="1666"/>
      <c r="P26" s="1135">
        <f>IF(OR(U26="",$J$26=""),0,$J$26*U26)</f>
        <v>0</v>
      </c>
      <c r="Q26" s="1135">
        <f>IF(OR(V26="",$J$26=""),0,$J$26*V26)</f>
        <v>0</v>
      </c>
      <c r="R26" s="579">
        <v>900</v>
      </c>
      <c r="S26" s="579">
        <v>307</v>
      </c>
      <c r="T26" s="579">
        <v>900</v>
      </c>
      <c r="U26" s="325">
        <f t="shared" si="5"/>
        <v>0.24867</v>
      </c>
      <c r="V26" s="336">
        <v>36.200000000000003</v>
      </c>
    </row>
    <row r="27" spans="1:22" s="79" customFormat="1" ht="15" customHeight="1" thickBot="1">
      <c r="A27" s="23" t="s">
        <v>168</v>
      </c>
      <c r="B27" s="1671"/>
      <c r="C27" s="1671"/>
      <c r="D27" s="1673"/>
      <c r="E27" s="1675"/>
      <c r="F27" s="1677"/>
      <c r="G27" s="586" t="s">
        <v>359</v>
      </c>
      <c r="H27" s="1181">
        <v>6</v>
      </c>
      <c r="I27" s="1679"/>
      <c r="J27" s="1644"/>
      <c r="K27" s="1202"/>
      <c r="L27" s="1625"/>
      <c r="M27" s="1202"/>
      <c r="N27" s="1202"/>
      <c r="O27" s="1666"/>
      <c r="P27" s="1135">
        <f>IF(OR(U27="",$J$26=""),0,$J$26*U27)</f>
        <v>0</v>
      </c>
      <c r="Q27" s="1135">
        <f>IF(OR(V27="",$J$26=""),0,$J$26*V27)</f>
        <v>0</v>
      </c>
      <c r="R27" s="579">
        <v>1035</v>
      </c>
      <c r="S27" s="579">
        <v>90</v>
      </c>
      <c r="T27" s="579">
        <v>1035</v>
      </c>
      <c r="U27" s="325">
        <f t="shared" si="5"/>
        <v>9.6410249999999975E-2</v>
      </c>
      <c r="V27" s="336">
        <v>9</v>
      </c>
    </row>
    <row r="28" spans="1:22" s="79" customFormat="1" ht="15" customHeight="1">
      <c r="A28" s="32" t="s">
        <v>202</v>
      </c>
      <c r="B28" s="1670">
        <v>8.2200000000000006</v>
      </c>
      <c r="C28" s="1670">
        <v>13.85</v>
      </c>
      <c r="D28" s="1672">
        <v>1.4139999999999999</v>
      </c>
      <c r="E28" s="1674">
        <v>31.2</v>
      </c>
      <c r="F28" s="1676">
        <v>39</v>
      </c>
      <c r="G28" s="587" t="s">
        <v>169</v>
      </c>
      <c r="H28" s="1189">
        <v>30.5</v>
      </c>
      <c r="I28" s="1678" t="s">
        <v>1462</v>
      </c>
      <c r="J28" s="1642"/>
      <c r="K28" s="1202"/>
      <c r="L28" s="1624">
        <v>194000</v>
      </c>
      <c r="M28" s="1202"/>
      <c r="N28" s="1202"/>
      <c r="O28" s="1666"/>
      <c r="P28" s="1135">
        <f>IF(OR(U28="",$J$28=""),0,$J$28*U28)</f>
        <v>0</v>
      </c>
      <c r="Q28" s="1135">
        <f>IF(OR(V28="",$J$28=""),0,$J$28*V28)</f>
        <v>0</v>
      </c>
      <c r="R28" s="579">
        <v>900</v>
      </c>
      <c r="S28" s="579">
        <v>307</v>
      </c>
      <c r="T28" s="579">
        <v>900</v>
      </c>
      <c r="U28" s="325">
        <f t="shared" si="5"/>
        <v>0.24867</v>
      </c>
      <c r="V28" s="336">
        <v>36.200000000000003</v>
      </c>
    </row>
    <row r="29" spans="1:22" s="79" customFormat="1" ht="15" customHeight="1" thickBot="1">
      <c r="A29" s="23" t="s">
        <v>168</v>
      </c>
      <c r="B29" s="1671"/>
      <c r="C29" s="1671"/>
      <c r="D29" s="1673"/>
      <c r="E29" s="1675"/>
      <c r="F29" s="1677"/>
      <c r="G29" s="586" t="s">
        <v>359</v>
      </c>
      <c r="H29" s="1181">
        <v>6</v>
      </c>
      <c r="I29" s="1679"/>
      <c r="J29" s="1644"/>
      <c r="K29" s="1202"/>
      <c r="L29" s="1625"/>
      <c r="M29" s="1202"/>
      <c r="N29" s="1202"/>
      <c r="O29" s="1666"/>
      <c r="P29" s="1135">
        <f>IF(OR(U29="",$J$28=""),0,$J$28*U29)</f>
        <v>0</v>
      </c>
      <c r="Q29" s="1135">
        <f>IF(OR(V29="",$J$28=""),0,$J$28*V29)</f>
        <v>0</v>
      </c>
      <c r="R29" s="579">
        <v>1035</v>
      </c>
      <c r="S29" s="579">
        <v>90</v>
      </c>
      <c r="T29" s="579">
        <v>1035</v>
      </c>
      <c r="U29" s="325">
        <f t="shared" si="5"/>
        <v>9.6410249999999975E-2</v>
      </c>
      <c r="V29" s="336">
        <v>9</v>
      </c>
    </row>
    <row r="30" spans="1:22" s="79" customFormat="1" ht="15" customHeight="1">
      <c r="A30" s="32" t="s">
        <v>203</v>
      </c>
      <c r="B30" s="1670">
        <v>10.39</v>
      </c>
      <c r="C30" s="1670">
        <v>17.579999999999998</v>
      </c>
      <c r="D30" s="1672">
        <v>1.7869999999999999</v>
      </c>
      <c r="E30" s="1674">
        <v>44</v>
      </c>
      <c r="F30" s="1676">
        <v>40</v>
      </c>
      <c r="G30" s="587" t="s">
        <v>169</v>
      </c>
      <c r="H30" s="1189">
        <v>30.5</v>
      </c>
      <c r="I30" s="1678" t="s">
        <v>1462</v>
      </c>
      <c r="J30" s="1642"/>
      <c r="K30" s="1202"/>
      <c r="L30" s="1624">
        <v>213000</v>
      </c>
      <c r="M30" s="1202"/>
      <c r="N30" s="1202"/>
      <c r="O30" s="1666"/>
      <c r="P30" s="1135">
        <f>IF(OR(U30="",$J$30=""),0,$J$30*U30)</f>
        <v>0</v>
      </c>
      <c r="Q30" s="1135">
        <f>IF(OR(V30="",$J$30=""),0,$J$30*V30)</f>
        <v>0</v>
      </c>
      <c r="R30" s="579">
        <v>900</v>
      </c>
      <c r="S30" s="579">
        <v>307</v>
      </c>
      <c r="T30" s="579">
        <v>900</v>
      </c>
      <c r="U30" s="325">
        <f t="shared" si="5"/>
        <v>0.24867</v>
      </c>
      <c r="V30" s="336">
        <v>36.200000000000003</v>
      </c>
    </row>
    <row r="31" spans="1:22" s="79" customFormat="1" ht="15" customHeight="1" thickBot="1">
      <c r="A31" s="23" t="s">
        <v>168</v>
      </c>
      <c r="B31" s="1671"/>
      <c r="C31" s="1671"/>
      <c r="D31" s="1673"/>
      <c r="E31" s="1675"/>
      <c r="F31" s="1677"/>
      <c r="G31" s="586" t="s">
        <v>359</v>
      </c>
      <c r="H31" s="1181">
        <v>6</v>
      </c>
      <c r="I31" s="1679"/>
      <c r="J31" s="1644"/>
      <c r="K31" s="1202"/>
      <c r="L31" s="1625"/>
      <c r="M31" s="1202"/>
      <c r="N31" s="1202"/>
      <c r="O31" s="1666"/>
      <c r="P31" s="1135">
        <f>IF(OR(U31="",$J$30=""),0,$J$30*U31)</f>
        <v>0</v>
      </c>
      <c r="Q31" s="1135">
        <f>IF(OR(V31="",$J$30=""),0,$J$30*V31)</f>
        <v>0</v>
      </c>
      <c r="R31" s="579">
        <v>1035</v>
      </c>
      <c r="S31" s="579">
        <v>90</v>
      </c>
      <c r="T31" s="579">
        <v>1035</v>
      </c>
      <c r="U31" s="325">
        <f t="shared" si="5"/>
        <v>9.6410249999999975E-2</v>
      </c>
      <c r="V31" s="336">
        <v>9</v>
      </c>
    </row>
    <row r="32" spans="1:22" s="79" customFormat="1" ht="15" customHeight="1">
      <c r="A32" s="32" t="s">
        <v>204</v>
      </c>
      <c r="B32" s="1670">
        <v>12.9</v>
      </c>
      <c r="C32" s="1670">
        <v>17.600000000000001</v>
      </c>
      <c r="D32" s="1672">
        <v>2.2189999999999999</v>
      </c>
      <c r="E32" s="1674">
        <v>40</v>
      </c>
      <c r="F32" s="1676">
        <v>41</v>
      </c>
      <c r="G32" s="587" t="s">
        <v>169</v>
      </c>
      <c r="H32" s="1189">
        <v>32</v>
      </c>
      <c r="I32" s="1678" t="s">
        <v>1462</v>
      </c>
      <c r="J32" s="1642"/>
      <c r="K32" s="1202"/>
      <c r="L32" s="1624">
        <v>215000</v>
      </c>
      <c r="M32" s="1202"/>
      <c r="N32" s="1202"/>
      <c r="O32" s="1666"/>
      <c r="P32" s="1135">
        <f>IF(OR(U32="",$J$32=""),0,$J$32*U32)</f>
        <v>0</v>
      </c>
      <c r="Q32" s="1135">
        <f>IF(OR(V32="",$J$32=""),0,$J$32*V32)</f>
        <v>0</v>
      </c>
      <c r="R32" s="579">
        <v>900</v>
      </c>
      <c r="S32" s="579">
        <v>307</v>
      </c>
      <c r="T32" s="579">
        <v>900</v>
      </c>
      <c r="U32" s="325">
        <f t="shared" si="5"/>
        <v>0.24867</v>
      </c>
      <c r="V32" s="336">
        <v>41</v>
      </c>
    </row>
    <row r="33" spans="1:22" s="79" customFormat="1" ht="15" customHeight="1" thickBot="1">
      <c r="A33" s="23" t="s">
        <v>168</v>
      </c>
      <c r="B33" s="1671"/>
      <c r="C33" s="1671"/>
      <c r="D33" s="1673"/>
      <c r="E33" s="1675"/>
      <c r="F33" s="1677"/>
      <c r="G33" s="586" t="s">
        <v>359</v>
      </c>
      <c r="H33" s="1181">
        <v>6</v>
      </c>
      <c r="I33" s="1679"/>
      <c r="J33" s="1644"/>
      <c r="K33" s="1202"/>
      <c r="L33" s="1625"/>
      <c r="M33" s="1202"/>
      <c r="N33" s="1202"/>
      <c r="O33" s="1666"/>
      <c r="P33" s="1135">
        <f>IF(OR(U33="",$J$32=""),0,$J$32*U33)</f>
        <v>0</v>
      </c>
      <c r="Q33" s="1135">
        <f>IF(OR(V33="",$J$32=""),0,$J$32*V33)</f>
        <v>0</v>
      </c>
      <c r="R33" s="579">
        <v>1035</v>
      </c>
      <c r="S33" s="579">
        <v>90</v>
      </c>
      <c r="T33" s="579">
        <v>1035</v>
      </c>
      <c r="U33" s="325">
        <f t="shared" si="5"/>
        <v>9.6410249999999975E-2</v>
      </c>
      <c r="V33" s="336">
        <v>9</v>
      </c>
    </row>
    <row r="34" spans="1:22" s="1140" customFormat="1" ht="27" customHeight="1" thickBot="1">
      <c r="A34" s="1667" t="s">
        <v>2223</v>
      </c>
      <c r="B34" s="1668"/>
      <c r="C34" s="1668"/>
      <c r="D34" s="1668"/>
      <c r="E34" s="1668"/>
      <c r="F34" s="1668"/>
      <c r="G34" s="1668"/>
      <c r="H34" s="1668"/>
      <c r="I34" s="1668"/>
      <c r="J34" s="1669"/>
      <c r="K34" s="109"/>
      <c r="L34" s="1168"/>
      <c r="M34" s="109"/>
      <c r="N34" s="109"/>
      <c r="O34" s="1134"/>
      <c r="P34" s="1135"/>
      <c r="Q34" s="1135"/>
      <c r="R34" s="1138"/>
      <c r="S34" s="1138"/>
      <c r="T34" s="1138"/>
      <c r="U34" s="106"/>
      <c r="V34" s="1138"/>
    </row>
    <row r="35" spans="1:22" ht="24" customHeight="1" thickBot="1">
      <c r="A35" s="269" t="s">
        <v>2008</v>
      </c>
      <c r="B35" s="261"/>
      <c r="C35" s="261"/>
      <c r="D35" s="261"/>
      <c r="E35" s="261"/>
      <c r="F35" s="261"/>
      <c r="G35" s="261"/>
      <c r="H35" s="261"/>
      <c r="I35" s="294"/>
      <c r="J35" s="262"/>
      <c r="K35" s="1202"/>
      <c r="L35" s="495"/>
      <c r="M35" s="1202"/>
      <c r="N35" s="1202"/>
      <c r="O35" s="1134"/>
      <c r="P35" s="1135"/>
      <c r="Q35" s="1135"/>
      <c r="R35" s="1136"/>
      <c r="S35" s="1136"/>
      <c r="T35" s="1136"/>
      <c r="U35" s="106"/>
    </row>
    <row r="36" spans="1:22" s="79" customFormat="1" ht="15" customHeight="1">
      <c r="A36" s="146" t="s">
        <v>992</v>
      </c>
      <c r="B36" s="1196">
        <v>3.04</v>
      </c>
      <c r="C36" s="1196">
        <v>5.13</v>
      </c>
      <c r="D36" s="1182">
        <v>0.51</v>
      </c>
      <c r="E36" s="1179">
        <v>14</v>
      </c>
      <c r="F36" s="1185">
        <v>32</v>
      </c>
      <c r="G36" s="21" t="s">
        <v>1868</v>
      </c>
      <c r="H36" s="1179">
        <v>12.8</v>
      </c>
      <c r="I36" s="1678" t="s">
        <v>1462</v>
      </c>
      <c r="J36" s="1642"/>
      <c r="K36" s="1202"/>
      <c r="L36" s="1624">
        <v>155000</v>
      </c>
      <c r="M36" s="193"/>
      <c r="N36" s="1202"/>
      <c r="O36" s="1666"/>
      <c r="P36" s="1135">
        <f>IF(OR(U36="",J36=""),0,J36*U36)</f>
        <v>0</v>
      </c>
      <c r="Q36" s="1135">
        <f>IF(OR(V36="",J36=""),0,J36*V36)</f>
        <v>0</v>
      </c>
      <c r="R36" s="336">
        <v>1155</v>
      </c>
      <c r="S36" s="336">
        <v>245</v>
      </c>
      <c r="T36" s="336">
        <v>490</v>
      </c>
      <c r="U36" s="325">
        <f t="shared" ref="U36:U39" si="6">(R36/1000)*(S36/1000)*(T36/1000)</f>
        <v>0.13865775</v>
      </c>
      <c r="V36" s="336">
        <v>16.600000000000001</v>
      </c>
    </row>
    <row r="37" spans="1:22" s="79" customFormat="1" ht="15" customHeight="1" thickBot="1">
      <c r="A37" s="203" t="s">
        <v>248</v>
      </c>
      <c r="B37" s="580"/>
      <c r="C37" s="580"/>
      <c r="D37" s="581"/>
      <c r="E37" s="582"/>
      <c r="F37" s="583"/>
      <c r="G37" s="1204" t="s">
        <v>340</v>
      </c>
      <c r="H37" s="582">
        <v>3.5</v>
      </c>
      <c r="I37" s="1679"/>
      <c r="J37" s="1644"/>
      <c r="K37" s="1202"/>
      <c r="L37" s="1625"/>
      <c r="M37" s="193"/>
      <c r="N37" s="1202"/>
      <c r="O37" s="1666"/>
      <c r="P37" s="1135">
        <f>IF(OR(U37="",J37=""),0,J37*U37)</f>
        <v>0</v>
      </c>
      <c r="Q37" s="1135">
        <f>IF(OR(V37="",J37=""),0,J37*V37)</f>
        <v>0</v>
      </c>
      <c r="R37" s="336">
        <v>1232</v>
      </c>
      <c r="S37" s="336">
        <v>107</v>
      </c>
      <c r="T37" s="336">
        <v>517</v>
      </c>
      <c r="U37" s="325">
        <f t="shared" si="6"/>
        <v>6.8153008000000001E-2</v>
      </c>
      <c r="V37" s="336">
        <v>5.2</v>
      </c>
    </row>
    <row r="38" spans="1:22" s="79" customFormat="1" ht="15" customHeight="1">
      <c r="A38" s="146" t="s">
        <v>993</v>
      </c>
      <c r="B38" s="1196">
        <v>3.79</v>
      </c>
      <c r="C38" s="1196">
        <v>6.41</v>
      </c>
      <c r="D38" s="1182">
        <v>0.63</v>
      </c>
      <c r="E38" s="1179">
        <v>20</v>
      </c>
      <c r="F38" s="1185">
        <v>34</v>
      </c>
      <c r="G38" s="21" t="s">
        <v>1868</v>
      </c>
      <c r="H38" s="1179">
        <v>12.8</v>
      </c>
      <c r="I38" s="1678" t="s">
        <v>1462</v>
      </c>
      <c r="J38" s="1642"/>
      <c r="K38" s="1202"/>
      <c r="L38" s="1624">
        <v>160000</v>
      </c>
      <c r="M38" s="193"/>
      <c r="N38" s="1202"/>
      <c r="O38" s="1666"/>
      <c r="P38" s="1135">
        <f>IF(OR(U38="",J38=""),0,J38*U38)</f>
        <v>0</v>
      </c>
      <c r="Q38" s="1135">
        <f>IF(OR(V38="",J38=""),0,J38*V38)</f>
        <v>0</v>
      </c>
      <c r="R38" s="336">
        <v>1155</v>
      </c>
      <c r="S38" s="336">
        <v>245</v>
      </c>
      <c r="T38" s="336">
        <v>490</v>
      </c>
      <c r="U38" s="325">
        <f t="shared" si="6"/>
        <v>0.13865775</v>
      </c>
      <c r="V38" s="336">
        <v>16.600000000000001</v>
      </c>
    </row>
    <row r="39" spans="1:22" s="79" customFormat="1" ht="15" customHeight="1" thickBot="1">
      <c r="A39" s="139" t="s">
        <v>248</v>
      </c>
      <c r="B39" s="1198"/>
      <c r="C39" s="1198"/>
      <c r="D39" s="1184"/>
      <c r="E39" s="1181"/>
      <c r="F39" s="1187"/>
      <c r="G39" s="1204" t="s">
        <v>340</v>
      </c>
      <c r="H39" s="1181">
        <v>3.5</v>
      </c>
      <c r="I39" s="1679"/>
      <c r="J39" s="1644"/>
      <c r="K39" s="1202"/>
      <c r="L39" s="1625"/>
      <c r="M39" s="193"/>
      <c r="N39" s="1202"/>
      <c r="O39" s="1666"/>
      <c r="P39" s="1135">
        <f>IF(OR(U39="",J39=""),0,J39*U39)</f>
        <v>0</v>
      </c>
      <c r="Q39" s="1135">
        <f>IF(OR(V39="",J39=""),0,J39*V39)</f>
        <v>0</v>
      </c>
      <c r="R39" s="336">
        <v>1232</v>
      </c>
      <c r="S39" s="336">
        <v>107</v>
      </c>
      <c r="T39" s="336">
        <v>517</v>
      </c>
      <c r="U39" s="325">
        <f t="shared" si="6"/>
        <v>6.8153008000000001E-2</v>
      </c>
      <c r="V39" s="336">
        <v>5.2</v>
      </c>
    </row>
    <row r="40" spans="1:22" s="79" customFormat="1" ht="30" customHeight="1" thickBot="1">
      <c r="A40" s="1645" t="s">
        <v>651</v>
      </c>
      <c r="B40" s="1646"/>
      <c r="C40" s="1646"/>
      <c r="D40" s="1646"/>
      <c r="E40" s="1646"/>
      <c r="F40" s="1646"/>
      <c r="G40" s="1646"/>
      <c r="H40" s="1646"/>
      <c r="I40" s="1646"/>
      <c r="J40" s="1647"/>
      <c r="K40" s="109"/>
      <c r="L40" s="1168"/>
      <c r="M40" s="109"/>
      <c r="N40" s="109"/>
      <c r="O40" s="1135"/>
      <c r="P40" s="1135"/>
      <c r="Q40" s="201"/>
      <c r="R40" s="201"/>
      <c r="S40" s="201"/>
      <c r="T40" s="106"/>
      <c r="U40" s="201"/>
      <c r="V40" s="201"/>
    </row>
    <row r="41" spans="1:22" s="79" customFormat="1" ht="27" customHeight="1" thickBot="1">
      <c r="A41" s="1790" t="s">
        <v>295</v>
      </c>
      <c r="B41" s="1791"/>
      <c r="C41" s="1791"/>
      <c r="D41" s="1791"/>
      <c r="E41" s="1791"/>
      <c r="F41" s="1791"/>
      <c r="G41" s="1791"/>
      <c r="H41" s="1791"/>
      <c r="I41" s="1791"/>
      <c r="J41" s="1792"/>
      <c r="K41" s="109"/>
      <c r="L41" s="513"/>
      <c r="M41" s="109"/>
      <c r="N41" s="109"/>
      <c r="O41" s="1134"/>
      <c r="P41" s="1135"/>
      <c r="Q41" s="1135"/>
      <c r="R41" s="201"/>
      <c r="S41" s="201"/>
      <c r="T41" s="201"/>
      <c r="U41" s="106"/>
      <c r="V41" s="201"/>
    </row>
    <row r="42" spans="1:22" s="79" customFormat="1" ht="24.75" customHeight="1">
      <c r="A42" s="1664" t="s">
        <v>141</v>
      </c>
      <c r="B42" s="1655" t="s">
        <v>264</v>
      </c>
      <c r="C42" s="1655"/>
      <c r="D42" s="1178" t="s">
        <v>151</v>
      </c>
      <c r="E42" s="1655" t="s">
        <v>277</v>
      </c>
      <c r="F42" s="1655" t="s">
        <v>350</v>
      </c>
      <c r="G42" s="1178" t="s">
        <v>122</v>
      </c>
      <c r="H42" s="1655" t="s">
        <v>13</v>
      </c>
      <c r="I42" s="1657" t="s">
        <v>6</v>
      </c>
      <c r="J42" s="1659" t="s">
        <v>121</v>
      </c>
      <c r="K42" s="1132"/>
      <c r="L42" s="1583"/>
      <c r="M42" s="1132"/>
      <c r="N42" s="1132"/>
      <c r="O42" s="1132"/>
      <c r="P42" s="1132"/>
      <c r="Q42" s="1132"/>
      <c r="R42" s="1133"/>
      <c r="S42" s="1133"/>
      <c r="T42" s="1133"/>
      <c r="U42" s="1133"/>
      <c r="V42" s="1133"/>
    </row>
    <row r="43" spans="1:22" s="79" customFormat="1" ht="16.5" customHeight="1" thickBot="1">
      <c r="A43" s="1665"/>
      <c r="B43" s="1177" t="s">
        <v>155</v>
      </c>
      <c r="C43" s="1177" t="s">
        <v>156</v>
      </c>
      <c r="D43" s="1177" t="s">
        <v>157</v>
      </c>
      <c r="E43" s="1656"/>
      <c r="F43" s="1656"/>
      <c r="G43" s="1177" t="s">
        <v>358</v>
      </c>
      <c r="H43" s="1656"/>
      <c r="I43" s="1658"/>
      <c r="J43" s="1660"/>
      <c r="K43" s="1132"/>
      <c r="L43" s="1569"/>
      <c r="M43" s="1132"/>
      <c r="N43" s="1132"/>
      <c r="O43" s="1132"/>
      <c r="P43" s="1132"/>
      <c r="Q43" s="201"/>
      <c r="R43" s="201"/>
      <c r="S43" s="201"/>
      <c r="T43" s="201"/>
      <c r="U43" s="201"/>
      <c r="V43" s="201"/>
    </row>
    <row r="44" spans="1:22" s="79" customFormat="1" ht="27" customHeight="1" thickBot="1">
      <c r="A44" s="1503" t="s">
        <v>207</v>
      </c>
      <c r="B44" s="1504"/>
      <c r="C44" s="1504"/>
      <c r="D44" s="1504"/>
      <c r="E44" s="1504"/>
      <c r="F44" s="1504"/>
      <c r="G44" s="1504"/>
      <c r="H44" s="1504"/>
      <c r="I44" s="1504"/>
      <c r="J44" s="1505"/>
      <c r="K44" s="109"/>
      <c r="L44" s="495"/>
      <c r="M44" s="109"/>
      <c r="N44" s="109"/>
      <c r="O44" s="1134"/>
      <c r="P44" s="1135"/>
      <c r="Q44" s="1135"/>
      <c r="R44" s="201"/>
      <c r="S44" s="201"/>
      <c r="T44" s="201"/>
      <c r="U44" s="106"/>
      <c r="V44" s="201"/>
    </row>
    <row r="45" spans="1:22" s="79" customFormat="1" ht="15" customHeight="1">
      <c r="A45" s="140" t="s">
        <v>74</v>
      </c>
      <c r="B45" s="446">
        <v>2</v>
      </c>
      <c r="C45" s="446">
        <v>3.2</v>
      </c>
      <c r="D45" s="447">
        <v>0.34399999999999997</v>
      </c>
      <c r="E45" s="448">
        <v>340</v>
      </c>
      <c r="F45" s="448">
        <v>31</v>
      </c>
      <c r="G45" s="449" t="s">
        <v>616</v>
      </c>
      <c r="H45" s="450">
        <v>13.9</v>
      </c>
      <c r="I45" s="1141" t="s">
        <v>1462</v>
      </c>
      <c r="J45" s="238"/>
      <c r="K45" s="109"/>
      <c r="L45" s="392">
        <v>44000</v>
      </c>
      <c r="M45" s="1375"/>
      <c r="N45" s="109"/>
      <c r="O45" s="1134"/>
      <c r="P45" s="1135">
        <f t="shared" ref="P45:P53" si="7">IF(OR(U45="",J45=""),0,J45*U45)</f>
        <v>0</v>
      </c>
      <c r="Q45" s="1135">
        <f t="shared" ref="Q45:Q53" si="8">IF(OR(V45="",J45=""),0,J45*V45)</f>
        <v>0</v>
      </c>
      <c r="R45" s="336">
        <v>790</v>
      </c>
      <c r="S45" s="336">
        <v>260</v>
      </c>
      <c r="T45" s="336">
        <v>550</v>
      </c>
      <c r="U45" s="331">
        <f>(R45/1000)*(S45/1000)*(T45/1000)</f>
        <v>0.11297000000000003</v>
      </c>
      <c r="V45" s="336">
        <v>16.2</v>
      </c>
    </row>
    <row r="46" spans="1:22" s="79" customFormat="1" ht="15" customHeight="1">
      <c r="A46" s="141" t="s">
        <v>75</v>
      </c>
      <c r="B46" s="1180">
        <v>2.7</v>
      </c>
      <c r="C46" s="1180">
        <v>4.3</v>
      </c>
      <c r="D46" s="1183">
        <v>0.46400000000000002</v>
      </c>
      <c r="E46" s="1186">
        <v>510</v>
      </c>
      <c r="F46" s="1186">
        <v>32</v>
      </c>
      <c r="G46" s="585" t="s">
        <v>360</v>
      </c>
      <c r="H46" s="1197">
        <v>16.5</v>
      </c>
      <c r="I46" s="1141" t="s">
        <v>1462</v>
      </c>
      <c r="J46" s="239"/>
      <c r="K46" s="109"/>
      <c r="L46" s="392">
        <v>51000</v>
      </c>
      <c r="M46" s="200"/>
      <c r="N46" s="109"/>
      <c r="O46" s="1134"/>
      <c r="P46" s="1135">
        <f t="shared" si="7"/>
        <v>0</v>
      </c>
      <c r="Q46" s="1135">
        <f t="shared" si="8"/>
        <v>0</v>
      </c>
      <c r="R46" s="336">
        <v>890</v>
      </c>
      <c r="S46" s="336">
        <v>260</v>
      </c>
      <c r="T46" s="336">
        <v>550</v>
      </c>
      <c r="U46" s="331">
        <f>(R46/1000)*(S46/1000)*(T46/1000)</f>
        <v>0.12727000000000002</v>
      </c>
      <c r="V46" s="336">
        <v>19</v>
      </c>
    </row>
    <row r="47" spans="1:22" s="79" customFormat="1" ht="15" customHeight="1">
      <c r="A47" s="141" t="s">
        <v>76</v>
      </c>
      <c r="B47" s="1180">
        <v>3.6</v>
      </c>
      <c r="C47" s="1180">
        <v>5.4</v>
      </c>
      <c r="D47" s="1183">
        <v>0.61899999999999999</v>
      </c>
      <c r="E47" s="1186">
        <v>680</v>
      </c>
      <c r="F47" s="1186">
        <v>33</v>
      </c>
      <c r="G47" s="585" t="s">
        <v>361</v>
      </c>
      <c r="H47" s="1197">
        <v>19.2</v>
      </c>
      <c r="I47" s="1141" t="s">
        <v>1462</v>
      </c>
      <c r="J47" s="239"/>
      <c r="K47" s="109"/>
      <c r="L47" s="392">
        <v>53000</v>
      </c>
      <c r="M47" s="200"/>
      <c r="N47" s="109"/>
      <c r="O47" s="1134"/>
      <c r="P47" s="1135">
        <f t="shared" si="7"/>
        <v>0</v>
      </c>
      <c r="Q47" s="1135">
        <f t="shared" si="8"/>
        <v>0</v>
      </c>
      <c r="R47" s="336">
        <v>990</v>
      </c>
      <c r="S47" s="336">
        <v>260</v>
      </c>
      <c r="T47" s="336">
        <v>550</v>
      </c>
      <c r="U47" s="331">
        <f t="shared" ref="U47:U53" si="9">(R47/1000)*(S47/1000)*(T47/1000)</f>
        <v>0.14157000000000003</v>
      </c>
      <c r="V47" s="336">
        <v>21.6</v>
      </c>
    </row>
    <row r="48" spans="1:22" s="79" customFormat="1" ht="15" customHeight="1">
      <c r="A48" s="141" t="s">
        <v>77</v>
      </c>
      <c r="B48" s="1180">
        <v>4.4000000000000004</v>
      </c>
      <c r="C48" s="1180">
        <v>6.8</v>
      </c>
      <c r="D48" s="1183">
        <v>0.75700000000000001</v>
      </c>
      <c r="E48" s="1186">
        <v>850</v>
      </c>
      <c r="F48" s="1186">
        <v>34</v>
      </c>
      <c r="G48" s="585" t="s">
        <v>361</v>
      </c>
      <c r="H48" s="1197">
        <v>19.2</v>
      </c>
      <c r="I48" s="1141" t="s">
        <v>1462</v>
      </c>
      <c r="J48" s="239"/>
      <c r="K48" s="109"/>
      <c r="L48" s="392">
        <v>55000</v>
      </c>
      <c r="M48" s="200"/>
      <c r="N48" s="109"/>
      <c r="O48" s="1134"/>
      <c r="P48" s="1135">
        <f t="shared" si="7"/>
        <v>0</v>
      </c>
      <c r="Q48" s="1135">
        <f t="shared" si="8"/>
        <v>0</v>
      </c>
      <c r="R48" s="336">
        <v>990</v>
      </c>
      <c r="S48" s="336">
        <v>260</v>
      </c>
      <c r="T48" s="336">
        <v>550</v>
      </c>
      <c r="U48" s="331">
        <f t="shared" si="9"/>
        <v>0.14157000000000003</v>
      </c>
      <c r="V48" s="336">
        <v>21.6</v>
      </c>
    </row>
    <row r="49" spans="1:22" s="79" customFormat="1" ht="15" customHeight="1">
      <c r="A49" s="141" t="s">
        <v>78</v>
      </c>
      <c r="B49" s="1180">
        <v>5.5</v>
      </c>
      <c r="C49" s="1180">
        <v>8.1</v>
      </c>
      <c r="D49" s="1183">
        <v>0.94599999999999995</v>
      </c>
      <c r="E49" s="1186">
        <v>1020</v>
      </c>
      <c r="F49" s="1186">
        <v>35</v>
      </c>
      <c r="G49" s="585" t="s">
        <v>362</v>
      </c>
      <c r="H49" s="1197">
        <v>22</v>
      </c>
      <c r="I49" s="1141" t="s">
        <v>1462</v>
      </c>
      <c r="J49" s="239"/>
      <c r="K49" s="109"/>
      <c r="L49" s="392">
        <v>63000</v>
      </c>
      <c r="M49" s="200"/>
      <c r="N49" s="109"/>
      <c r="O49" s="1134"/>
      <c r="P49" s="1135">
        <f t="shared" si="7"/>
        <v>0</v>
      </c>
      <c r="Q49" s="1135">
        <f t="shared" si="8"/>
        <v>0</v>
      </c>
      <c r="R49" s="336">
        <v>1210</v>
      </c>
      <c r="S49" s="336">
        <v>260</v>
      </c>
      <c r="T49" s="336">
        <v>550</v>
      </c>
      <c r="U49" s="331">
        <f t="shared" si="9"/>
        <v>0.17303000000000002</v>
      </c>
      <c r="V49" s="336">
        <v>25</v>
      </c>
    </row>
    <row r="50" spans="1:22" s="79" customFormat="1" ht="15" customHeight="1">
      <c r="A50" s="141" t="s">
        <v>79</v>
      </c>
      <c r="B50" s="1180">
        <v>7.5</v>
      </c>
      <c r="C50" s="1180">
        <v>11</v>
      </c>
      <c r="D50" s="1183">
        <v>1.29</v>
      </c>
      <c r="E50" s="1186">
        <v>1360</v>
      </c>
      <c r="F50" s="1186">
        <v>36</v>
      </c>
      <c r="G50" s="585" t="s">
        <v>363</v>
      </c>
      <c r="H50" s="1197">
        <v>30.9</v>
      </c>
      <c r="I50" s="1141" t="s">
        <v>1462</v>
      </c>
      <c r="J50" s="239"/>
      <c r="K50" s="109"/>
      <c r="L50" s="392">
        <v>89000</v>
      </c>
      <c r="M50" s="200"/>
      <c r="N50" s="109"/>
      <c r="O50" s="1134"/>
      <c r="P50" s="1135">
        <f t="shared" si="7"/>
        <v>0</v>
      </c>
      <c r="Q50" s="1135">
        <f t="shared" si="8"/>
        <v>0</v>
      </c>
      <c r="R50" s="336">
        <v>1510</v>
      </c>
      <c r="S50" s="336">
        <v>260</v>
      </c>
      <c r="T50" s="336">
        <v>550</v>
      </c>
      <c r="U50" s="331">
        <f t="shared" si="9"/>
        <v>0.21593000000000001</v>
      </c>
      <c r="V50" s="336">
        <v>34.5</v>
      </c>
    </row>
    <row r="51" spans="1:22" s="79" customFormat="1" ht="15" customHeight="1">
      <c r="A51" s="141" t="s">
        <v>80</v>
      </c>
      <c r="B51" s="1180">
        <v>8.9</v>
      </c>
      <c r="C51" s="1180">
        <v>13.5</v>
      </c>
      <c r="D51" s="1183">
        <v>1.5309999999999999</v>
      </c>
      <c r="E51" s="1186">
        <v>1700</v>
      </c>
      <c r="F51" s="1186">
        <v>37</v>
      </c>
      <c r="G51" s="585" t="s">
        <v>364</v>
      </c>
      <c r="H51" s="1197">
        <v>33.4</v>
      </c>
      <c r="I51" s="1141" t="s">
        <v>1462</v>
      </c>
      <c r="J51" s="239"/>
      <c r="K51" s="109"/>
      <c r="L51" s="392">
        <v>95000</v>
      </c>
      <c r="M51" s="109"/>
      <c r="N51" s="109"/>
      <c r="O51" s="1134"/>
      <c r="P51" s="1135">
        <f t="shared" si="7"/>
        <v>0</v>
      </c>
      <c r="Q51" s="1135">
        <f t="shared" si="8"/>
        <v>0</v>
      </c>
      <c r="R51" s="336">
        <v>1615</v>
      </c>
      <c r="S51" s="336">
        <v>260</v>
      </c>
      <c r="T51" s="336">
        <v>550</v>
      </c>
      <c r="U51" s="331">
        <f t="shared" si="9"/>
        <v>0.23094500000000001</v>
      </c>
      <c r="V51" s="336">
        <v>37</v>
      </c>
    </row>
    <row r="52" spans="1:22" s="79" customFormat="1" ht="15" customHeight="1">
      <c r="A52" s="141" t="s">
        <v>81</v>
      </c>
      <c r="B52" s="1180">
        <v>10.8</v>
      </c>
      <c r="C52" s="1180">
        <v>16.5</v>
      </c>
      <c r="D52" s="1183">
        <v>1.8580000000000001</v>
      </c>
      <c r="E52" s="1186">
        <v>2040</v>
      </c>
      <c r="F52" s="1186">
        <v>38</v>
      </c>
      <c r="G52" s="585" t="s">
        <v>365</v>
      </c>
      <c r="H52" s="1197">
        <v>38.5</v>
      </c>
      <c r="I52" s="1141" t="s">
        <v>1462</v>
      </c>
      <c r="J52" s="239"/>
      <c r="K52" s="109"/>
      <c r="L52" s="392">
        <v>108000</v>
      </c>
      <c r="M52" s="109"/>
      <c r="N52" s="109"/>
      <c r="O52" s="1134"/>
      <c r="P52" s="1135">
        <f t="shared" si="7"/>
        <v>0</v>
      </c>
      <c r="Q52" s="1135">
        <f t="shared" si="8"/>
        <v>0</v>
      </c>
      <c r="R52" s="336">
        <v>1905</v>
      </c>
      <c r="S52" s="336">
        <v>260</v>
      </c>
      <c r="T52" s="336">
        <v>550</v>
      </c>
      <c r="U52" s="331">
        <f t="shared" si="9"/>
        <v>0.27241500000000002</v>
      </c>
      <c r="V52" s="336">
        <v>42</v>
      </c>
    </row>
    <row r="53" spans="1:22" s="79" customFormat="1" ht="15" customHeight="1" thickBot="1">
      <c r="A53" s="142" t="s">
        <v>82</v>
      </c>
      <c r="B53" s="1181">
        <v>12.3</v>
      </c>
      <c r="C53" s="1181">
        <v>19.5</v>
      </c>
      <c r="D53" s="1184">
        <v>2.1160000000000001</v>
      </c>
      <c r="E53" s="1187">
        <v>2380</v>
      </c>
      <c r="F53" s="1187">
        <v>39</v>
      </c>
      <c r="G53" s="586" t="s">
        <v>366</v>
      </c>
      <c r="H53" s="1198">
        <v>42.1</v>
      </c>
      <c r="I53" s="1141" t="s">
        <v>1462</v>
      </c>
      <c r="J53" s="240"/>
      <c r="K53" s="109"/>
      <c r="L53" s="392">
        <v>113000</v>
      </c>
      <c r="M53" s="109"/>
      <c r="N53" s="109"/>
      <c r="O53" s="1134"/>
      <c r="P53" s="1135">
        <f t="shared" si="7"/>
        <v>0</v>
      </c>
      <c r="Q53" s="1135">
        <f t="shared" si="8"/>
        <v>0</v>
      </c>
      <c r="R53" s="336">
        <v>2070</v>
      </c>
      <c r="S53" s="336">
        <v>260</v>
      </c>
      <c r="T53" s="336">
        <v>550</v>
      </c>
      <c r="U53" s="331">
        <f t="shared" si="9"/>
        <v>0.29601000000000005</v>
      </c>
      <c r="V53" s="336">
        <v>47.5</v>
      </c>
    </row>
    <row r="54" spans="1:22" s="79" customFormat="1" ht="26.1" customHeight="1" thickBot="1">
      <c r="A54" s="1661" t="s">
        <v>653</v>
      </c>
      <c r="B54" s="1662"/>
      <c r="C54" s="1662"/>
      <c r="D54" s="1662"/>
      <c r="E54" s="1662"/>
      <c r="F54" s="1662"/>
      <c r="G54" s="1662"/>
      <c r="H54" s="1662"/>
      <c r="I54" s="1662"/>
      <c r="J54" s="1663"/>
      <c r="K54" s="109"/>
      <c r="L54" s="1168"/>
      <c r="M54" s="109"/>
      <c r="N54" s="109"/>
      <c r="O54" s="1134"/>
      <c r="P54" s="1135"/>
      <c r="Q54" s="1135"/>
      <c r="R54" s="201"/>
      <c r="S54" s="201"/>
      <c r="T54" s="201"/>
      <c r="U54" s="202"/>
      <c r="V54" s="201"/>
    </row>
    <row r="55" spans="1:22" s="79" customFormat="1" ht="26.25" customHeight="1" thickBot="1">
      <c r="A55" s="1503" t="s">
        <v>208</v>
      </c>
      <c r="B55" s="1504"/>
      <c r="C55" s="1504"/>
      <c r="D55" s="1504"/>
      <c r="E55" s="1504"/>
      <c r="F55" s="1504"/>
      <c r="G55" s="1504"/>
      <c r="H55" s="1504"/>
      <c r="I55" s="1504"/>
      <c r="J55" s="1505"/>
      <c r="K55" s="109"/>
      <c r="L55" s="495"/>
      <c r="M55" s="109"/>
      <c r="N55" s="109"/>
      <c r="O55" s="1134"/>
      <c r="P55" s="1135"/>
      <c r="Q55" s="1135"/>
      <c r="R55" s="201"/>
      <c r="S55" s="201"/>
      <c r="T55" s="201"/>
      <c r="U55" s="106"/>
      <c r="V55" s="201"/>
    </row>
    <row r="56" spans="1:22" s="79" customFormat="1" ht="15" customHeight="1">
      <c r="A56" s="140" t="s">
        <v>83</v>
      </c>
      <c r="B56" s="446">
        <v>2</v>
      </c>
      <c r="C56" s="446">
        <v>3.2</v>
      </c>
      <c r="D56" s="447">
        <v>0.34399999999999997</v>
      </c>
      <c r="E56" s="448">
        <v>340</v>
      </c>
      <c r="F56" s="1185">
        <v>33</v>
      </c>
      <c r="G56" s="449" t="s">
        <v>616</v>
      </c>
      <c r="H56" s="450">
        <v>13.9</v>
      </c>
      <c r="I56" s="1141" t="s">
        <v>1462</v>
      </c>
      <c r="J56" s="168"/>
      <c r="K56" s="109"/>
      <c r="L56" s="392">
        <v>48000</v>
      </c>
      <c r="M56" s="200"/>
      <c r="N56" s="109"/>
      <c r="O56" s="1134"/>
      <c r="P56" s="1135">
        <f t="shared" ref="P56:P122" si="10">IF(OR(U56="",J56=""),0,J56*U56)</f>
        <v>0</v>
      </c>
      <c r="Q56" s="1135">
        <f t="shared" ref="Q56:Q122" si="11">IF(OR(V56="",J56=""),0,J56*V56)</f>
        <v>0</v>
      </c>
      <c r="R56" s="336">
        <v>790</v>
      </c>
      <c r="S56" s="336">
        <v>260</v>
      </c>
      <c r="T56" s="336">
        <v>550</v>
      </c>
      <c r="U56" s="331">
        <f>(R56/1000)*(S56/1000)*(T56/1000)</f>
        <v>0.11297000000000003</v>
      </c>
      <c r="V56" s="336">
        <v>16.2</v>
      </c>
    </row>
    <row r="57" spans="1:22" s="79" customFormat="1" ht="15" customHeight="1">
      <c r="A57" s="141" t="s">
        <v>84</v>
      </c>
      <c r="B57" s="1180">
        <v>2.7</v>
      </c>
      <c r="C57" s="1180">
        <v>4.3</v>
      </c>
      <c r="D57" s="1183">
        <v>0.46400000000000002</v>
      </c>
      <c r="E57" s="1186">
        <v>510</v>
      </c>
      <c r="F57" s="1186">
        <v>35</v>
      </c>
      <c r="G57" s="585" t="s">
        <v>360</v>
      </c>
      <c r="H57" s="1197">
        <v>16.5</v>
      </c>
      <c r="I57" s="1141" t="s">
        <v>1462</v>
      </c>
      <c r="J57" s="168"/>
      <c r="K57" s="109"/>
      <c r="L57" s="392">
        <v>54000</v>
      </c>
      <c r="M57" s="200"/>
      <c r="N57" s="109"/>
      <c r="O57" s="1134"/>
      <c r="P57" s="1135">
        <f t="shared" si="10"/>
        <v>0</v>
      </c>
      <c r="Q57" s="1135">
        <f t="shared" si="11"/>
        <v>0</v>
      </c>
      <c r="R57" s="336">
        <v>890</v>
      </c>
      <c r="S57" s="336">
        <v>260</v>
      </c>
      <c r="T57" s="336">
        <v>550</v>
      </c>
      <c r="U57" s="331">
        <f>(R57/1000)*(S57/1000)*(T57/1000)</f>
        <v>0.12727000000000002</v>
      </c>
      <c r="V57" s="336">
        <v>19</v>
      </c>
    </row>
    <row r="58" spans="1:22" s="79" customFormat="1" ht="15" customHeight="1">
      <c r="A58" s="141" t="s">
        <v>85</v>
      </c>
      <c r="B58" s="1180">
        <v>3.6</v>
      </c>
      <c r="C58" s="1180">
        <v>5.4</v>
      </c>
      <c r="D58" s="1183">
        <v>0.61899999999999999</v>
      </c>
      <c r="E58" s="1186">
        <v>680</v>
      </c>
      <c r="F58" s="1186">
        <v>36</v>
      </c>
      <c r="G58" s="585" t="s">
        <v>361</v>
      </c>
      <c r="H58" s="1197">
        <v>19.2</v>
      </c>
      <c r="I58" s="1141" t="s">
        <v>1462</v>
      </c>
      <c r="J58" s="168"/>
      <c r="K58" s="109"/>
      <c r="L58" s="392">
        <v>55000</v>
      </c>
      <c r="M58" s="200"/>
      <c r="N58" s="109"/>
      <c r="O58" s="1134"/>
      <c r="P58" s="1135">
        <f t="shared" si="10"/>
        <v>0</v>
      </c>
      <c r="Q58" s="1135">
        <f t="shared" si="11"/>
        <v>0</v>
      </c>
      <c r="R58" s="336">
        <v>990</v>
      </c>
      <c r="S58" s="336">
        <v>260</v>
      </c>
      <c r="T58" s="336">
        <v>550</v>
      </c>
      <c r="U58" s="331">
        <f t="shared" ref="U58:U64" si="12">(R58/1000)*(S58/1000)*(T58/1000)</f>
        <v>0.14157000000000003</v>
      </c>
      <c r="V58" s="336">
        <v>21.6</v>
      </c>
    </row>
    <row r="59" spans="1:22" s="79" customFormat="1" ht="15" customHeight="1">
      <c r="A59" s="141" t="s">
        <v>86</v>
      </c>
      <c r="B59" s="1180">
        <v>4.4000000000000004</v>
      </c>
      <c r="C59" s="1180">
        <v>6.8</v>
      </c>
      <c r="D59" s="1183">
        <v>0.75700000000000001</v>
      </c>
      <c r="E59" s="1186">
        <v>850</v>
      </c>
      <c r="F59" s="1186">
        <v>37</v>
      </c>
      <c r="G59" s="585" t="s">
        <v>361</v>
      </c>
      <c r="H59" s="1197">
        <v>19.2</v>
      </c>
      <c r="I59" s="1141" t="s">
        <v>1462</v>
      </c>
      <c r="J59" s="168"/>
      <c r="K59" s="109"/>
      <c r="L59" s="392">
        <v>68000</v>
      </c>
      <c r="M59" s="200"/>
      <c r="N59" s="109"/>
      <c r="O59" s="1134"/>
      <c r="P59" s="1135">
        <f t="shared" si="10"/>
        <v>0</v>
      </c>
      <c r="Q59" s="1135">
        <f t="shared" si="11"/>
        <v>0</v>
      </c>
      <c r="R59" s="336">
        <v>990</v>
      </c>
      <c r="S59" s="336">
        <v>260</v>
      </c>
      <c r="T59" s="336">
        <v>550</v>
      </c>
      <c r="U59" s="331">
        <f t="shared" si="12"/>
        <v>0.14157000000000003</v>
      </c>
      <c r="V59" s="336">
        <v>21.6</v>
      </c>
    </row>
    <row r="60" spans="1:22" s="79" customFormat="1" ht="15" customHeight="1">
      <c r="A60" s="141" t="s">
        <v>87</v>
      </c>
      <c r="B60" s="1180">
        <v>5.5</v>
      </c>
      <c r="C60" s="1180">
        <v>8.1</v>
      </c>
      <c r="D60" s="1183">
        <v>0.94599999999999995</v>
      </c>
      <c r="E60" s="1186">
        <v>1020</v>
      </c>
      <c r="F60" s="1186">
        <v>37</v>
      </c>
      <c r="G60" s="585" t="s">
        <v>362</v>
      </c>
      <c r="H60" s="1197">
        <v>22</v>
      </c>
      <c r="I60" s="1141" t="s">
        <v>1462</v>
      </c>
      <c r="J60" s="168"/>
      <c r="K60" s="109"/>
      <c r="L60" s="392">
        <v>74000</v>
      </c>
      <c r="M60" s="200"/>
      <c r="N60" s="109"/>
      <c r="O60" s="1134"/>
      <c r="P60" s="1135">
        <f t="shared" si="10"/>
        <v>0</v>
      </c>
      <c r="Q60" s="1135">
        <f t="shared" si="11"/>
        <v>0</v>
      </c>
      <c r="R60" s="336">
        <v>1210</v>
      </c>
      <c r="S60" s="336">
        <v>260</v>
      </c>
      <c r="T60" s="336">
        <v>550</v>
      </c>
      <c r="U60" s="331">
        <f t="shared" si="12"/>
        <v>0.17303000000000002</v>
      </c>
      <c r="V60" s="336">
        <v>25</v>
      </c>
    </row>
    <row r="61" spans="1:22" s="79" customFormat="1" ht="15" customHeight="1">
      <c r="A61" s="141" t="s">
        <v>88</v>
      </c>
      <c r="B61" s="1180">
        <v>7.5</v>
      </c>
      <c r="C61" s="1180">
        <v>11</v>
      </c>
      <c r="D61" s="1183">
        <v>1.29</v>
      </c>
      <c r="E61" s="1186">
        <v>1360</v>
      </c>
      <c r="F61" s="1186">
        <v>40</v>
      </c>
      <c r="G61" s="585" t="s">
        <v>363</v>
      </c>
      <c r="H61" s="1197">
        <v>30.9</v>
      </c>
      <c r="I61" s="1141" t="s">
        <v>1462</v>
      </c>
      <c r="J61" s="168"/>
      <c r="K61" s="109"/>
      <c r="L61" s="392">
        <v>99000</v>
      </c>
      <c r="M61" s="200"/>
      <c r="N61" s="109"/>
      <c r="O61" s="1134"/>
      <c r="P61" s="1135">
        <f t="shared" si="10"/>
        <v>0</v>
      </c>
      <c r="Q61" s="1135">
        <f t="shared" si="11"/>
        <v>0</v>
      </c>
      <c r="R61" s="336">
        <v>1510</v>
      </c>
      <c r="S61" s="336">
        <v>260</v>
      </c>
      <c r="T61" s="336">
        <v>550</v>
      </c>
      <c r="U61" s="331">
        <f t="shared" si="12"/>
        <v>0.21593000000000001</v>
      </c>
      <c r="V61" s="336">
        <v>34.5</v>
      </c>
    </row>
    <row r="62" spans="1:22" s="79" customFormat="1" ht="15" customHeight="1">
      <c r="A62" s="141" t="s">
        <v>89</v>
      </c>
      <c r="B62" s="1180">
        <v>8.9</v>
      </c>
      <c r="C62" s="1180">
        <v>13.5</v>
      </c>
      <c r="D62" s="1183">
        <v>1.5309999999999999</v>
      </c>
      <c r="E62" s="1186">
        <v>1700</v>
      </c>
      <c r="F62" s="1186">
        <v>41</v>
      </c>
      <c r="G62" s="585" t="s">
        <v>364</v>
      </c>
      <c r="H62" s="1197">
        <v>33.4</v>
      </c>
      <c r="I62" s="1141" t="s">
        <v>1462</v>
      </c>
      <c r="J62" s="168"/>
      <c r="K62" s="109"/>
      <c r="L62" s="392">
        <v>101000</v>
      </c>
      <c r="M62" s="200"/>
      <c r="N62" s="109"/>
      <c r="O62" s="1134"/>
      <c r="P62" s="1135">
        <f t="shared" si="10"/>
        <v>0</v>
      </c>
      <c r="Q62" s="1135">
        <f t="shared" si="11"/>
        <v>0</v>
      </c>
      <c r="R62" s="336">
        <v>1615</v>
      </c>
      <c r="S62" s="336">
        <v>260</v>
      </c>
      <c r="T62" s="336">
        <v>550</v>
      </c>
      <c r="U62" s="331">
        <f t="shared" si="12"/>
        <v>0.23094500000000001</v>
      </c>
      <c r="V62" s="336">
        <v>37</v>
      </c>
    </row>
    <row r="63" spans="1:22" s="79" customFormat="1" ht="15" customHeight="1">
      <c r="A63" s="141" t="s">
        <v>90</v>
      </c>
      <c r="B63" s="1180">
        <v>10.8</v>
      </c>
      <c r="C63" s="1180">
        <v>16.5</v>
      </c>
      <c r="D63" s="1183">
        <v>1.8580000000000001</v>
      </c>
      <c r="E63" s="1186">
        <v>2040</v>
      </c>
      <c r="F63" s="1186">
        <v>41</v>
      </c>
      <c r="G63" s="585" t="s">
        <v>365</v>
      </c>
      <c r="H63" s="1197">
        <v>38.5</v>
      </c>
      <c r="I63" s="1141" t="s">
        <v>1462</v>
      </c>
      <c r="J63" s="168"/>
      <c r="K63" s="109"/>
      <c r="L63" s="392">
        <v>114000</v>
      </c>
      <c r="M63" s="200"/>
      <c r="N63" s="109"/>
      <c r="O63" s="1134"/>
      <c r="P63" s="1135">
        <f t="shared" si="10"/>
        <v>0</v>
      </c>
      <c r="Q63" s="1135">
        <f t="shared" si="11"/>
        <v>0</v>
      </c>
      <c r="R63" s="336">
        <v>1905</v>
      </c>
      <c r="S63" s="336">
        <v>260</v>
      </c>
      <c r="T63" s="336">
        <v>550</v>
      </c>
      <c r="U63" s="331">
        <f t="shared" si="12"/>
        <v>0.27241500000000002</v>
      </c>
      <c r="V63" s="336">
        <v>42</v>
      </c>
    </row>
    <row r="64" spans="1:22" s="79" customFormat="1" ht="15" customHeight="1" thickBot="1">
      <c r="A64" s="143" t="s">
        <v>91</v>
      </c>
      <c r="B64" s="1181">
        <v>12.3</v>
      </c>
      <c r="C64" s="1181">
        <v>19.5</v>
      </c>
      <c r="D64" s="1184">
        <v>2.1160000000000001</v>
      </c>
      <c r="E64" s="1187">
        <v>2380</v>
      </c>
      <c r="F64" s="1187">
        <v>42</v>
      </c>
      <c r="G64" s="586" t="s">
        <v>366</v>
      </c>
      <c r="H64" s="1198">
        <v>42.1</v>
      </c>
      <c r="I64" s="1141" t="s">
        <v>1462</v>
      </c>
      <c r="J64" s="168"/>
      <c r="K64" s="109"/>
      <c r="L64" s="392">
        <v>123000</v>
      </c>
      <c r="M64" s="200"/>
      <c r="N64" s="109"/>
      <c r="O64" s="1134"/>
      <c r="P64" s="1135">
        <f t="shared" si="10"/>
        <v>0</v>
      </c>
      <c r="Q64" s="1135">
        <f t="shared" si="11"/>
        <v>0</v>
      </c>
      <c r="R64" s="336">
        <v>2070</v>
      </c>
      <c r="S64" s="336">
        <v>260</v>
      </c>
      <c r="T64" s="336">
        <v>550</v>
      </c>
      <c r="U64" s="331">
        <f t="shared" si="12"/>
        <v>0.29601000000000005</v>
      </c>
      <c r="V64" s="336">
        <v>47.5</v>
      </c>
    </row>
    <row r="65" spans="1:22" s="79" customFormat="1" ht="26.1" customHeight="1" thickBot="1">
      <c r="A65" s="1661" t="s">
        <v>653</v>
      </c>
      <c r="B65" s="1662"/>
      <c r="C65" s="1662"/>
      <c r="D65" s="1662"/>
      <c r="E65" s="1662"/>
      <c r="F65" s="1662"/>
      <c r="G65" s="1662"/>
      <c r="H65" s="1662"/>
      <c r="I65" s="1662"/>
      <c r="J65" s="1663"/>
      <c r="K65" s="109"/>
      <c r="L65" s="1168"/>
      <c r="M65" s="109"/>
      <c r="N65" s="109"/>
      <c r="O65" s="1134"/>
      <c r="P65" s="1135">
        <f t="shared" si="10"/>
        <v>0</v>
      </c>
      <c r="Q65" s="1135">
        <f t="shared" si="11"/>
        <v>0</v>
      </c>
      <c r="R65" s="201"/>
      <c r="S65" s="201"/>
      <c r="T65" s="201"/>
      <c r="U65" s="202"/>
      <c r="V65" s="201"/>
    </row>
    <row r="66" spans="1:22" s="79" customFormat="1" ht="27" customHeight="1" thickBot="1">
      <c r="A66" s="1790" t="s">
        <v>296</v>
      </c>
      <c r="B66" s="1791"/>
      <c r="C66" s="1791"/>
      <c r="D66" s="1791"/>
      <c r="E66" s="1791"/>
      <c r="F66" s="1791"/>
      <c r="G66" s="1791"/>
      <c r="H66" s="1791"/>
      <c r="I66" s="1791"/>
      <c r="J66" s="1792"/>
      <c r="K66" s="109"/>
      <c r="L66" s="513"/>
      <c r="M66" s="109"/>
      <c r="N66" s="109"/>
      <c r="O66" s="1134"/>
      <c r="P66" s="1135">
        <f t="shared" si="10"/>
        <v>0</v>
      </c>
      <c r="Q66" s="1135">
        <f t="shared" si="11"/>
        <v>0</v>
      </c>
      <c r="R66" s="201"/>
      <c r="S66" s="201"/>
      <c r="T66" s="201"/>
      <c r="U66" s="106"/>
      <c r="V66" s="201"/>
    </row>
    <row r="67" spans="1:22" s="79" customFormat="1" ht="26.25" customHeight="1" thickBot="1">
      <c r="A67" s="1503" t="s">
        <v>2127</v>
      </c>
      <c r="B67" s="1504"/>
      <c r="C67" s="1504"/>
      <c r="D67" s="1504"/>
      <c r="E67" s="1504"/>
      <c r="F67" s="1504"/>
      <c r="G67" s="1504"/>
      <c r="H67" s="1504"/>
      <c r="I67" s="1504"/>
      <c r="J67" s="1505"/>
      <c r="K67" s="109"/>
      <c r="L67" s="495"/>
      <c r="M67" s="109"/>
      <c r="N67" s="109"/>
      <c r="O67" s="1134"/>
      <c r="P67" s="1135">
        <f t="shared" si="10"/>
        <v>0</v>
      </c>
      <c r="Q67" s="1135">
        <f t="shared" si="11"/>
        <v>0</v>
      </c>
      <c r="R67" s="201"/>
      <c r="S67" s="201"/>
      <c r="T67" s="201"/>
      <c r="U67" s="106"/>
      <c r="V67" s="201"/>
    </row>
    <row r="68" spans="1:22" ht="15" customHeight="1">
      <c r="A68" s="848" t="s">
        <v>2066</v>
      </c>
      <c r="B68" s="1179">
        <v>2.35</v>
      </c>
      <c r="C68" s="1179">
        <v>3.9</v>
      </c>
      <c r="D68" s="1182">
        <v>0.4</v>
      </c>
      <c r="E68" s="1185">
        <v>24</v>
      </c>
      <c r="F68" s="1364" t="s">
        <v>2067</v>
      </c>
      <c r="G68" s="452" t="s">
        <v>2068</v>
      </c>
      <c r="H68" s="1179">
        <v>11.9</v>
      </c>
      <c r="I68" s="1141" t="s">
        <v>1462</v>
      </c>
      <c r="J68" s="955"/>
      <c r="K68" s="200"/>
      <c r="L68" s="392">
        <v>54000</v>
      </c>
      <c r="M68" s="200"/>
      <c r="N68" s="200"/>
      <c r="O68" s="1134"/>
      <c r="P68" s="1135">
        <f t="shared" si="10"/>
        <v>0</v>
      </c>
      <c r="Q68" s="1135">
        <f t="shared" si="11"/>
        <v>0</v>
      </c>
      <c r="R68" s="328">
        <v>628</v>
      </c>
      <c r="S68" s="328">
        <v>270</v>
      </c>
      <c r="T68" s="328">
        <v>500</v>
      </c>
      <c r="U68" s="325">
        <v>8.4780000000000008E-2</v>
      </c>
      <c r="V68" s="328">
        <v>14</v>
      </c>
    </row>
    <row r="69" spans="1:22" ht="15" customHeight="1">
      <c r="A69" s="1193" t="s">
        <v>2069</v>
      </c>
      <c r="B69" s="1180">
        <v>3.4</v>
      </c>
      <c r="C69" s="1180">
        <v>5.67</v>
      </c>
      <c r="D69" s="1183">
        <v>0.59</v>
      </c>
      <c r="E69" s="1186">
        <v>24</v>
      </c>
      <c r="F69" s="1365">
        <v>26</v>
      </c>
      <c r="G69" s="585" t="s">
        <v>2070</v>
      </c>
      <c r="H69" s="1180">
        <v>14.1</v>
      </c>
      <c r="I69" s="1141" t="s">
        <v>1462</v>
      </c>
      <c r="J69" s="956"/>
      <c r="K69" s="200"/>
      <c r="L69" s="392">
        <v>61000</v>
      </c>
      <c r="M69" s="200"/>
      <c r="N69" s="200"/>
      <c r="O69" s="1134"/>
      <c r="P69" s="1135">
        <f t="shared" si="10"/>
        <v>0</v>
      </c>
      <c r="Q69" s="1135">
        <f t="shared" si="11"/>
        <v>0</v>
      </c>
      <c r="R69" s="328">
        <v>817</v>
      </c>
      <c r="S69" s="328">
        <v>270</v>
      </c>
      <c r="T69" s="328">
        <v>500</v>
      </c>
      <c r="U69" s="325">
        <v>0.110295</v>
      </c>
      <c r="V69" s="328">
        <v>16.3</v>
      </c>
    </row>
    <row r="70" spans="1:22" ht="15" customHeight="1">
      <c r="A70" s="1193" t="s">
        <v>2071</v>
      </c>
      <c r="B70" s="1180">
        <v>4.41</v>
      </c>
      <c r="C70" s="1180">
        <v>7.35</v>
      </c>
      <c r="D70" s="1183">
        <v>0.76</v>
      </c>
      <c r="E70" s="1186">
        <v>24</v>
      </c>
      <c r="F70" s="1365">
        <v>24</v>
      </c>
      <c r="G70" s="585" t="s">
        <v>2072</v>
      </c>
      <c r="H70" s="1180">
        <v>16.899999999999999</v>
      </c>
      <c r="I70" s="1141" t="s">
        <v>1462</v>
      </c>
      <c r="J70" s="956"/>
      <c r="K70" s="200"/>
      <c r="L70" s="392">
        <v>66000</v>
      </c>
      <c r="M70" s="200"/>
      <c r="N70" s="200"/>
      <c r="O70" s="1134"/>
      <c r="P70" s="1135">
        <f t="shared" si="10"/>
        <v>0</v>
      </c>
      <c r="Q70" s="1135">
        <f t="shared" si="11"/>
        <v>0</v>
      </c>
      <c r="R70" s="328">
        <v>952</v>
      </c>
      <c r="S70" s="328">
        <v>270</v>
      </c>
      <c r="T70" s="328">
        <v>500</v>
      </c>
      <c r="U70" s="325">
        <v>0.12852</v>
      </c>
      <c r="V70" s="328">
        <v>19.5</v>
      </c>
    </row>
    <row r="71" spans="1:22" ht="15" customHeight="1">
      <c r="A71" s="1193" t="s">
        <v>2073</v>
      </c>
      <c r="B71" s="1180">
        <v>5</v>
      </c>
      <c r="C71" s="1180">
        <v>8.6</v>
      </c>
      <c r="D71" s="1183">
        <v>0.86</v>
      </c>
      <c r="E71" s="1186">
        <v>30</v>
      </c>
      <c r="F71" s="1365" t="s">
        <v>2074</v>
      </c>
      <c r="G71" s="585" t="s">
        <v>2072</v>
      </c>
      <c r="H71" s="1180">
        <v>18</v>
      </c>
      <c r="I71" s="1141" t="s">
        <v>1462</v>
      </c>
      <c r="J71" s="956"/>
      <c r="K71" s="200"/>
      <c r="L71" s="392">
        <v>74000</v>
      </c>
      <c r="M71" s="200"/>
      <c r="N71" s="200"/>
      <c r="O71" s="1134"/>
      <c r="P71" s="1135">
        <f t="shared" si="10"/>
        <v>0</v>
      </c>
      <c r="Q71" s="1135">
        <f t="shared" si="11"/>
        <v>0</v>
      </c>
      <c r="R71" s="328">
        <v>952</v>
      </c>
      <c r="S71" s="328">
        <v>270</v>
      </c>
      <c r="T71" s="328">
        <v>500</v>
      </c>
      <c r="U71" s="325">
        <v>0.12852</v>
      </c>
      <c r="V71" s="328">
        <v>20.7</v>
      </c>
    </row>
    <row r="72" spans="1:22" ht="15" customHeight="1">
      <c r="A72" s="1193" t="s">
        <v>2075</v>
      </c>
      <c r="B72" s="1180">
        <v>6</v>
      </c>
      <c r="C72" s="1180">
        <v>9.98</v>
      </c>
      <c r="D72" s="1183">
        <v>1.03</v>
      </c>
      <c r="E72" s="1186">
        <v>38</v>
      </c>
      <c r="F72" s="1365">
        <v>31</v>
      </c>
      <c r="G72" s="585" t="s">
        <v>2076</v>
      </c>
      <c r="H72" s="1180">
        <v>20.5</v>
      </c>
      <c r="I72" s="1141" t="s">
        <v>1462</v>
      </c>
      <c r="J72" s="956"/>
      <c r="K72" s="200"/>
      <c r="L72" s="392">
        <v>75000</v>
      </c>
      <c r="M72" s="200"/>
      <c r="N72" s="200"/>
      <c r="O72" s="1134"/>
      <c r="P72" s="1135">
        <f t="shared" si="10"/>
        <v>0</v>
      </c>
      <c r="Q72" s="1135">
        <f t="shared" si="11"/>
        <v>0</v>
      </c>
      <c r="R72" s="579">
        <v>1047</v>
      </c>
      <c r="S72" s="328">
        <v>270</v>
      </c>
      <c r="T72" s="328">
        <v>500</v>
      </c>
      <c r="U72" s="325">
        <v>0.141345</v>
      </c>
      <c r="V72" s="328">
        <v>23.6</v>
      </c>
    </row>
    <row r="73" spans="1:22" ht="15" customHeight="1">
      <c r="A73" s="1327" t="s">
        <v>2077</v>
      </c>
      <c r="B73" s="1328">
        <v>7.05</v>
      </c>
      <c r="C73" s="1328">
        <v>11.7</v>
      </c>
      <c r="D73" s="1325">
        <v>1.21</v>
      </c>
      <c r="E73" s="1326">
        <v>28</v>
      </c>
      <c r="F73" s="1365" t="s">
        <v>2078</v>
      </c>
      <c r="G73" s="585" t="s">
        <v>2079</v>
      </c>
      <c r="H73" s="1328">
        <v>20.5</v>
      </c>
      <c r="I73" s="1141" t="s">
        <v>1462</v>
      </c>
      <c r="J73" s="956"/>
      <c r="K73" s="200"/>
      <c r="L73" s="392">
        <v>79000</v>
      </c>
      <c r="M73" s="200"/>
      <c r="N73" s="200"/>
      <c r="O73" s="1134"/>
      <c r="P73" s="1135">
        <f t="shared" ref="P73:P74" si="13">IF(OR(U73="",J73=""),0,J73*U73)</f>
        <v>0</v>
      </c>
      <c r="Q73" s="1135">
        <f t="shared" ref="Q73:Q74" si="14">IF(OR(V73="",J73=""),0,J73*V73)</f>
        <v>0</v>
      </c>
      <c r="R73" s="579">
        <v>1192</v>
      </c>
      <c r="S73" s="328">
        <v>270</v>
      </c>
      <c r="T73" s="328">
        <v>500</v>
      </c>
      <c r="U73" s="325">
        <v>0.16092000000000001</v>
      </c>
      <c r="V73" s="328">
        <v>23.6</v>
      </c>
    </row>
    <row r="74" spans="1:22" ht="15" customHeight="1">
      <c r="A74" s="1193" t="s">
        <v>2080</v>
      </c>
      <c r="B74" s="1180">
        <v>8.0299999999999994</v>
      </c>
      <c r="C74" s="1180">
        <v>13.6</v>
      </c>
      <c r="D74" s="1183">
        <v>1.38</v>
      </c>
      <c r="E74" s="1186">
        <v>40</v>
      </c>
      <c r="F74" s="1365" t="s">
        <v>2078</v>
      </c>
      <c r="G74" s="585" t="s">
        <v>2081</v>
      </c>
      <c r="H74" s="1180">
        <v>25.5</v>
      </c>
      <c r="I74" s="1141" t="s">
        <v>1462</v>
      </c>
      <c r="J74" s="956"/>
      <c r="K74" s="200"/>
      <c r="L74" s="392">
        <v>108000</v>
      </c>
      <c r="M74" s="200"/>
      <c r="N74" s="200"/>
      <c r="O74" s="1134"/>
      <c r="P74" s="1135">
        <f t="shared" si="13"/>
        <v>0</v>
      </c>
      <c r="Q74" s="1135">
        <f t="shared" si="14"/>
        <v>0</v>
      </c>
      <c r="R74" s="579">
        <v>1382</v>
      </c>
      <c r="S74" s="328">
        <v>270</v>
      </c>
      <c r="T74" s="328">
        <v>500</v>
      </c>
      <c r="U74" s="325">
        <v>0.18656999999999999</v>
      </c>
      <c r="V74" s="328">
        <v>29.1</v>
      </c>
    </row>
    <row r="75" spans="1:22" ht="15" customHeight="1">
      <c r="A75" s="1193" t="s">
        <v>2082</v>
      </c>
      <c r="B75" s="1180">
        <v>9</v>
      </c>
      <c r="C75" s="1180">
        <v>15.6</v>
      </c>
      <c r="D75" s="1183">
        <v>1.55</v>
      </c>
      <c r="E75" s="1186">
        <v>38</v>
      </c>
      <c r="F75" s="1365" t="s">
        <v>2083</v>
      </c>
      <c r="G75" s="585" t="s">
        <v>2081</v>
      </c>
      <c r="H75" s="1180">
        <v>26</v>
      </c>
      <c r="I75" s="1141" t="s">
        <v>1462</v>
      </c>
      <c r="J75" s="956"/>
      <c r="K75" s="200"/>
      <c r="L75" s="392">
        <v>114000</v>
      </c>
      <c r="M75" s="200"/>
      <c r="N75" s="200"/>
      <c r="O75" s="1134"/>
      <c r="P75" s="1135">
        <f t="shared" si="10"/>
        <v>0</v>
      </c>
      <c r="Q75" s="1135">
        <f t="shared" si="11"/>
        <v>0</v>
      </c>
      <c r="R75" s="579">
        <v>1382</v>
      </c>
      <c r="S75" s="328">
        <v>270</v>
      </c>
      <c r="T75" s="328">
        <v>500</v>
      </c>
      <c r="U75" s="325">
        <v>0.18656999999999999</v>
      </c>
      <c r="V75" s="328">
        <v>29.7</v>
      </c>
    </row>
    <row r="76" spans="1:22" ht="15" customHeight="1">
      <c r="A76" s="1193" t="s">
        <v>2084</v>
      </c>
      <c r="B76" s="1180">
        <v>11.2</v>
      </c>
      <c r="C76" s="1180">
        <v>19.2</v>
      </c>
      <c r="D76" s="1183">
        <v>1.93</v>
      </c>
      <c r="E76" s="1186">
        <v>40</v>
      </c>
      <c r="F76" s="1365" t="s">
        <v>2083</v>
      </c>
      <c r="G76" s="585" t="s">
        <v>2085</v>
      </c>
      <c r="H76" s="1180">
        <v>33.799999999999997</v>
      </c>
      <c r="I76" s="1141" t="s">
        <v>1462</v>
      </c>
      <c r="J76" s="956"/>
      <c r="K76" s="200"/>
      <c r="L76" s="392">
        <v>121000</v>
      </c>
      <c r="M76" s="200"/>
      <c r="N76" s="200"/>
      <c r="O76" s="1134"/>
      <c r="P76" s="1135">
        <f t="shared" si="10"/>
        <v>0</v>
      </c>
      <c r="Q76" s="1135">
        <f t="shared" si="11"/>
        <v>0</v>
      </c>
      <c r="R76" s="579">
        <v>1672</v>
      </c>
      <c r="S76" s="328">
        <v>270</v>
      </c>
      <c r="T76" s="328">
        <v>500</v>
      </c>
      <c r="U76" s="325">
        <v>0.22572</v>
      </c>
      <c r="V76" s="328">
        <v>39.5</v>
      </c>
    </row>
    <row r="77" spans="1:22" ht="15" customHeight="1" thickBot="1">
      <c r="A77" s="144" t="s">
        <v>2086</v>
      </c>
      <c r="B77" s="1181">
        <v>13</v>
      </c>
      <c r="C77" s="1181">
        <v>22.16</v>
      </c>
      <c r="D77" s="1184">
        <v>2.2400000000000002</v>
      </c>
      <c r="E77" s="1187">
        <v>50</v>
      </c>
      <c r="F77" s="1366" t="s">
        <v>2087</v>
      </c>
      <c r="G77" s="586" t="s">
        <v>2088</v>
      </c>
      <c r="H77" s="1181">
        <v>35.299999999999997</v>
      </c>
      <c r="I77" s="1141" t="s">
        <v>1462</v>
      </c>
      <c r="J77" s="957"/>
      <c r="K77" s="200"/>
      <c r="L77" s="392">
        <v>138000</v>
      </c>
      <c r="M77" s="200"/>
      <c r="N77" s="200"/>
      <c r="O77" s="1134"/>
      <c r="P77" s="1135">
        <f t="shared" si="10"/>
        <v>0</v>
      </c>
      <c r="Q77" s="1135">
        <f t="shared" si="11"/>
        <v>0</v>
      </c>
      <c r="R77" s="579">
        <v>1957</v>
      </c>
      <c r="S77" s="328">
        <v>270</v>
      </c>
      <c r="T77" s="328">
        <v>500</v>
      </c>
      <c r="U77" s="325">
        <v>0.26419500000000001</v>
      </c>
      <c r="V77" s="328">
        <v>39.799999999999997</v>
      </c>
    </row>
    <row r="78" spans="1:22" s="79" customFormat="1" ht="26.1" customHeight="1" thickBot="1">
      <c r="A78" s="1661" t="s">
        <v>653</v>
      </c>
      <c r="B78" s="1662"/>
      <c r="C78" s="1662"/>
      <c r="D78" s="1662"/>
      <c r="E78" s="1662"/>
      <c r="F78" s="1662"/>
      <c r="G78" s="1662"/>
      <c r="H78" s="1662"/>
      <c r="I78" s="1662"/>
      <c r="J78" s="1663"/>
      <c r="K78" s="109"/>
      <c r="L78" s="1168"/>
      <c r="M78" s="109"/>
      <c r="N78" s="109"/>
      <c r="O78" s="1134"/>
      <c r="P78" s="1135">
        <f t="shared" si="10"/>
        <v>0</v>
      </c>
      <c r="Q78" s="1135">
        <f t="shared" si="11"/>
        <v>0</v>
      </c>
      <c r="R78" s="1138"/>
      <c r="S78" s="1138"/>
      <c r="T78" s="1138"/>
      <c r="U78" s="106"/>
      <c r="V78" s="1138"/>
    </row>
    <row r="79" spans="1:22" s="79" customFormat="1" ht="26.25" customHeight="1" thickBot="1">
      <c r="A79" s="1503" t="s">
        <v>2128</v>
      </c>
      <c r="B79" s="1504"/>
      <c r="C79" s="1504"/>
      <c r="D79" s="1504"/>
      <c r="E79" s="1504"/>
      <c r="F79" s="1504"/>
      <c r="G79" s="1504"/>
      <c r="H79" s="1504"/>
      <c r="I79" s="1504"/>
      <c r="J79" s="1505"/>
      <c r="K79" s="109"/>
      <c r="L79" s="495"/>
      <c r="M79" s="109"/>
      <c r="N79" s="109"/>
      <c r="O79" s="1134"/>
      <c r="P79" s="1135">
        <f t="shared" si="10"/>
        <v>0</v>
      </c>
      <c r="Q79" s="1135">
        <f t="shared" si="11"/>
        <v>0</v>
      </c>
      <c r="R79" s="201"/>
      <c r="S79" s="201"/>
      <c r="T79" s="201"/>
      <c r="U79" s="106"/>
      <c r="V79" s="201"/>
    </row>
    <row r="80" spans="1:22" ht="15" customHeight="1">
      <c r="A80" s="848" t="s">
        <v>2089</v>
      </c>
      <c r="B80" s="1179">
        <v>2.5</v>
      </c>
      <c r="C80" s="1179">
        <v>4.0999999999999996</v>
      </c>
      <c r="D80" s="1182">
        <v>0.43</v>
      </c>
      <c r="E80" s="1185">
        <v>27</v>
      </c>
      <c r="F80" s="1185">
        <v>23</v>
      </c>
      <c r="G80" s="452" t="s">
        <v>2068</v>
      </c>
      <c r="H80" s="1179">
        <v>11.9</v>
      </c>
      <c r="I80" s="1141" t="s">
        <v>1462</v>
      </c>
      <c r="J80" s="955"/>
      <c r="K80" s="200"/>
      <c r="L80" s="392">
        <v>55000</v>
      </c>
      <c r="M80" s="200"/>
      <c r="N80" s="200"/>
      <c r="O80" s="1134"/>
      <c r="P80" s="1135">
        <f t="shared" si="10"/>
        <v>0</v>
      </c>
      <c r="Q80" s="1135">
        <f t="shared" si="11"/>
        <v>0</v>
      </c>
      <c r="R80" s="328">
        <v>628</v>
      </c>
      <c r="S80" s="328">
        <v>270</v>
      </c>
      <c r="T80" s="328">
        <v>500</v>
      </c>
      <c r="U80" s="325">
        <v>8.4780000000000008E-2</v>
      </c>
      <c r="V80" s="328">
        <v>14</v>
      </c>
    </row>
    <row r="81" spans="1:22" ht="15" customHeight="1">
      <c r="A81" s="1193" t="s">
        <v>2090</v>
      </c>
      <c r="B81" s="1180">
        <v>3.4</v>
      </c>
      <c r="C81" s="1180">
        <v>5.67</v>
      </c>
      <c r="D81" s="1183">
        <v>0.59</v>
      </c>
      <c r="E81" s="1186">
        <v>24</v>
      </c>
      <c r="F81" s="1186">
        <v>26</v>
      </c>
      <c r="G81" s="585" t="s">
        <v>2070</v>
      </c>
      <c r="H81" s="1180">
        <v>14.1</v>
      </c>
      <c r="I81" s="1141" t="s">
        <v>1462</v>
      </c>
      <c r="J81" s="1200"/>
      <c r="K81" s="1202"/>
      <c r="L81" s="392">
        <v>64000</v>
      </c>
      <c r="M81" s="1202"/>
      <c r="N81" s="1202"/>
      <c r="O81" s="1134"/>
      <c r="P81" s="1135">
        <f t="shared" si="10"/>
        <v>0</v>
      </c>
      <c r="Q81" s="1135">
        <f t="shared" si="11"/>
        <v>0</v>
      </c>
      <c r="R81" s="328">
        <v>817</v>
      </c>
      <c r="S81" s="328">
        <v>270</v>
      </c>
      <c r="T81" s="328">
        <v>500</v>
      </c>
      <c r="U81" s="325">
        <v>0.110295</v>
      </c>
      <c r="V81" s="328">
        <v>16.3</v>
      </c>
    </row>
    <row r="82" spans="1:22" ht="15" customHeight="1">
      <c r="A82" s="1193" t="s">
        <v>2091</v>
      </c>
      <c r="B82" s="1180">
        <v>4.41</v>
      </c>
      <c r="C82" s="1180">
        <v>7.35</v>
      </c>
      <c r="D82" s="1183">
        <v>0.76</v>
      </c>
      <c r="E82" s="1186">
        <v>24</v>
      </c>
      <c r="F82" s="1186">
        <v>26</v>
      </c>
      <c r="G82" s="585" t="s">
        <v>2072</v>
      </c>
      <c r="H82" s="1180">
        <v>16.899999999999999</v>
      </c>
      <c r="I82" s="1141" t="s">
        <v>1462</v>
      </c>
      <c r="J82" s="1200"/>
      <c r="K82" s="1202"/>
      <c r="L82" s="392">
        <v>68000</v>
      </c>
      <c r="M82" s="1202"/>
      <c r="N82" s="1202"/>
      <c r="O82" s="1134"/>
      <c r="P82" s="1135">
        <f t="shared" si="10"/>
        <v>0</v>
      </c>
      <c r="Q82" s="1135">
        <f t="shared" si="11"/>
        <v>0</v>
      </c>
      <c r="R82" s="328">
        <v>952</v>
      </c>
      <c r="S82" s="328">
        <v>270</v>
      </c>
      <c r="T82" s="328">
        <v>500</v>
      </c>
      <c r="U82" s="325">
        <v>0.12852</v>
      </c>
      <c r="V82" s="328">
        <v>19.5</v>
      </c>
    </row>
    <row r="83" spans="1:22" ht="15" customHeight="1">
      <c r="A83" s="1193" t="s">
        <v>2092</v>
      </c>
      <c r="B83" s="1180">
        <v>5</v>
      </c>
      <c r="C83" s="1180">
        <v>8.6</v>
      </c>
      <c r="D83" s="1183">
        <v>0.86</v>
      </c>
      <c r="E83" s="1186">
        <v>30</v>
      </c>
      <c r="F83" s="1186">
        <v>27</v>
      </c>
      <c r="G83" s="585" t="s">
        <v>2072</v>
      </c>
      <c r="H83" s="1180">
        <v>18</v>
      </c>
      <c r="I83" s="1141" t="s">
        <v>1462</v>
      </c>
      <c r="J83" s="1200"/>
      <c r="K83" s="1202"/>
      <c r="L83" s="392">
        <v>74000</v>
      </c>
      <c r="M83" s="1202"/>
      <c r="N83" s="1202"/>
      <c r="O83" s="1134"/>
      <c r="P83" s="1135">
        <f t="shared" si="10"/>
        <v>0</v>
      </c>
      <c r="Q83" s="1135">
        <f t="shared" si="11"/>
        <v>0</v>
      </c>
      <c r="R83" s="328">
        <v>952</v>
      </c>
      <c r="S83" s="328">
        <v>270</v>
      </c>
      <c r="T83" s="328">
        <v>500</v>
      </c>
      <c r="U83" s="325">
        <v>0.12852</v>
      </c>
      <c r="V83" s="328">
        <v>20.7</v>
      </c>
    </row>
    <row r="84" spans="1:22" ht="15" customHeight="1">
      <c r="A84" s="1193" t="s">
        <v>2093</v>
      </c>
      <c r="B84" s="1180">
        <v>6</v>
      </c>
      <c r="C84" s="1180">
        <v>9.98</v>
      </c>
      <c r="D84" s="1183">
        <v>1.03</v>
      </c>
      <c r="E84" s="1186">
        <v>38</v>
      </c>
      <c r="F84" s="1186">
        <v>27</v>
      </c>
      <c r="G84" s="585" t="s">
        <v>2076</v>
      </c>
      <c r="H84" s="1180">
        <v>20.5</v>
      </c>
      <c r="I84" s="1141" t="s">
        <v>1462</v>
      </c>
      <c r="J84" s="1200"/>
      <c r="K84" s="1202"/>
      <c r="L84" s="392">
        <v>79000</v>
      </c>
      <c r="M84" s="1202"/>
      <c r="N84" s="1202"/>
      <c r="O84" s="1134"/>
      <c r="P84" s="1135">
        <f t="shared" si="10"/>
        <v>0</v>
      </c>
      <c r="Q84" s="1135">
        <f t="shared" si="11"/>
        <v>0</v>
      </c>
      <c r="R84" s="579">
        <v>1047</v>
      </c>
      <c r="S84" s="328">
        <v>270</v>
      </c>
      <c r="T84" s="328">
        <v>500</v>
      </c>
      <c r="U84" s="325">
        <v>0.141345</v>
      </c>
      <c r="V84" s="328">
        <v>23.6</v>
      </c>
    </row>
    <row r="85" spans="1:22" ht="15" customHeight="1">
      <c r="A85" s="1327" t="s">
        <v>2094</v>
      </c>
      <c r="B85" s="1328">
        <v>7.2</v>
      </c>
      <c r="C85" s="1328">
        <v>12</v>
      </c>
      <c r="D85" s="1325">
        <v>1.24</v>
      </c>
      <c r="E85" s="1326">
        <v>30</v>
      </c>
      <c r="F85" s="1326">
        <v>31</v>
      </c>
      <c r="G85" s="585" t="s">
        <v>2079</v>
      </c>
      <c r="H85" s="1328">
        <v>20.5</v>
      </c>
      <c r="I85" s="1141" t="s">
        <v>1462</v>
      </c>
      <c r="J85" s="1330"/>
      <c r="K85" s="1331"/>
      <c r="L85" s="392">
        <v>83000</v>
      </c>
      <c r="M85" s="1331"/>
      <c r="N85" s="1331"/>
      <c r="O85" s="1134"/>
      <c r="P85" s="1135">
        <f t="shared" ref="P85" si="15">IF(OR(U85="",J85=""),0,J85*U85)</f>
        <v>0</v>
      </c>
      <c r="Q85" s="1135">
        <f t="shared" ref="Q85" si="16">IF(OR(V85="",J85=""),0,J85*V85)</f>
        <v>0</v>
      </c>
      <c r="R85" s="579">
        <v>1192</v>
      </c>
      <c r="S85" s="328">
        <v>270</v>
      </c>
      <c r="T85" s="328">
        <v>500</v>
      </c>
      <c r="U85" s="325">
        <v>0.16092000000000001</v>
      </c>
      <c r="V85" s="328">
        <v>23.6</v>
      </c>
    </row>
    <row r="86" spans="1:22" ht="15" customHeight="1">
      <c r="A86" s="1193" t="s">
        <v>2095</v>
      </c>
      <c r="B86" s="1180">
        <v>8.0299999999999994</v>
      </c>
      <c r="C86" s="1180">
        <v>13.6</v>
      </c>
      <c r="D86" s="1183">
        <v>1.38</v>
      </c>
      <c r="E86" s="1186">
        <v>40</v>
      </c>
      <c r="F86" s="1186">
        <v>33</v>
      </c>
      <c r="G86" s="585" t="s">
        <v>2081</v>
      </c>
      <c r="H86" s="1180">
        <v>25.5</v>
      </c>
      <c r="I86" s="1141" t="s">
        <v>1462</v>
      </c>
      <c r="J86" s="1200"/>
      <c r="K86" s="1202"/>
      <c r="L86" s="392">
        <v>110000</v>
      </c>
      <c r="M86" s="1202"/>
      <c r="N86" s="1202"/>
      <c r="O86" s="1134"/>
      <c r="P86" s="1135">
        <f t="shared" si="10"/>
        <v>0</v>
      </c>
      <c r="Q86" s="1135">
        <f t="shared" si="11"/>
        <v>0</v>
      </c>
      <c r="R86" s="579">
        <v>1382</v>
      </c>
      <c r="S86" s="328">
        <v>270</v>
      </c>
      <c r="T86" s="328">
        <v>500</v>
      </c>
      <c r="U86" s="325">
        <v>0.18656999999999999</v>
      </c>
      <c r="V86" s="328">
        <v>29.1</v>
      </c>
    </row>
    <row r="87" spans="1:22" ht="15" customHeight="1">
      <c r="A87" s="1193" t="s">
        <v>2096</v>
      </c>
      <c r="B87" s="1180">
        <v>9.27</v>
      </c>
      <c r="C87" s="1180">
        <v>16</v>
      </c>
      <c r="D87" s="1183">
        <v>1.59</v>
      </c>
      <c r="E87" s="1186">
        <v>40</v>
      </c>
      <c r="F87" s="1186">
        <v>35</v>
      </c>
      <c r="G87" s="585" t="s">
        <v>2081</v>
      </c>
      <c r="H87" s="1180">
        <v>26</v>
      </c>
      <c r="I87" s="1141" t="s">
        <v>1462</v>
      </c>
      <c r="J87" s="1200"/>
      <c r="K87" s="1202"/>
      <c r="L87" s="392">
        <v>120000</v>
      </c>
      <c r="M87" s="1202"/>
      <c r="N87" s="1202"/>
      <c r="O87" s="1134"/>
      <c r="P87" s="1135">
        <f t="shared" si="10"/>
        <v>0</v>
      </c>
      <c r="Q87" s="1135">
        <f t="shared" si="11"/>
        <v>0</v>
      </c>
      <c r="R87" s="579">
        <v>1382</v>
      </c>
      <c r="S87" s="328">
        <v>270</v>
      </c>
      <c r="T87" s="328">
        <v>500</v>
      </c>
      <c r="U87" s="325">
        <v>0.18656999999999999</v>
      </c>
      <c r="V87" s="328">
        <v>29.7</v>
      </c>
    </row>
    <row r="88" spans="1:22" ht="15" customHeight="1">
      <c r="A88" s="1193" t="s">
        <v>2097</v>
      </c>
      <c r="B88" s="1180">
        <v>11.2</v>
      </c>
      <c r="C88" s="1180">
        <v>19.2</v>
      </c>
      <c r="D88" s="1183">
        <v>1.93</v>
      </c>
      <c r="E88" s="1186">
        <v>40</v>
      </c>
      <c r="F88" s="1186">
        <v>35</v>
      </c>
      <c r="G88" s="585" t="s">
        <v>2085</v>
      </c>
      <c r="H88" s="1180">
        <v>33.799999999999997</v>
      </c>
      <c r="I88" s="1141" t="s">
        <v>1462</v>
      </c>
      <c r="J88" s="1200"/>
      <c r="K88" s="1202"/>
      <c r="L88" s="392">
        <v>130000</v>
      </c>
      <c r="M88" s="1202"/>
      <c r="N88" s="1202"/>
      <c r="O88" s="1134"/>
      <c r="P88" s="1135">
        <f t="shared" si="10"/>
        <v>0</v>
      </c>
      <c r="Q88" s="1135">
        <f t="shared" si="11"/>
        <v>0</v>
      </c>
      <c r="R88" s="579">
        <v>1672</v>
      </c>
      <c r="S88" s="328">
        <v>270</v>
      </c>
      <c r="T88" s="328">
        <v>500</v>
      </c>
      <c r="U88" s="325">
        <v>0.22572</v>
      </c>
      <c r="V88" s="328">
        <v>39.5</v>
      </c>
    </row>
    <row r="89" spans="1:22" ht="15" customHeight="1" thickBot="1">
      <c r="A89" s="145" t="s">
        <v>2098</v>
      </c>
      <c r="B89" s="1181">
        <v>13</v>
      </c>
      <c r="C89" s="1181">
        <v>22.16</v>
      </c>
      <c r="D89" s="1184">
        <v>2.2400000000000002</v>
      </c>
      <c r="E89" s="1187">
        <v>50</v>
      </c>
      <c r="F89" s="1187">
        <v>36</v>
      </c>
      <c r="G89" s="586" t="s">
        <v>2088</v>
      </c>
      <c r="H89" s="1181">
        <v>35.299999999999997</v>
      </c>
      <c r="I89" s="1141" t="s">
        <v>1462</v>
      </c>
      <c r="J89" s="1206"/>
      <c r="K89" s="1202"/>
      <c r="L89" s="392">
        <v>144000</v>
      </c>
      <c r="M89" s="1202"/>
      <c r="N89" s="1202"/>
      <c r="O89" s="1134"/>
      <c r="P89" s="1135">
        <f t="shared" si="10"/>
        <v>0</v>
      </c>
      <c r="Q89" s="1135">
        <f t="shared" si="11"/>
        <v>0</v>
      </c>
      <c r="R89" s="579">
        <v>1957</v>
      </c>
      <c r="S89" s="328">
        <v>270</v>
      </c>
      <c r="T89" s="328">
        <v>500</v>
      </c>
      <c r="U89" s="325">
        <v>0.26419500000000001</v>
      </c>
      <c r="V89" s="328">
        <v>39.799999999999997</v>
      </c>
    </row>
    <row r="90" spans="1:22" s="79" customFormat="1" ht="26.1" customHeight="1" thickBot="1">
      <c r="A90" s="1661" t="s">
        <v>653</v>
      </c>
      <c r="B90" s="1662"/>
      <c r="C90" s="1662"/>
      <c r="D90" s="1662"/>
      <c r="E90" s="1662"/>
      <c r="F90" s="1662"/>
      <c r="G90" s="1662"/>
      <c r="H90" s="1662"/>
      <c r="I90" s="1662"/>
      <c r="J90" s="1663"/>
      <c r="K90" s="109"/>
      <c r="L90" s="1168"/>
      <c r="M90" s="109"/>
      <c r="N90" s="109"/>
      <c r="O90" s="1134"/>
      <c r="P90" s="1135">
        <f t="shared" si="10"/>
        <v>0</v>
      </c>
      <c r="Q90" s="1135">
        <f t="shared" si="11"/>
        <v>0</v>
      </c>
      <c r="R90" s="1138"/>
      <c r="S90" s="1138"/>
      <c r="T90" s="1138"/>
      <c r="U90" s="106"/>
      <c r="V90" s="1138"/>
    </row>
    <row r="91" spans="1:22" s="79" customFormat="1" ht="26.25" customHeight="1" thickBot="1">
      <c r="A91" s="1503" t="s">
        <v>2129</v>
      </c>
      <c r="B91" s="1504"/>
      <c r="C91" s="1504"/>
      <c r="D91" s="1504"/>
      <c r="E91" s="1504"/>
      <c r="F91" s="1504"/>
      <c r="G91" s="1504"/>
      <c r="H91" s="1504"/>
      <c r="I91" s="1504"/>
      <c r="J91" s="1505"/>
      <c r="K91" s="109"/>
      <c r="L91" s="495"/>
      <c r="M91" s="109"/>
      <c r="N91" s="109"/>
      <c r="O91" s="1134"/>
      <c r="P91" s="1135">
        <f t="shared" si="10"/>
        <v>0</v>
      </c>
      <c r="Q91" s="1135">
        <f t="shared" si="11"/>
        <v>0</v>
      </c>
      <c r="R91" s="201"/>
      <c r="S91" s="201"/>
      <c r="T91" s="201"/>
      <c r="U91" s="106"/>
      <c r="V91" s="201"/>
    </row>
    <row r="92" spans="1:22" ht="15" customHeight="1">
      <c r="A92" s="848" t="s">
        <v>2099</v>
      </c>
      <c r="B92" s="1179">
        <v>2.5</v>
      </c>
      <c r="C92" s="1179">
        <v>4.0999999999999996</v>
      </c>
      <c r="D92" s="1182">
        <v>0.43</v>
      </c>
      <c r="E92" s="1185">
        <v>27</v>
      </c>
      <c r="F92" s="1185">
        <v>24</v>
      </c>
      <c r="G92" s="452" t="s">
        <v>2068</v>
      </c>
      <c r="H92" s="1179">
        <v>11.9</v>
      </c>
      <c r="I92" s="1141" t="s">
        <v>1462</v>
      </c>
      <c r="J92" s="1203"/>
      <c r="K92" s="1202"/>
      <c r="L92" s="392">
        <v>63000</v>
      </c>
      <c r="M92" s="1202"/>
      <c r="N92" s="1202"/>
      <c r="O92" s="1134"/>
      <c r="P92" s="1135">
        <f t="shared" si="10"/>
        <v>0</v>
      </c>
      <c r="Q92" s="1135">
        <f t="shared" si="11"/>
        <v>0</v>
      </c>
      <c r="R92" s="328">
        <v>628</v>
      </c>
      <c r="S92" s="328">
        <v>270</v>
      </c>
      <c r="T92" s="328">
        <v>500</v>
      </c>
      <c r="U92" s="325">
        <v>8.4780000000000008E-2</v>
      </c>
      <c r="V92" s="328">
        <v>14</v>
      </c>
    </row>
    <row r="93" spans="1:22" ht="15" customHeight="1">
      <c r="A93" s="1193" t="s">
        <v>2100</v>
      </c>
      <c r="B93" s="1180">
        <v>3.4</v>
      </c>
      <c r="C93" s="1180">
        <v>5.67</v>
      </c>
      <c r="D93" s="1183">
        <v>0.59</v>
      </c>
      <c r="E93" s="1186">
        <v>24</v>
      </c>
      <c r="F93" s="1186">
        <v>31</v>
      </c>
      <c r="G93" s="585" t="s">
        <v>2070</v>
      </c>
      <c r="H93" s="1180">
        <v>14.1</v>
      </c>
      <c r="I93" s="1141" t="s">
        <v>1462</v>
      </c>
      <c r="J93" s="1200"/>
      <c r="K93" s="1202"/>
      <c r="L93" s="392">
        <v>68000</v>
      </c>
      <c r="M93" s="1202"/>
      <c r="N93" s="1202"/>
      <c r="O93" s="1134"/>
      <c r="P93" s="1135">
        <f t="shared" si="10"/>
        <v>0</v>
      </c>
      <c r="Q93" s="1135">
        <f t="shared" si="11"/>
        <v>0</v>
      </c>
      <c r="R93" s="328">
        <v>817</v>
      </c>
      <c r="S93" s="328">
        <v>270</v>
      </c>
      <c r="T93" s="328">
        <v>500</v>
      </c>
      <c r="U93" s="325">
        <v>0.110295</v>
      </c>
      <c r="V93" s="328">
        <v>16.3</v>
      </c>
    </row>
    <row r="94" spans="1:22" ht="15" customHeight="1">
      <c r="A94" s="1193" t="s">
        <v>2101</v>
      </c>
      <c r="B94" s="1180">
        <v>4.41</v>
      </c>
      <c r="C94" s="1180">
        <v>7.35</v>
      </c>
      <c r="D94" s="1183">
        <v>0.76</v>
      </c>
      <c r="E94" s="1186">
        <v>24</v>
      </c>
      <c r="F94" s="1186">
        <v>33</v>
      </c>
      <c r="G94" s="585" t="s">
        <v>2072</v>
      </c>
      <c r="H94" s="1180">
        <v>16.899999999999999</v>
      </c>
      <c r="I94" s="1141" t="s">
        <v>1462</v>
      </c>
      <c r="J94" s="1200"/>
      <c r="K94" s="1202"/>
      <c r="L94" s="392">
        <v>74000</v>
      </c>
      <c r="M94" s="1202"/>
      <c r="N94" s="1202"/>
      <c r="O94" s="1134"/>
      <c r="P94" s="1135">
        <f t="shared" si="10"/>
        <v>0</v>
      </c>
      <c r="Q94" s="1135">
        <f t="shared" si="11"/>
        <v>0</v>
      </c>
      <c r="R94" s="328">
        <v>952</v>
      </c>
      <c r="S94" s="328">
        <v>270</v>
      </c>
      <c r="T94" s="328">
        <v>500</v>
      </c>
      <c r="U94" s="325">
        <v>0.12852</v>
      </c>
      <c r="V94" s="328">
        <v>19.5</v>
      </c>
    </row>
    <row r="95" spans="1:22" ht="15" customHeight="1">
      <c r="A95" s="1193" t="s">
        <v>2102</v>
      </c>
      <c r="B95" s="1180">
        <v>5</v>
      </c>
      <c r="C95" s="1180">
        <v>8.6</v>
      </c>
      <c r="D95" s="1183">
        <v>0.86</v>
      </c>
      <c r="E95" s="1186">
        <v>30</v>
      </c>
      <c r="F95" s="1186">
        <v>33</v>
      </c>
      <c r="G95" s="585" t="s">
        <v>2072</v>
      </c>
      <c r="H95" s="1180">
        <v>18</v>
      </c>
      <c r="I95" s="1141" t="s">
        <v>1462</v>
      </c>
      <c r="J95" s="1200"/>
      <c r="K95" s="1202"/>
      <c r="L95" s="392">
        <v>76000</v>
      </c>
      <c r="M95" s="1202"/>
      <c r="N95" s="1202"/>
      <c r="O95" s="1134"/>
      <c r="P95" s="1135">
        <f t="shared" si="10"/>
        <v>0</v>
      </c>
      <c r="Q95" s="1135">
        <f t="shared" si="11"/>
        <v>0</v>
      </c>
      <c r="R95" s="328">
        <v>952</v>
      </c>
      <c r="S95" s="328">
        <v>270</v>
      </c>
      <c r="T95" s="328">
        <v>500</v>
      </c>
      <c r="U95" s="325">
        <v>0.12852</v>
      </c>
      <c r="V95" s="328">
        <v>20.7</v>
      </c>
    </row>
    <row r="96" spans="1:22" ht="15" customHeight="1">
      <c r="A96" s="1193" t="s">
        <v>2103</v>
      </c>
      <c r="B96" s="1180">
        <v>6</v>
      </c>
      <c r="C96" s="1180">
        <v>9.98</v>
      </c>
      <c r="D96" s="1183">
        <v>1.03</v>
      </c>
      <c r="E96" s="1186">
        <v>38</v>
      </c>
      <c r="F96" s="1186">
        <v>33</v>
      </c>
      <c r="G96" s="585" t="s">
        <v>2076</v>
      </c>
      <c r="H96" s="1180">
        <v>20.5</v>
      </c>
      <c r="I96" s="1141" t="s">
        <v>1462</v>
      </c>
      <c r="J96" s="1200"/>
      <c r="K96" s="1202"/>
      <c r="L96" s="392">
        <v>86000</v>
      </c>
      <c r="M96" s="1202"/>
      <c r="N96" s="1202"/>
      <c r="O96" s="1134"/>
      <c r="P96" s="1135">
        <f t="shared" si="10"/>
        <v>0</v>
      </c>
      <c r="Q96" s="1135">
        <f t="shared" si="11"/>
        <v>0</v>
      </c>
      <c r="R96" s="579">
        <v>1047</v>
      </c>
      <c r="S96" s="328">
        <v>270</v>
      </c>
      <c r="T96" s="328">
        <v>500</v>
      </c>
      <c r="U96" s="325">
        <v>0.141345</v>
      </c>
      <c r="V96" s="328">
        <v>23.6</v>
      </c>
    </row>
    <row r="97" spans="1:22" ht="15" customHeight="1">
      <c r="A97" s="1327" t="s">
        <v>2104</v>
      </c>
      <c r="B97" s="1328">
        <v>7.2</v>
      </c>
      <c r="C97" s="1328">
        <v>12</v>
      </c>
      <c r="D97" s="1325">
        <v>1.24</v>
      </c>
      <c r="E97" s="1326">
        <v>30</v>
      </c>
      <c r="F97" s="1326">
        <v>37</v>
      </c>
      <c r="G97" s="585" t="s">
        <v>2079</v>
      </c>
      <c r="H97" s="1328">
        <v>20.5</v>
      </c>
      <c r="I97" s="1141" t="s">
        <v>1462</v>
      </c>
      <c r="J97" s="1330"/>
      <c r="K97" s="1331"/>
      <c r="L97" s="392">
        <v>90000</v>
      </c>
      <c r="M97" s="1331"/>
      <c r="N97" s="1331"/>
      <c r="O97" s="1134"/>
      <c r="P97" s="1135">
        <f t="shared" ref="P97" si="17">IF(OR(U97="",J97=""),0,J97*U97)</f>
        <v>0</v>
      </c>
      <c r="Q97" s="1135">
        <f t="shared" ref="Q97" si="18">IF(OR(V97="",J97=""),0,J97*V97)</f>
        <v>0</v>
      </c>
      <c r="R97" s="579">
        <v>1192</v>
      </c>
      <c r="S97" s="328">
        <v>270</v>
      </c>
      <c r="T97" s="328">
        <v>500</v>
      </c>
      <c r="U97" s="325">
        <v>0.16092000000000001</v>
      </c>
      <c r="V97" s="328">
        <v>23.6</v>
      </c>
    </row>
    <row r="98" spans="1:22" ht="15" customHeight="1">
      <c r="A98" s="1193" t="s">
        <v>2105</v>
      </c>
      <c r="B98" s="1180">
        <v>8.0299999999999994</v>
      </c>
      <c r="C98" s="1180">
        <v>13.6</v>
      </c>
      <c r="D98" s="1183">
        <v>1.38</v>
      </c>
      <c r="E98" s="1186">
        <v>40</v>
      </c>
      <c r="F98" s="1186">
        <v>36</v>
      </c>
      <c r="G98" s="585" t="s">
        <v>2081</v>
      </c>
      <c r="H98" s="1180">
        <v>25.5</v>
      </c>
      <c r="I98" s="1141" t="s">
        <v>1462</v>
      </c>
      <c r="J98" s="1200"/>
      <c r="K98" s="1202"/>
      <c r="L98" s="392">
        <v>114000</v>
      </c>
      <c r="M98" s="1202"/>
      <c r="N98" s="1202"/>
      <c r="O98" s="1134"/>
      <c r="P98" s="1135">
        <f t="shared" si="10"/>
        <v>0</v>
      </c>
      <c r="Q98" s="1135">
        <f t="shared" si="11"/>
        <v>0</v>
      </c>
      <c r="R98" s="579">
        <v>1382</v>
      </c>
      <c r="S98" s="328">
        <v>270</v>
      </c>
      <c r="T98" s="328">
        <v>500</v>
      </c>
      <c r="U98" s="325">
        <v>0.18656999999999999</v>
      </c>
      <c r="V98" s="328">
        <v>29.1</v>
      </c>
    </row>
    <row r="99" spans="1:22" ht="15" customHeight="1">
      <c r="A99" s="1193" t="s">
        <v>2106</v>
      </c>
      <c r="B99" s="1180">
        <v>9.27</v>
      </c>
      <c r="C99" s="1180">
        <v>16</v>
      </c>
      <c r="D99" s="1183">
        <v>1.59</v>
      </c>
      <c r="E99" s="1186">
        <v>40</v>
      </c>
      <c r="F99" s="1186">
        <v>40</v>
      </c>
      <c r="G99" s="585" t="s">
        <v>2081</v>
      </c>
      <c r="H99" s="1180">
        <v>26</v>
      </c>
      <c r="I99" s="1141" t="s">
        <v>1462</v>
      </c>
      <c r="J99" s="1200"/>
      <c r="K99" s="1202"/>
      <c r="L99" s="392">
        <v>123000</v>
      </c>
      <c r="M99" s="1202"/>
      <c r="N99" s="1202"/>
      <c r="O99" s="1134"/>
      <c r="P99" s="1135">
        <f t="shared" si="10"/>
        <v>0</v>
      </c>
      <c r="Q99" s="1135">
        <f t="shared" si="11"/>
        <v>0</v>
      </c>
      <c r="R99" s="579">
        <v>1382</v>
      </c>
      <c r="S99" s="328">
        <v>270</v>
      </c>
      <c r="T99" s="328">
        <v>500</v>
      </c>
      <c r="U99" s="325">
        <v>0.18656999999999999</v>
      </c>
      <c r="V99" s="328">
        <v>29.7</v>
      </c>
    </row>
    <row r="100" spans="1:22" ht="15" customHeight="1">
      <c r="A100" s="1193" t="s">
        <v>2107</v>
      </c>
      <c r="B100" s="1180">
        <v>11.2</v>
      </c>
      <c r="C100" s="1180">
        <v>19.2</v>
      </c>
      <c r="D100" s="1183">
        <v>1.93</v>
      </c>
      <c r="E100" s="1186">
        <v>40</v>
      </c>
      <c r="F100" s="1186">
        <v>40</v>
      </c>
      <c r="G100" s="585" t="s">
        <v>2085</v>
      </c>
      <c r="H100" s="1180">
        <v>33.799999999999997</v>
      </c>
      <c r="I100" s="1141" t="s">
        <v>1462</v>
      </c>
      <c r="J100" s="1200"/>
      <c r="K100" s="1202"/>
      <c r="L100" s="392">
        <v>143000</v>
      </c>
      <c r="M100" s="1202"/>
      <c r="N100" s="1202"/>
      <c r="O100" s="1134"/>
      <c r="P100" s="1135">
        <f t="shared" si="10"/>
        <v>0</v>
      </c>
      <c r="Q100" s="1135">
        <f t="shared" si="11"/>
        <v>0</v>
      </c>
      <c r="R100" s="579">
        <v>1672</v>
      </c>
      <c r="S100" s="328">
        <v>270</v>
      </c>
      <c r="T100" s="328">
        <v>500</v>
      </c>
      <c r="U100" s="325">
        <v>0.22572</v>
      </c>
      <c r="V100" s="328">
        <v>39.5</v>
      </c>
    </row>
    <row r="101" spans="1:22" ht="15" customHeight="1" thickBot="1">
      <c r="A101" s="145" t="s">
        <v>2108</v>
      </c>
      <c r="B101" s="1181">
        <v>13</v>
      </c>
      <c r="C101" s="1181">
        <v>22.16</v>
      </c>
      <c r="D101" s="1184">
        <v>2.2400000000000002</v>
      </c>
      <c r="E101" s="1187">
        <v>50</v>
      </c>
      <c r="F101" s="1187" t="s">
        <v>2109</v>
      </c>
      <c r="G101" s="586" t="s">
        <v>2088</v>
      </c>
      <c r="H101" s="1181">
        <v>35.299999999999997</v>
      </c>
      <c r="I101" s="1141" t="s">
        <v>1462</v>
      </c>
      <c r="J101" s="1206"/>
      <c r="K101" s="1202"/>
      <c r="L101" s="392">
        <v>153000</v>
      </c>
      <c r="M101" s="1202"/>
      <c r="N101" s="1202"/>
      <c r="O101" s="1134"/>
      <c r="P101" s="1135">
        <f t="shared" si="10"/>
        <v>0</v>
      </c>
      <c r="Q101" s="1135">
        <f t="shared" si="11"/>
        <v>0</v>
      </c>
      <c r="R101" s="579">
        <v>1957</v>
      </c>
      <c r="S101" s="328">
        <v>270</v>
      </c>
      <c r="T101" s="328">
        <v>500</v>
      </c>
      <c r="U101" s="325">
        <v>0.26419500000000001</v>
      </c>
      <c r="V101" s="328">
        <v>39.799999999999997</v>
      </c>
    </row>
    <row r="102" spans="1:22" s="79" customFormat="1" ht="26.1" customHeight="1" thickBot="1">
      <c r="A102" s="1661" t="s">
        <v>653</v>
      </c>
      <c r="B102" s="1662"/>
      <c r="C102" s="1662"/>
      <c r="D102" s="1662"/>
      <c r="E102" s="1662"/>
      <c r="F102" s="1662"/>
      <c r="G102" s="1662"/>
      <c r="H102" s="1662"/>
      <c r="I102" s="1662"/>
      <c r="J102" s="1663"/>
      <c r="K102" s="109"/>
      <c r="L102" s="1168"/>
      <c r="M102" s="109"/>
      <c r="N102" s="109"/>
      <c r="O102" s="1134"/>
      <c r="P102" s="1135">
        <f t="shared" si="10"/>
        <v>0</v>
      </c>
      <c r="Q102" s="1135">
        <f t="shared" si="11"/>
        <v>0</v>
      </c>
      <c r="R102" s="1138"/>
      <c r="S102" s="1138"/>
      <c r="T102" s="1138"/>
      <c r="U102" s="106"/>
      <c r="V102" s="1138"/>
    </row>
    <row r="103" spans="1:22" s="79" customFormat="1" ht="26.25" customHeight="1" thickBot="1">
      <c r="A103" s="269" t="s">
        <v>265</v>
      </c>
      <c r="B103" s="261"/>
      <c r="C103" s="261"/>
      <c r="D103" s="261"/>
      <c r="E103" s="261"/>
      <c r="F103" s="261"/>
      <c r="G103" s="261"/>
      <c r="H103" s="261"/>
      <c r="I103" s="294"/>
      <c r="J103" s="262"/>
      <c r="K103" s="109"/>
      <c r="L103" s="495"/>
      <c r="M103" s="109"/>
      <c r="N103" s="109"/>
      <c r="O103" s="1134"/>
      <c r="P103" s="1135">
        <f t="shared" si="10"/>
        <v>0</v>
      </c>
      <c r="Q103" s="1135">
        <f t="shared" si="11"/>
        <v>0</v>
      </c>
      <c r="R103" s="201"/>
      <c r="S103" s="201"/>
      <c r="T103" s="201"/>
      <c r="U103" s="106"/>
      <c r="V103" s="201"/>
    </row>
    <row r="104" spans="1:22" s="79" customFormat="1" ht="15" customHeight="1">
      <c r="A104" s="848" t="s">
        <v>188</v>
      </c>
      <c r="B104" s="1179">
        <v>6.6</v>
      </c>
      <c r="C104" s="1179">
        <v>9.6999999999999993</v>
      </c>
      <c r="D104" s="1182">
        <v>1.135</v>
      </c>
      <c r="E104" s="1185">
        <v>1360</v>
      </c>
      <c r="F104" s="1185">
        <v>35</v>
      </c>
      <c r="G104" s="584" t="s">
        <v>164</v>
      </c>
      <c r="H104" s="1185">
        <v>50</v>
      </c>
      <c r="I104" s="1141" t="s">
        <v>1462</v>
      </c>
      <c r="J104" s="955"/>
      <c r="K104" s="200"/>
      <c r="L104" s="392">
        <v>120000</v>
      </c>
      <c r="M104" s="200"/>
      <c r="N104" s="200"/>
      <c r="O104" s="1134"/>
      <c r="P104" s="1135">
        <f t="shared" si="10"/>
        <v>0</v>
      </c>
      <c r="Q104" s="1135">
        <f t="shared" si="11"/>
        <v>0</v>
      </c>
      <c r="R104" s="579">
        <v>1015</v>
      </c>
      <c r="S104" s="328">
        <v>480</v>
      </c>
      <c r="T104" s="328">
        <v>857</v>
      </c>
      <c r="U104" s="325">
        <v>0.41753039999999991</v>
      </c>
      <c r="V104" s="336">
        <v>55</v>
      </c>
    </row>
    <row r="105" spans="1:22" s="79" customFormat="1" ht="15" customHeight="1">
      <c r="A105" s="1193" t="s">
        <v>189</v>
      </c>
      <c r="B105" s="1180">
        <v>8.8000000000000007</v>
      </c>
      <c r="C105" s="1180">
        <v>13.2</v>
      </c>
      <c r="D105" s="1183">
        <v>1.514</v>
      </c>
      <c r="E105" s="1186">
        <v>1700</v>
      </c>
      <c r="F105" s="1186">
        <v>36</v>
      </c>
      <c r="G105" s="585" t="s">
        <v>164</v>
      </c>
      <c r="H105" s="1186">
        <v>52</v>
      </c>
      <c r="I105" s="1141" t="s">
        <v>1462</v>
      </c>
      <c r="J105" s="956"/>
      <c r="K105" s="200"/>
      <c r="L105" s="392">
        <v>124000</v>
      </c>
      <c r="M105" s="200"/>
      <c r="N105" s="200"/>
      <c r="O105" s="1134"/>
      <c r="P105" s="1135">
        <f t="shared" si="10"/>
        <v>0</v>
      </c>
      <c r="Q105" s="1135">
        <f t="shared" si="11"/>
        <v>0</v>
      </c>
      <c r="R105" s="579">
        <v>1015</v>
      </c>
      <c r="S105" s="328">
        <v>480</v>
      </c>
      <c r="T105" s="328">
        <v>857</v>
      </c>
      <c r="U105" s="325">
        <v>0.41753039999999991</v>
      </c>
      <c r="V105" s="336">
        <v>57</v>
      </c>
    </row>
    <row r="106" spans="1:22" s="79" customFormat="1" ht="15" customHeight="1">
      <c r="A106" s="1193" t="s">
        <v>190</v>
      </c>
      <c r="B106" s="1180">
        <v>10</v>
      </c>
      <c r="C106" s="1180">
        <v>15</v>
      </c>
      <c r="D106" s="1183">
        <v>1.72</v>
      </c>
      <c r="E106" s="1186">
        <v>2040</v>
      </c>
      <c r="F106" s="1186">
        <v>37</v>
      </c>
      <c r="G106" s="585" t="s">
        <v>164</v>
      </c>
      <c r="H106" s="1186">
        <v>52</v>
      </c>
      <c r="I106" s="1141" t="s">
        <v>1462</v>
      </c>
      <c r="J106" s="956"/>
      <c r="K106" s="200"/>
      <c r="L106" s="392">
        <v>131000</v>
      </c>
      <c r="M106" s="200"/>
      <c r="N106" s="200"/>
      <c r="O106" s="1134"/>
      <c r="P106" s="1135">
        <f t="shared" si="10"/>
        <v>0</v>
      </c>
      <c r="Q106" s="1135">
        <f t="shared" si="11"/>
        <v>0</v>
      </c>
      <c r="R106" s="579">
        <v>1015</v>
      </c>
      <c r="S106" s="328">
        <v>480</v>
      </c>
      <c r="T106" s="328">
        <v>857</v>
      </c>
      <c r="U106" s="325">
        <v>0.41753039999999991</v>
      </c>
      <c r="V106" s="336">
        <v>57</v>
      </c>
    </row>
    <row r="107" spans="1:22" s="79" customFormat="1" ht="15" customHeight="1">
      <c r="A107" s="1193" t="s">
        <v>191</v>
      </c>
      <c r="B107" s="1180">
        <v>12</v>
      </c>
      <c r="C107" s="1180">
        <v>17.899999999999999</v>
      </c>
      <c r="D107" s="1183">
        <v>2.0640000000000001</v>
      </c>
      <c r="E107" s="1186">
        <v>2380</v>
      </c>
      <c r="F107" s="1186">
        <v>38</v>
      </c>
      <c r="G107" s="585" t="s">
        <v>164</v>
      </c>
      <c r="H107" s="1186">
        <v>54</v>
      </c>
      <c r="I107" s="1141" t="s">
        <v>1462</v>
      </c>
      <c r="J107" s="956"/>
      <c r="K107" s="200"/>
      <c r="L107" s="392">
        <v>144000</v>
      </c>
      <c r="M107" s="200"/>
      <c r="N107" s="200"/>
      <c r="O107" s="1134"/>
      <c r="P107" s="1135">
        <f t="shared" si="10"/>
        <v>0</v>
      </c>
      <c r="Q107" s="1135">
        <f t="shared" si="11"/>
        <v>0</v>
      </c>
      <c r="R107" s="579">
        <v>1015</v>
      </c>
      <c r="S107" s="328">
        <v>480</v>
      </c>
      <c r="T107" s="328">
        <v>857</v>
      </c>
      <c r="U107" s="325">
        <v>0.41753039999999991</v>
      </c>
      <c r="V107" s="336">
        <v>59</v>
      </c>
    </row>
    <row r="108" spans="1:22" s="79" customFormat="1" ht="15" customHeight="1">
      <c r="A108" s="1193" t="s">
        <v>192</v>
      </c>
      <c r="B108" s="1180">
        <v>14.1</v>
      </c>
      <c r="C108" s="1180">
        <v>21.2</v>
      </c>
      <c r="D108" s="1183">
        <v>2.4249999999999998</v>
      </c>
      <c r="E108" s="1186">
        <v>2720</v>
      </c>
      <c r="F108" s="1186">
        <v>40</v>
      </c>
      <c r="G108" s="585" t="s">
        <v>165</v>
      </c>
      <c r="H108" s="1186">
        <v>76</v>
      </c>
      <c r="I108" s="1141" t="s">
        <v>1462</v>
      </c>
      <c r="J108" s="956"/>
      <c r="K108" s="200"/>
      <c r="L108" s="392">
        <v>178000</v>
      </c>
      <c r="M108" s="200"/>
      <c r="N108" s="200"/>
      <c r="O108" s="1134"/>
      <c r="P108" s="1135">
        <f t="shared" si="10"/>
        <v>0</v>
      </c>
      <c r="Q108" s="1135">
        <f t="shared" si="11"/>
        <v>0</v>
      </c>
      <c r="R108" s="579">
        <v>1448</v>
      </c>
      <c r="S108" s="328">
        <v>460</v>
      </c>
      <c r="T108" s="328">
        <v>877</v>
      </c>
      <c r="U108" s="325">
        <v>0.58415216000000003</v>
      </c>
      <c r="V108" s="336">
        <v>83</v>
      </c>
    </row>
    <row r="109" spans="1:22" s="79" customFormat="1" ht="15" customHeight="1">
      <c r="A109" s="1193" t="s">
        <v>193</v>
      </c>
      <c r="B109" s="1180">
        <v>15.8</v>
      </c>
      <c r="C109" s="1180">
        <v>23.8</v>
      </c>
      <c r="D109" s="1183">
        <v>2.718</v>
      </c>
      <c r="E109" s="1186">
        <v>3060</v>
      </c>
      <c r="F109" s="1186">
        <v>46</v>
      </c>
      <c r="G109" s="585" t="s">
        <v>165</v>
      </c>
      <c r="H109" s="1186">
        <v>76</v>
      </c>
      <c r="I109" s="1141" t="s">
        <v>1462</v>
      </c>
      <c r="J109" s="956"/>
      <c r="K109" s="200"/>
      <c r="L109" s="392">
        <v>190000</v>
      </c>
      <c r="M109" s="200"/>
      <c r="N109" s="200"/>
      <c r="O109" s="1134"/>
      <c r="P109" s="1135">
        <f t="shared" si="10"/>
        <v>0</v>
      </c>
      <c r="Q109" s="1135">
        <f t="shared" si="11"/>
        <v>0</v>
      </c>
      <c r="R109" s="579">
        <v>1448</v>
      </c>
      <c r="S109" s="328">
        <v>460</v>
      </c>
      <c r="T109" s="328">
        <v>877</v>
      </c>
      <c r="U109" s="325">
        <v>0.58415216000000003</v>
      </c>
      <c r="V109" s="336">
        <v>83</v>
      </c>
    </row>
    <row r="110" spans="1:22" s="79" customFormat="1" ht="15" customHeight="1" thickBot="1">
      <c r="A110" s="145" t="s">
        <v>194</v>
      </c>
      <c r="B110" s="1181">
        <v>19.899999999999999</v>
      </c>
      <c r="C110" s="1181">
        <v>30</v>
      </c>
      <c r="D110" s="1184">
        <v>3.423</v>
      </c>
      <c r="E110" s="1187">
        <v>3740</v>
      </c>
      <c r="F110" s="1187">
        <v>47</v>
      </c>
      <c r="G110" s="586" t="s">
        <v>165</v>
      </c>
      <c r="H110" s="1187">
        <v>76</v>
      </c>
      <c r="I110" s="1141" t="s">
        <v>1462</v>
      </c>
      <c r="J110" s="957"/>
      <c r="K110" s="200"/>
      <c r="L110" s="392">
        <v>204000</v>
      </c>
      <c r="M110" s="200"/>
      <c r="N110" s="200"/>
      <c r="O110" s="1134"/>
      <c r="P110" s="1135">
        <f t="shared" si="10"/>
        <v>0</v>
      </c>
      <c r="Q110" s="1135">
        <f t="shared" si="11"/>
        <v>0</v>
      </c>
      <c r="R110" s="579">
        <v>1448</v>
      </c>
      <c r="S110" s="328">
        <v>460</v>
      </c>
      <c r="T110" s="328">
        <v>877</v>
      </c>
      <c r="U110" s="325">
        <v>0.58415216000000003</v>
      </c>
      <c r="V110" s="336">
        <v>83</v>
      </c>
    </row>
    <row r="111" spans="1:22" s="79" customFormat="1" ht="26.1" customHeight="1" thickBot="1">
      <c r="A111" s="1661" t="s">
        <v>653</v>
      </c>
      <c r="B111" s="1662"/>
      <c r="C111" s="1662"/>
      <c r="D111" s="1662"/>
      <c r="E111" s="1662"/>
      <c r="F111" s="1662"/>
      <c r="G111" s="1662"/>
      <c r="H111" s="1662"/>
      <c r="I111" s="1662"/>
      <c r="J111" s="1663"/>
      <c r="K111" s="109"/>
      <c r="L111" s="1168"/>
      <c r="M111" s="109"/>
      <c r="N111" s="109"/>
      <c r="O111" s="1134"/>
      <c r="P111" s="1135">
        <f t="shared" si="10"/>
        <v>0</v>
      </c>
      <c r="Q111" s="1135">
        <f t="shared" si="11"/>
        <v>0</v>
      </c>
      <c r="R111" s="1138"/>
      <c r="S111" s="1138"/>
      <c r="T111" s="1138"/>
      <c r="U111" s="106"/>
      <c r="V111" s="1138"/>
    </row>
    <row r="112" spans="1:22" s="79" customFormat="1" ht="26.25" customHeight="1" thickBot="1">
      <c r="A112" s="269" t="s">
        <v>1295</v>
      </c>
      <c r="B112" s="261"/>
      <c r="C112" s="261"/>
      <c r="D112" s="261"/>
      <c r="E112" s="261"/>
      <c r="F112" s="261"/>
      <c r="G112" s="261"/>
      <c r="H112" s="261"/>
      <c r="I112" s="294"/>
      <c r="J112" s="262"/>
      <c r="K112" s="109"/>
      <c r="L112" s="495"/>
      <c r="M112" s="109"/>
      <c r="N112" s="109"/>
      <c r="O112" s="1134"/>
      <c r="P112" s="1135">
        <f t="shared" si="10"/>
        <v>0</v>
      </c>
      <c r="Q112" s="1135">
        <f t="shared" si="11"/>
        <v>0</v>
      </c>
      <c r="R112" s="201"/>
      <c r="S112" s="201"/>
      <c r="T112" s="201"/>
      <c r="U112" s="106"/>
      <c r="V112" s="201"/>
    </row>
    <row r="113" spans="1:22" ht="15" customHeight="1">
      <c r="A113" s="848" t="s">
        <v>1296</v>
      </c>
      <c r="B113" s="1197">
        <v>1.58</v>
      </c>
      <c r="C113" s="1197">
        <v>3.99</v>
      </c>
      <c r="D113" s="1182">
        <v>0.27</v>
      </c>
      <c r="E113" s="1180">
        <v>15.1</v>
      </c>
      <c r="F113" s="1185">
        <v>21</v>
      </c>
      <c r="G113" s="452" t="s">
        <v>1881</v>
      </c>
      <c r="H113" s="1179">
        <v>16.3</v>
      </c>
      <c r="I113" s="1141" t="s">
        <v>1462</v>
      </c>
      <c r="J113" s="1203"/>
      <c r="K113" s="1202"/>
      <c r="L113" s="392">
        <v>83000</v>
      </c>
      <c r="M113" s="1202"/>
      <c r="N113" s="1202"/>
      <c r="O113" s="1134"/>
      <c r="P113" s="1135">
        <f t="shared" si="10"/>
        <v>0</v>
      </c>
      <c r="Q113" s="1135">
        <f t="shared" si="11"/>
        <v>0</v>
      </c>
      <c r="R113" s="858">
        <v>595</v>
      </c>
      <c r="S113" s="858">
        <v>300</v>
      </c>
      <c r="T113" s="858">
        <v>895</v>
      </c>
      <c r="U113" s="325">
        <f t="shared" ref="U113:U124" si="19">(R113/1000)*(S113/1000)*(T113/1000)</f>
        <v>0.1597575</v>
      </c>
      <c r="V113" s="328">
        <v>21.8</v>
      </c>
    </row>
    <row r="114" spans="1:22" ht="15" customHeight="1">
      <c r="A114" s="1193" t="s">
        <v>1297</v>
      </c>
      <c r="B114" s="1197">
        <v>2.5099999999999998</v>
      </c>
      <c r="C114" s="1197">
        <v>2.5099999999999998</v>
      </c>
      <c r="D114" s="1183">
        <v>0.43</v>
      </c>
      <c r="E114" s="1180">
        <v>17.100000000000001</v>
      </c>
      <c r="F114" s="1186">
        <v>19</v>
      </c>
      <c r="G114" s="585" t="s">
        <v>1882</v>
      </c>
      <c r="H114" s="1180">
        <v>20</v>
      </c>
      <c r="I114" s="1141" t="s">
        <v>1462</v>
      </c>
      <c r="J114" s="1200"/>
      <c r="K114" s="1202"/>
      <c r="L114" s="392">
        <v>85000</v>
      </c>
      <c r="M114" s="1202"/>
      <c r="N114" s="1202"/>
      <c r="O114" s="1134"/>
      <c r="P114" s="1135">
        <f t="shared" si="10"/>
        <v>0</v>
      </c>
      <c r="Q114" s="1135">
        <f t="shared" si="11"/>
        <v>0</v>
      </c>
      <c r="R114" s="858">
        <v>595</v>
      </c>
      <c r="S114" s="858">
        <v>300</v>
      </c>
      <c r="T114" s="858">
        <v>1125</v>
      </c>
      <c r="U114" s="325">
        <f t="shared" si="19"/>
        <v>0.2008125</v>
      </c>
      <c r="V114" s="328">
        <v>26.8</v>
      </c>
    </row>
    <row r="115" spans="1:22" ht="15" customHeight="1">
      <c r="A115" s="1193" t="s">
        <v>1298</v>
      </c>
      <c r="B115" s="1197">
        <v>3.75</v>
      </c>
      <c r="C115" s="1197">
        <v>3.99</v>
      </c>
      <c r="D115" s="1183">
        <v>0.64</v>
      </c>
      <c r="E115" s="1180">
        <v>37.299999999999997</v>
      </c>
      <c r="F115" s="1186">
        <v>24</v>
      </c>
      <c r="G115" s="585" t="s">
        <v>1883</v>
      </c>
      <c r="H115" s="1180">
        <v>24</v>
      </c>
      <c r="I115" s="1141" t="s">
        <v>1462</v>
      </c>
      <c r="J115" s="1200"/>
      <c r="K115" s="1202"/>
      <c r="L115" s="392">
        <v>100000</v>
      </c>
      <c r="M115" s="1202"/>
      <c r="N115" s="1202"/>
      <c r="O115" s="1134"/>
      <c r="P115" s="1135">
        <f t="shared" si="10"/>
        <v>0</v>
      </c>
      <c r="Q115" s="1135">
        <f t="shared" si="11"/>
        <v>0</v>
      </c>
      <c r="R115" s="858">
        <v>595</v>
      </c>
      <c r="S115" s="858">
        <v>300</v>
      </c>
      <c r="T115" s="858">
        <v>1345</v>
      </c>
      <c r="U115" s="325">
        <f t="shared" si="19"/>
        <v>0.24008249999999998</v>
      </c>
      <c r="V115" s="328">
        <v>31</v>
      </c>
    </row>
    <row r="116" spans="1:22" ht="15" customHeight="1">
      <c r="A116" s="1193" t="s">
        <v>1299</v>
      </c>
      <c r="B116" s="1197">
        <v>4.59</v>
      </c>
      <c r="C116" s="1197">
        <v>4.1900000000000004</v>
      </c>
      <c r="D116" s="1183">
        <v>0.79</v>
      </c>
      <c r="E116" s="1180">
        <v>56.1</v>
      </c>
      <c r="F116" s="1186">
        <v>30</v>
      </c>
      <c r="G116" s="585" t="s">
        <v>1883</v>
      </c>
      <c r="H116" s="1180">
        <v>24</v>
      </c>
      <c r="I116" s="1141" t="s">
        <v>1462</v>
      </c>
      <c r="J116" s="1200"/>
      <c r="K116" s="1202"/>
      <c r="L116" s="392">
        <v>113000</v>
      </c>
      <c r="M116" s="1202"/>
      <c r="N116" s="1202"/>
      <c r="O116" s="1134"/>
      <c r="P116" s="1135">
        <f t="shared" si="10"/>
        <v>0</v>
      </c>
      <c r="Q116" s="1135">
        <f t="shared" si="11"/>
        <v>0</v>
      </c>
      <c r="R116" s="858">
        <v>595</v>
      </c>
      <c r="S116" s="858">
        <v>300</v>
      </c>
      <c r="T116" s="858">
        <v>1345</v>
      </c>
      <c r="U116" s="325">
        <f t="shared" si="19"/>
        <v>0.24008249999999998</v>
      </c>
      <c r="V116" s="328">
        <v>32</v>
      </c>
    </row>
    <row r="117" spans="1:22" ht="15" customHeight="1">
      <c r="A117" s="1193" t="s">
        <v>1300</v>
      </c>
      <c r="B117" s="1197">
        <v>5.29</v>
      </c>
      <c r="C117" s="1197">
        <v>5.42</v>
      </c>
      <c r="D117" s="1183">
        <v>0.91</v>
      </c>
      <c r="E117" s="1180">
        <v>47.7</v>
      </c>
      <c r="F117" s="1186">
        <v>33</v>
      </c>
      <c r="G117" s="585" t="s">
        <v>1884</v>
      </c>
      <c r="H117" s="1180">
        <v>27.3</v>
      </c>
      <c r="I117" s="1141" t="s">
        <v>1462</v>
      </c>
      <c r="J117" s="1200"/>
      <c r="K117" s="1202"/>
      <c r="L117" s="392">
        <v>120000</v>
      </c>
      <c r="M117" s="1202"/>
      <c r="N117" s="1202"/>
      <c r="O117" s="1134"/>
      <c r="P117" s="1135">
        <f t="shared" si="10"/>
        <v>0</v>
      </c>
      <c r="Q117" s="1135">
        <f t="shared" si="11"/>
        <v>0</v>
      </c>
      <c r="R117" s="858">
        <v>595</v>
      </c>
      <c r="S117" s="858">
        <v>300</v>
      </c>
      <c r="T117" s="858">
        <v>1465</v>
      </c>
      <c r="U117" s="325">
        <f t="shared" si="19"/>
        <v>0.26150250000000003</v>
      </c>
      <c r="V117" s="328">
        <v>27.3</v>
      </c>
    </row>
    <row r="118" spans="1:22" ht="15" customHeight="1">
      <c r="A118" s="1193" t="s">
        <v>1301</v>
      </c>
      <c r="B118" s="1197">
        <v>6.22</v>
      </c>
      <c r="C118" s="1197">
        <v>6.94</v>
      </c>
      <c r="D118" s="1183">
        <v>1.07</v>
      </c>
      <c r="E118" s="1180">
        <v>38.4</v>
      </c>
      <c r="F118" s="1186">
        <v>39</v>
      </c>
      <c r="G118" s="585" t="s">
        <v>1885</v>
      </c>
      <c r="H118" s="1180">
        <v>31.7</v>
      </c>
      <c r="I118" s="1141" t="s">
        <v>1462</v>
      </c>
      <c r="J118" s="1200"/>
      <c r="K118" s="1202"/>
      <c r="L118" s="392">
        <v>131000</v>
      </c>
      <c r="M118" s="1202"/>
      <c r="N118" s="1202"/>
      <c r="O118" s="1134"/>
      <c r="P118" s="1135">
        <f t="shared" si="10"/>
        <v>0</v>
      </c>
      <c r="Q118" s="1135">
        <f t="shared" si="11"/>
        <v>0</v>
      </c>
      <c r="R118" s="858">
        <v>595</v>
      </c>
      <c r="S118" s="858">
        <v>300</v>
      </c>
      <c r="T118" s="858">
        <v>1465</v>
      </c>
      <c r="U118" s="325">
        <f t="shared" si="19"/>
        <v>0.26150250000000003</v>
      </c>
      <c r="V118" s="328">
        <v>31.7</v>
      </c>
    </row>
    <row r="119" spans="1:22" ht="15" customHeight="1">
      <c r="A119" s="1193" t="s">
        <v>1302</v>
      </c>
      <c r="B119" s="1197">
        <v>2.16</v>
      </c>
      <c r="C119" s="1197">
        <v>2.2599999999999998</v>
      </c>
      <c r="D119" s="1183">
        <v>0.37</v>
      </c>
      <c r="E119" s="1180">
        <v>31.9</v>
      </c>
      <c r="F119" s="1186">
        <v>26</v>
      </c>
      <c r="G119" s="1174" t="s">
        <v>1881</v>
      </c>
      <c r="H119" s="1180">
        <v>16.7</v>
      </c>
      <c r="I119" s="1141" t="s">
        <v>1462</v>
      </c>
      <c r="J119" s="1200"/>
      <c r="K119" s="1202"/>
      <c r="L119" s="392">
        <v>83000</v>
      </c>
      <c r="M119" s="1202"/>
      <c r="N119" s="1202"/>
      <c r="O119" s="1134"/>
      <c r="P119" s="1135">
        <f t="shared" si="10"/>
        <v>0</v>
      </c>
      <c r="Q119" s="1135">
        <f t="shared" si="11"/>
        <v>0</v>
      </c>
      <c r="R119" s="858">
        <v>595</v>
      </c>
      <c r="S119" s="858">
        <v>300</v>
      </c>
      <c r="T119" s="858">
        <v>895</v>
      </c>
      <c r="U119" s="325">
        <f t="shared" si="19"/>
        <v>0.1597575</v>
      </c>
      <c r="V119" s="328">
        <v>22.7</v>
      </c>
    </row>
    <row r="120" spans="1:22" ht="15" customHeight="1">
      <c r="A120" s="1193" t="s">
        <v>1303</v>
      </c>
      <c r="B120" s="1197">
        <v>2.72</v>
      </c>
      <c r="C120" s="1197">
        <v>2.81</v>
      </c>
      <c r="D120" s="1183">
        <v>0.47</v>
      </c>
      <c r="E120" s="1180">
        <v>23.9</v>
      </c>
      <c r="F120" s="1186">
        <v>20</v>
      </c>
      <c r="G120" s="585" t="s">
        <v>1882</v>
      </c>
      <c r="H120" s="1180">
        <v>20.8</v>
      </c>
      <c r="I120" s="1141" t="s">
        <v>1462</v>
      </c>
      <c r="J120" s="1200"/>
      <c r="K120" s="1202"/>
      <c r="L120" s="392">
        <v>90000</v>
      </c>
      <c r="M120" s="1202"/>
      <c r="N120" s="1202"/>
      <c r="O120" s="1134"/>
      <c r="P120" s="1135">
        <f t="shared" si="10"/>
        <v>0</v>
      </c>
      <c r="Q120" s="1135">
        <f t="shared" si="11"/>
        <v>0</v>
      </c>
      <c r="R120" s="858">
        <v>595</v>
      </c>
      <c r="S120" s="858">
        <v>300</v>
      </c>
      <c r="T120" s="858">
        <v>1125</v>
      </c>
      <c r="U120" s="325">
        <f t="shared" si="19"/>
        <v>0.2008125</v>
      </c>
      <c r="V120" s="328">
        <v>26.8</v>
      </c>
    </row>
    <row r="121" spans="1:22" ht="15" customHeight="1">
      <c r="A121" s="1193" t="s">
        <v>1304</v>
      </c>
      <c r="B121" s="1197">
        <v>4.09</v>
      </c>
      <c r="C121" s="1197">
        <v>4.16</v>
      </c>
      <c r="D121" s="1183">
        <v>0.7</v>
      </c>
      <c r="E121" s="1180">
        <v>40.1</v>
      </c>
      <c r="F121" s="1186">
        <v>24</v>
      </c>
      <c r="G121" s="585" t="s">
        <v>1883</v>
      </c>
      <c r="H121" s="1180">
        <v>25.4</v>
      </c>
      <c r="I121" s="1141" t="s">
        <v>1462</v>
      </c>
      <c r="J121" s="1200"/>
      <c r="K121" s="1202"/>
      <c r="L121" s="392">
        <v>104000</v>
      </c>
      <c r="M121" s="1202"/>
      <c r="N121" s="1202"/>
      <c r="O121" s="1134"/>
      <c r="P121" s="1135">
        <f t="shared" si="10"/>
        <v>0</v>
      </c>
      <c r="Q121" s="1135">
        <f t="shared" si="11"/>
        <v>0</v>
      </c>
      <c r="R121" s="858">
        <v>595</v>
      </c>
      <c r="S121" s="858">
        <v>300</v>
      </c>
      <c r="T121" s="858">
        <v>1345</v>
      </c>
      <c r="U121" s="325">
        <f t="shared" si="19"/>
        <v>0.24008249999999998</v>
      </c>
      <c r="V121" s="328">
        <v>32.4</v>
      </c>
    </row>
    <row r="122" spans="1:22" ht="15" customHeight="1">
      <c r="A122" s="1193" t="s">
        <v>1305</v>
      </c>
      <c r="B122" s="1197">
        <v>5.21</v>
      </c>
      <c r="C122" s="1197">
        <v>5.33</v>
      </c>
      <c r="D122" s="1183">
        <v>0.89</v>
      </c>
      <c r="E122" s="1180">
        <v>59.9</v>
      </c>
      <c r="F122" s="1186">
        <v>30</v>
      </c>
      <c r="G122" s="585" t="s">
        <v>1883</v>
      </c>
      <c r="H122" s="1180">
        <v>25.4</v>
      </c>
      <c r="I122" s="1141" t="s">
        <v>1462</v>
      </c>
      <c r="J122" s="1200"/>
      <c r="K122" s="1202"/>
      <c r="L122" s="392">
        <v>114000</v>
      </c>
      <c r="M122" s="1202"/>
      <c r="N122" s="1202"/>
      <c r="O122" s="1134"/>
      <c r="P122" s="1135">
        <f t="shared" si="10"/>
        <v>0</v>
      </c>
      <c r="Q122" s="1135">
        <f t="shared" si="11"/>
        <v>0</v>
      </c>
      <c r="R122" s="858">
        <v>595</v>
      </c>
      <c r="S122" s="858">
        <v>300</v>
      </c>
      <c r="T122" s="858">
        <v>1345</v>
      </c>
      <c r="U122" s="325">
        <f t="shared" si="19"/>
        <v>0.24008249999999998</v>
      </c>
      <c r="V122" s="328">
        <v>33.4</v>
      </c>
    </row>
    <row r="123" spans="1:22" ht="15" customHeight="1">
      <c r="A123" s="1193" t="s">
        <v>1306</v>
      </c>
      <c r="B123" s="1197">
        <v>6.15</v>
      </c>
      <c r="C123" s="1197">
        <v>6.35</v>
      </c>
      <c r="D123" s="1183">
        <v>1.06</v>
      </c>
      <c r="E123" s="1180">
        <v>36.799999999999997</v>
      </c>
      <c r="F123" s="1186">
        <v>34</v>
      </c>
      <c r="G123" s="585" t="s">
        <v>1884</v>
      </c>
      <c r="H123" s="1180">
        <v>28.5</v>
      </c>
      <c r="I123" s="1141" t="s">
        <v>1462</v>
      </c>
      <c r="J123" s="1200"/>
      <c r="K123" s="1202"/>
      <c r="L123" s="392">
        <v>129000</v>
      </c>
      <c r="M123" s="1202"/>
      <c r="N123" s="1202"/>
      <c r="O123" s="1134"/>
      <c r="P123" s="1135">
        <f t="shared" ref="P123:P124" si="20">IF(OR(U123="",J123=""),0,J123*U123)</f>
        <v>0</v>
      </c>
      <c r="Q123" s="1135">
        <f t="shared" ref="Q123:Q124" si="21">IF(OR(V123="",J123=""),0,J123*V123)</f>
        <v>0</v>
      </c>
      <c r="R123" s="858">
        <v>595</v>
      </c>
      <c r="S123" s="858">
        <v>300</v>
      </c>
      <c r="T123" s="858">
        <v>1465</v>
      </c>
      <c r="U123" s="325">
        <f t="shared" si="19"/>
        <v>0.26150250000000003</v>
      </c>
      <c r="V123" s="328">
        <v>28.5</v>
      </c>
    </row>
    <row r="124" spans="1:22" ht="15" customHeight="1" thickBot="1">
      <c r="A124" s="145" t="s">
        <v>1307</v>
      </c>
      <c r="B124" s="1197">
        <v>6.66</v>
      </c>
      <c r="C124" s="1197">
        <v>6.86</v>
      </c>
      <c r="D124" s="1184">
        <v>1.1399999999999999</v>
      </c>
      <c r="E124" s="1180">
        <v>52.3</v>
      </c>
      <c r="F124" s="1187">
        <v>39</v>
      </c>
      <c r="G124" s="585" t="s">
        <v>1885</v>
      </c>
      <c r="H124" s="1181">
        <v>34</v>
      </c>
      <c r="I124" s="1141" t="s">
        <v>1462</v>
      </c>
      <c r="J124" s="1206"/>
      <c r="K124" s="1202"/>
      <c r="L124" s="392">
        <v>140000</v>
      </c>
      <c r="M124" s="1202"/>
      <c r="N124" s="1202"/>
      <c r="O124" s="1134"/>
      <c r="P124" s="1135">
        <f t="shared" si="20"/>
        <v>0</v>
      </c>
      <c r="Q124" s="1135">
        <f t="shared" si="21"/>
        <v>0</v>
      </c>
      <c r="R124" s="858">
        <v>595</v>
      </c>
      <c r="S124" s="858">
        <v>300</v>
      </c>
      <c r="T124" s="858">
        <v>1465</v>
      </c>
      <c r="U124" s="325">
        <f t="shared" si="19"/>
        <v>0.26150250000000003</v>
      </c>
      <c r="V124" s="328">
        <v>34</v>
      </c>
    </row>
    <row r="125" spans="1:22" ht="15" customHeight="1" thickBot="1">
      <c r="A125" s="1645" t="s">
        <v>1103</v>
      </c>
      <c r="B125" s="1646"/>
      <c r="C125" s="1646"/>
      <c r="D125" s="1646"/>
      <c r="E125" s="1646"/>
      <c r="F125" s="1646"/>
      <c r="G125" s="1646"/>
      <c r="H125" s="1646"/>
      <c r="I125" s="1646"/>
      <c r="J125" s="1647"/>
      <c r="K125" s="1202"/>
      <c r="L125" s="1188"/>
      <c r="M125" s="1202"/>
      <c r="N125" s="1202"/>
      <c r="O125" s="1171"/>
      <c r="P125" s="1202"/>
      <c r="Q125" s="1134"/>
      <c r="R125" s="1135"/>
      <c r="S125" s="1135"/>
      <c r="T125" s="1135"/>
      <c r="U125" s="1135"/>
      <c r="V125" s="1135"/>
    </row>
    <row r="126" spans="1:22" s="79" customFormat="1" ht="26.25" customHeight="1" thickBot="1">
      <c r="A126" s="269" t="s">
        <v>1102</v>
      </c>
      <c r="B126" s="261"/>
      <c r="C126" s="261"/>
      <c r="D126" s="261"/>
      <c r="E126" s="261"/>
      <c r="F126" s="261"/>
      <c r="G126" s="261"/>
      <c r="H126" s="261"/>
      <c r="I126" s="294"/>
      <c r="J126" s="262"/>
      <c r="K126" s="109"/>
      <c r="L126" s="495"/>
      <c r="M126" s="109"/>
      <c r="N126" s="109"/>
      <c r="O126" s="1134"/>
      <c r="P126" s="1135">
        <f t="shared" ref="P126:P154" si="22">IF(OR(U126="",J126=""),0,J126*U126)</f>
        <v>0</v>
      </c>
      <c r="Q126" s="1135">
        <f t="shared" ref="Q126:Q154" si="23">IF(OR(V126="",J126=""),0,J126*V126)</f>
        <v>0</v>
      </c>
      <c r="R126" s="201"/>
      <c r="S126" s="201"/>
      <c r="T126" s="201"/>
      <c r="U126" s="106"/>
      <c r="V126" s="201"/>
    </row>
    <row r="127" spans="1:22" ht="15" customHeight="1">
      <c r="A127" s="848" t="s">
        <v>1078</v>
      </c>
      <c r="B127" s="1196">
        <v>1.65</v>
      </c>
      <c r="C127" s="1196">
        <v>1.85</v>
      </c>
      <c r="D127" s="1182">
        <v>0.28299999999999997</v>
      </c>
      <c r="E127" s="1179">
        <v>15.8</v>
      </c>
      <c r="F127" s="1185">
        <v>34</v>
      </c>
      <c r="G127" s="452" t="s">
        <v>1869</v>
      </c>
      <c r="H127" s="1179">
        <v>16.3</v>
      </c>
      <c r="I127" s="1141" t="s">
        <v>1462</v>
      </c>
      <c r="J127" s="1203"/>
      <c r="K127" s="1202"/>
      <c r="L127" s="392">
        <v>78000</v>
      </c>
      <c r="M127" s="1202"/>
      <c r="N127" s="1202"/>
      <c r="O127" s="1134"/>
      <c r="P127" s="1135">
        <f t="shared" si="22"/>
        <v>0</v>
      </c>
      <c r="Q127" s="1135">
        <f t="shared" si="23"/>
        <v>0</v>
      </c>
      <c r="R127" s="328">
        <v>595</v>
      </c>
      <c r="S127" s="328">
        <v>300</v>
      </c>
      <c r="T127" s="328">
        <v>895</v>
      </c>
      <c r="U127" s="325">
        <v>0.1597575</v>
      </c>
      <c r="V127" s="328">
        <v>21.8</v>
      </c>
    </row>
    <row r="128" spans="1:22" ht="15" customHeight="1">
      <c r="A128" s="1193" t="s">
        <v>1080</v>
      </c>
      <c r="B128" s="1197">
        <v>2.65</v>
      </c>
      <c r="C128" s="1197">
        <v>3.05</v>
      </c>
      <c r="D128" s="1183">
        <v>0.45400000000000001</v>
      </c>
      <c r="E128" s="1180">
        <v>18</v>
      </c>
      <c r="F128" s="1186">
        <v>31</v>
      </c>
      <c r="G128" s="585" t="s">
        <v>1870</v>
      </c>
      <c r="H128" s="1180">
        <v>20</v>
      </c>
      <c r="I128" s="1141" t="s">
        <v>1462</v>
      </c>
      <c r="J128" s="1200"/>
      <c r="K128" s="1202"/>
      <c r="L128" s="392">
        <v>85000</v>
      </c>
      <c r="M128" s="1202"/>
      <c r="N128" s="1202"/>
      <c r="O128" s="1134"/>
      <c r="P128" s="1135">
        <f t="shared" si="22"/>
        <v>0</v>
      </c>
      <c r="Q128" s="1135">
        <f t="shared" si="23"/>
        <v>0</v>
      </c>
      <c r="R128" s="328">
        <v>595</v>
      </c>
      <c r="S128" s="328">
        <v>300</v>
      </c>
      <c r="T128" s="328">
        <v>1125</v>
      </c>
      <c r="U128" s="325">
        <v>0.2008125</v>
      </c>
      <c r="V128" s="328">
        <v>26</v>
      </c>
    </row>
    <row r="129" spans="1:22" ht="15" customHeight="1">
      <c r="A129" s="1193" t="s">
        <v>1082</v>
      </c>
      <c r="B129" s="1197">
        <v>3.85</v>
      </c>
      <c r="C129" s="1197">
        <v>3.7</v>
      </c>
      <c r="D129" s="1183">
        <v>0.66</v>
      </c>
      <c r="E129" s="1180" t="s">
        <v>1871</v>
      </c>
      <c r="F129" s="1186">
        <v>36</v>
      </c>
      <c r="G129" s="585" t="s">
        <v>1872</v>
      </c>
      <c r="H129" s="1180">
        <v>24</v>
      </c>
      <c r="I129" s="1141" t="s">
        <v>1462</v>
      </c>
      <c r="J129" s="1200"/>
      <c r="K129" s="1202"/>
      <c r="L129" s="392">
        <v>100000</v>
      </c>
      <c r="M129" s="1202"/>
      <c r="N129" s="1202"/>
      <c r="O129" s="1134"/>
      <c r="P129" s="1135">
        <f t="shared" si="22"/>
        <v>0</v>
      </c>
      <c r="Q129" s="1135">
        <f t="shared" si="23"/>
        <v>0</v>
      </c>
      <c r="R129" s="579">
        <v>595</v>
      </c>
      <c r="S129" s="328">
        <v>300</v>
      </c>
      <c r="T129" s="328">
        <v>1345</v>
      </c>
      <c r="U129" s="325">
        <v>0.24008249999999998</v>
      </c>
      <c r="V129" s="328">
        <v>31</v>
      </c>
    </row>
    <row r="130" spans="1:22" ht="15" customHeight="1">
      <c r="A130" s="1193" t="s">
        <v>1084</v>
      </c>
      <c r="B130" s="1197">
        <v>4.6500000000000004</v>
      </c>
      <c r="C130" s="1197">
        <v>4.3499999999999996</v>
      </c>
      <c r="D130" s="1183">
        <v>0.79700000000000004</v>
      </c>
      <c r="E130" s="1180">
        <v>56.9</v>
      </c>
      <c r="F130" s="1186">
        <v>43</v>
      </c>
      <c r="G130" s="585" t="s">
        <v>1872</v>
      </c>
      <c r="H130" s="1180" t="s">
        <v>1873</v>
      </c>
      <c r="I130" s="1141" t="s">
        <v>1462</v>
      </c>
      <c r="J130" s="1200"/>
      <c r="K130" s="1202"/>
      <c r="L130" s="392">
        <v>110000</v>
      </c>
      <c r="M130" s="1202"/>
      <c r="N130" s="1202"/>
      <c r="O130" s="1134"/>
      <c r="P130" s="1135">
        <f t="shared" si="22"/>
        <v>0</v>
      </c>
      <c r="Q130" s="1135">
        <f t="shared" si="23"/>
        <v>0</v>
      </c>
      <c r="R130" s="579">
        <v>595</v>
      </c>
      <c r="S130" s="328">
        <v>300</v>
      </c>
      <c r="T130" s="328">
        <v>1345</v>
      </c>
      <c r="U130" s="325">
        <v>0.24008249999999998</v>
      </c>
      <c r="V130" s="328">
        <v>31</v>
      </c>
    </row>
    <row r="131" spans="1:22" ht="15" customHeight="1">
      <c r="A131" s="1193" t="s">
        <v>1086</v>
      </c>
      <c r="B131" s="1197">
        <v>6</v>
      </c>
      <c r="C131" s="1197">
        <v>6.15</v>
      </c>
      <c r="D131" s="1183">
        <v>1.0289999999999999</v>
      </c>
      <c r="E131" s="1180">
        <v>53.8</v>
      </c>
      <c r="F131" s="1186">
        <v>45</v>
      </c>
      <c r="G131" s="585" t="s">
        <v>1874</v>
      </c>
      <c r="H131" s="1180">
        <v>27.3</v>
      </c>
      <c r="I131" s="1141" t="s">
        <v>1462</v>
      </c>
      <c r="J131" s="1200"/>
      <c r="K131" s="1202"/>
      <c r="L131" s="392">
        <v>120000</v>
      </c>
      <c r="M131" s="1202"/>
      <c r="N131" s="1202"/>
      <c r="O131" s="1134"/>
      <c r="P131" s="1135">
        <f t="shared" si="22"/>
        <v>0</v>
      </c>
      <c r="Q131" s="1135">
        <f t="shared" si="23"/>
        <v>0</v>
      </c>
      <c r="R131" s="579">
        <v>595</v>
      </c>
      <c r="S131" s="328">
        <v>300</v>
      </c>
      <c r="T131" s="328">
        <v>1465</v>
      </c>
      <c r="U131" s="325">
        <v>0.26150250000000003</v>
      </c>
      <c r="V131" s="328">
        <v>34.799999999999997</v>
      </c>
    </row>
    <row r="132" spans="1:22" ht="15" customHeight="1">
      <c r="A132" s="1193" t="s">
        <v>1088</v>
      </c>
      <c r="B132" s="1197">
        <v>7.35</v>
      </c>
      <c r="C132" s="1197">
        <v>8.1999999999999993</v>
      </c>
      <c r="D132" s="1183">
        <v>1.26</v>
      </c>
      <c r="E132" s="1180">
        <v>45.4</v>
      </c>
      <c r="F132" s="1186">
        <v>50</v>
      </c>
      <c r="G132" s="585" t="s">
        <v>1875</v>
      </c>
      <c r="H132" s="1180">
        <v>31.7</v>
      </c>
      <c r="I132" s="1141" t="s">
        <v>1462</v>
      </c>
      <c r="J132" s="1200"/>
      <c r="K132" s="1202"/>
      <c r="L132" s="392">
        <v>133000</v>
      </c>
      <c r="M132" s="1202"/>
      <c r="N132" s="1202"/>
      <c r="O132" s="1134"/>
      <c r="P132" s="1135">
        <f t="shared" si="22"/>
        <v>0</v>
      </c>
      <c r="Q132" s="1135">
        <f t="shared" si="23"/>
        <v>0</v>
      </c>
      <c r="R132" s="579">
        <v>695</v>
      </c>
      <c r="S132" s="328">
        <v>300</v>
      </c>
      <c r="T132" s="328">
        <v>1465</v>
      </c>
      <c r="U132" s="325">
        <v>0.30545250000000002</v>
      </c>
      <c r="V132" s="328">
        <v>40.200000000000003</v>
      </c>
    </row>
    <row r="133" spans="1:22" ht="15" customHeight="1">
      <c r="A133" s="1193" t="s">
        <v>1079</v>
      </c>
      <c r="B133" s="1197">
        <v>2.25</v>
      </c>
      <c r="C133" s="1197">
        <v>2.35</v>
      </c>
      <c r="D133" s="1183">
        <v>0.38600000000000001</v>
      </c>
      <c r="E133" s="1180">
        <v>33.200000000000003</v>
      </c>
      <c r="F133" s="1186">
        <v>39</v>
      </c>
      <c r="G133" s="585" t="s">
        <v>1869</v>
      </c>
      <c r="H133" s="1180">
        <v>16.7</v>
      </c>
      <c r="I133" s="1141" t="s">
        <v>1462</v>
      </c>
      <c r="J133" s="1200"/>
      <c r="K133" s="1202"/>
      <c r="L133" s="392">
        <v>83000</v>
      </c>
      <c r="M133" s="1202"/>
      <c r="N133" s="1202"/>
      <c r="O133" s="1134"/>
      <c r="P133" s="1135">
        <f t="shared" si="22"/>
        <v>0</v>
      </c>
      <c r="Q133" s="1135">
        <f t="shared" si="23"/>
        <v>0</v>
      </c>
      <c r="R133" s="328">
        <v>595</v>
      </c>
      <c r="S133" s="328">
        <v>300</v>
      </c>
      <c r="T133" s="328">
        <v>895</v>
      </c>
      <c r="U133" s="325">
        <v>0.1597575</v>
      </c>
      <c r="V133" s="328">
        <v>22.2</v>
      </c>
    </row>
    <row r="134" spans="1:22" ht="15" customHeight="1">
      <c r="A134" s="1193" t="s">
        <v>1081</v>
      </c>
      <c r="B134" s="1197">
        <v>3.05</v>
      </c>
      <c r="C134" s="1197">
        <v>3.15</v>
      </c>
      <c r="D134" s="1183">
        <v>0.52300000000000002</v>
      </c>
      <c r="E134" s="1180">
        <v>26.7</v>
      </c>
      <c r="F134" s="1186">
        <v>32</v>
      </c>
      <c r="G134" s="585" t="s">
        <v>1870</v>
      </c>
      <c r="H134" s="1180">
        <v>20.8</v>
      </c>
      <c r="I134" s="1141" t="s">
        <v>1462</v>
      </c>
      <c r="J134" s="1200"/>
      <c r="K134" s="1202"/>
      <c r="L134" s="392">
        <v>89000</v>
      </c>
      <c r="M134" s="1202"/>
      <c r="N134" s="1202"/>
      <c r="O134" s="1134"/>
      <c r="P134" s="1135">
        <f t="shared" si="22"/>
        <v>0</v>
      </c>
      <c r="Q134" s="1135">
        <f t="shared" si="23"/>
        <v>0</v>
      </c>
      <c r="R134" s="328">
        <v>595</v>
      </c>
      <c r="S134" s="328">
        <v>300</v>
      </c>
      <c r="T134" s="328">
        <v>1125</v>
      </c>
      <c r="U134" s="325">
        <v>0.2008125</v>
      </c>
      <c r="V134" s="328">
        <v>26.8</v>
      </c>
    </row>
    <row r="135" spans="1:22" ht="15" customHeight="1">
      <c r="A135" s="1193" t="s">
        <v>1083</v>
      </c>
      <c r="B135" s="1197">
        <v>4.2</v>
      </c>
      <c r="C135" s="1197">
        <v>4.0999999999999996</v>
      </c>
      <c r="D135" s="1183">
        <v>0.72</v>
      </c>
      <c r="E135" s="1180">
        <v>41.2</v>
      </c>
      <c r="F135" s="1186">
        <v>37</v>
      </c>
      <c r="G135" s="585" t="s">
        <v>1872</v>
      </c>
      <c r="H135" s="1180">
        <v>25.4</v>
      </c>
      <c r="I135" s="1141" t="s">
        <v>1462</v>
      </c>
      <c r="J135" s="1200"/>
      <c r="K135" s="1202"/>
      <c r="L135" s="392">
        <v>106000</v>
      </c>
      <c r="M135" s="1202"/>
      <c r="N135" s="1202"/>
      <c r="O135" s="1134"/>
      <c r="P135" s="1135">
        <f t="shared" si="22"/>
        <v>0</v>
      </c>
      <c r="Q135" s="1135">
        <f t="shared" si="23"/>
        <v>0</v>
      </c>
      <c r="R135" s="579">
        <v>595</v>
      </c>
      <c r="S135" s="328">
        <v>300</v>
      </c>
      <c r="T135" s="328">
        <v>1345</v>
      </c>
      <c r="U135" s="325">
        <v>0.24008249999999998</v>
      </c>
      <c r="V135" s="328">
        <v>32.4</v>
      </c>
    </row>
    <row r="136" spans="1:22" ht="15" customHeight="1">
      <c r="A136" s="1193" t="s">
        <v>1085</v>
      </c>
      <c r="B136" s="1197">
        <v>5.35</v>
      </c>
      <c r="C136" s="1197">
        <v>5.7</v>
      </c>
      <c r="D136" s="1183">
        <v>0.91700000000000004</v>
      </c>
      <c r="E136" s="1180">
        <v>61.5</v>
      </c>
      <c r="F136" s="1186">
        <v>43</v>
      </c>
      <c r="G136" s="585" t="s">
        <v>1872</v>
      </c>
      <c r="H136" s="1180">
        <v>26.3</v>
      </c>
      <c r="I136" s="1141" t="s">
        <v>1462</v>
      </c>
      <c r="J136" s="1200"/>
      <c r="K136" s="1202"/>
      <c r="L136" s="392">
        <v>113000</v>
      </c>
      <c r="M136" s="1202"/>
      <c r="N136" s="1202"/>
      <c r="O136" s="1134"/>
      <c r="P136" s="1135">
        <f t="shared" si="22"/>
        <v>0</v>
      </c>
      <c r="Q136" s="1135">
        <f t="shared" si="23"/>
        <v>0</v>
      </c>
      <c r="R136" s="579">
        <v>595</v>
      </c>
      <c r="S136" s="328">
        <v>300</v>
      </c>
      <c r="T136" s="328">
        <v>1345</v>
      </c>
      <c r="U136" s="325">
        <v>0.24008249999999998</v>
      </c>
      <c r="V136" s="328">
        <v>32.4</v>
      </c>
    </row>
    <row r="137" spans="1:22" ht="15" customHeight="1">
      <c r="A137" s="1193" t="s">
        <v>1087</v>
      </c>
      <c r="B137" s="1197">
        <v>6.75</v>
      </c>
      <c r="C137" s="1197">
        <v>7.15</v>
      </c>
      <c r="D137" s="1183">
        <v>1.157</v>
      </c>
      <c r="E137" s="1180">
        <v>40.299999999999997</v>
      </c>
      <c r="F137" s="1186">
        <v>46</v>
      </c>
      <c r="G137" s="585" t="s">
        <v>1874</v>
      </c>
      <c r="H137" s="1180">
        <v>28.5</v>
      </c>
      <c r="I137" s="1141" t="s">
        <v>1462</v>
      </c>
      <c r="J137" s="1200"/>
      <c r="K137" s="1202"/>
      <c r="L137" s="392">
        <v>129000</v>
      </c>
      <c r="M137" s="1202"/>
      <c r="N137" s="1202"/>
      <c r="O137" s="1134"/>
      <c r="P137" s="1135">
        <f t="shared" si="22"/>
        <v>0</v>
      </c>
      <c r="Q137" s="1135">
        <f t="shared" si="23"/>
        <v>0</v>
      </c>
      <c r="R137" s="579">
        <v>595</v>
      </c>
      <c r="S137" s="328">
        <v>300</v>
      </c>
      <c r="T137" s="328">
        <v>1465</v>
      </c>
      <c r="U137" s="325">
        <v>0.26150250000000003</v>
      </c>
      <c r="V137" s="328">
        <v>36</v>
      </c>
    </row>
    <row r="138" spans="1:22" ht="15" customHeight="1" thickBot="1">
      <c r="A138" s="145" t="s">
        <v>1089</v>
      </c>
      <c r="B138" s="1198">
        <v>8.25</v>
      </c>
      <c r="C138" s="1198">
        <v>8.5</v>
      </c>
      <c r="D138" s="1184">
        <v>1.4139999999999999</v>
      </c>
      <c r="E138" s="1181">
        <v>64.7</v>
      </c>
      <c r="F138" s="1187">
        <v>50</v>
      </c>
      <c r="G138" s="585" t="s">
        <v>1875</v>
      </c>
      <c r="H138" s="1181">
        <v>34</v>
      </c>
      <c r="I138" s="1141" t="s">
        <v>1462</v>
      </c>
      <c r="J138" s="1206"/>
      <c r="K138" s="1202"/>
      <c r="L138" s="392">
        <v>140000</v>
      </c>
      <c r="M138" s="1202"/>
      <c r="N138" s="1202"/>
      <c r="O138" s="1134"/>
      <c r="P138" s="1135">
        <f t="shared" si="22"/>
        <v>0</v>
      </c>
      <c r="Q138" s="1135">
        <f t="shared" si="23"/>
        <v>0</v>
      </c>
      <c r="R138" s="579">
        <v>695</v>
      </c>
      <c r="S138" s="328">
        <v>300</v>
      </c>
      <c r="T138" s="328">
        <v>1465</v>
      </c>
      <c r="U138" s="325">
        <v>0.30545250000000002</v>
      </c>
      <c r="V138" s="328">
        <v>42</v>
      </c>
    </row>
    <row r="139" spans="1:22" s="79" customFormat="1" ht="26.1" customHeight="1" thickBot="1">
      <c r="A139" s="1645" t="s">
        <v>1103</v>
      </c>
      <c r="B139" s="1646"/>
      <c r="C139" s="1646"/>
      <c r="D139" s="1646"/>
      <c r="E139" s="1646"/>
      <c r="F139" s="1646"/>
      <c r="G139" s="1646"/>
      <c r="H139" s="1646"/>
      <c r="I139" s="1646"/>
      <c r="J139" s="1647"/>
      <c r="K139" s="109"/>
      <c r="L139" s="1169"/>
      <c r="M139" s="193"/>
      <c r="N139" s="109"/>
      <c r="O139" s="1134"/>
      <c r="P139" s="1135">
        <f t="shared" si="22"/>
        <v>0</v>
      </c>
      <c r="Q139" s="1135">
        <f t="shared" si="23"/>
        <v>0</v>
      </c>
      <c r="U139" s="106"/>
    </row>
    <row r="140" spans="1:22" s="79" customFormat="1" ht="26.25" customHeight="1" thickBot="1">
      <c r="A140" s="269" t="s">
        <v>1104</v>
      </c>
      <c r="B140" s="261"/>
      <c r="C140" s="261"/>
      <c r="D140" s="261"/>
      <c r="E140" s="261"/>
      <c r="F140" s="261"/>
      <c r="G140" s="261"/>
      <c r="H140" s="261"/>
      <c r="I140" s="294"/>
      <c r="J140" s="262"/>
      <c r="K140" s="109"/>
      <c r="L140" s="495"/>
      <c r="M140" s="109"/>
      <c r="N140" s="109"/>
      <c r="O140" s="1134"/>
      <c r="P140" s="1135">
        <f t="shared" si="22"/>
        <v>0</v>
      </c>
      <c r="Q140" s="1135">
        <f t="shared" si="23"/>
        <v>0</v>
      </c>
      <c r="R140" s="201"/>
      <c r="S140" s="201"/>
      <c r="T140" s="201"/>
      <c r="U140" s="106"/>
      <c r="V140" s="201"/>
    </row>
    <row r="141" spans="1:22" ht="15" customHeight="1">
      <c r="A141" s="848" t="s">
        <v>1090</v>
      </c>
      <c r="B141" s="1197">
        <v>1.65</v>
      </c>
      <c r="C141" s="1197">
        <v>1.85</v>
      </c>
      <c r="D141" s="1182">
        <v>0.28299999999999997</v>
      </c>
      <c r="E141" s="1180">
        <v>15.8</v>
      </c>
      <c r="F141" s="1185">
        <v>34</v>
      </c>
      <c r="G141" s="452" t="s">
        <v>1876</v>
      </c>
      <c r="H141" s="1179">
        <v>11.6</v>
      </c>
      <c r="I141" s="1141" t="s">
        <v>1462</v>
      </c>
      <c r="J141" s="1203"/>
      <c r="K141" s="1202"/>
      <c r="L141" s="392">
        <v>75000</v>
      </c>
      <c r="M141" s="1202"/>
      <c r="N141" s="1202"/>
      <c r="O141" s="1134"/>
      <c r="P141" s="1135">
        <f t="shared" si="22"/>
        <v>0</v>
      </c>
      <c r="Q141" s="1135">
        <f t="shared" si="23"/>
        <v>0</v>
      </c>
      <c r="R141" s="328">
        <v>555</v>
      </c>
      <c r="S141" s="328">
        <v>255</v>
      </c>
      <c r="T141" s="328">
        <v>755</v>
      </c>
      <c r="U141" s="325">
        <v>0.10685137500000001</v>
      </c>
      <c r="V141" s="328">
        <v>15.9</v>
      </c>
    </row>
    <row r="142" spans="1:22" ht="15" customHeight="1">
      <c r="A142" s="1193" t="s">
        <v>1092</v>
      </c>
      <c r="B142" s="1197">
        <v>2.65</v>
      </c>
      <c r="C142" s="1197">
        <v>3.05</v>
      </c>
      <c r="D142" s="1183">
        <v>0.45400000000000001</v>
      </c>
      <c r="E142" s="1180">
        <v>18</v>
      </c>
      <c r="F142" s="1186">
        <v>31</v>
      </c>
      <c r="G142" s="585" t="s">
        <v>1877</v>
      </c>
      <c r="H142" s="1180">
        <v>13.9</v>
      </c>
      <c r="I142" s="1141" t="s">
        <v>1462</v>
      </c>
      <c r="J142" s="1200"/>
      <c r="K142" s="1202"/>
      <c r="L142" s="392">
        <v>83000</v>
      </c>
      <c r="M142" s="1202"/>
      <c r="N142" s="1202"/>
      <c r="O142" s="1134"/>
      <c r="P142" s="1135">
        <f t="shared" si="22"/>
        <v>0</v>
      </c>
      <c r="Q142" s="1135">
        <f t="shared" si="23"/>
        <v>0</v>
      </c>
      <c r="R142" s="328">
        <v>555</v>
      </c>
      <c r="S142" s="328">
        <v>255</v>
      </c>
      <c r="T142" s="328">
        <v>985</v>
      </c>
      <c r="U142" s="325">
        <v>0.13940212500000002</v>
      </c>
      <c r="V142" s="328">
        <v>19.399999999999999</v>
      </c>
    </row>
    <row r="143" spans="1:22" ht="15" customHeight="1">
      <c r="A143" s="1193" t="s">
        <v>1094</v>
      </c>
      <c r="B143" s="1197">
        <v>3.85</v>
      </c>
      <c r="C143" s="1197">
        <v>3.7</v>
      </c>
      <c r="D143" s="1183">
        <v>0.66</v>
      </c>
      <c r="E143" s="1180">
        <v>38.200000000000003</v>
      </c>
      <c r="F143" s="1186">
        <v>36</v>
      </c>
      <c r="G143" s="585" t="s">
        <v>1878</v>
      </c>
      <c r="H143" s="1180">
        <v>17.3</v>
      </c>
      <c r="I143" s="1141" t="s">
        <v>1462</v>
      </c>
      <c r="J143" s="1200"/>
      <c r="K143" s="1202"/>
      <c r="L143" s="392">
        <v>91000</v>
      </c>
      <c r="M143" s="1202"/>
      <c r="N143" s="1202"/>
      <c r="O143" s="1134"/>
      <c r="P143" s="1135">
        <f t="shared" si="22"/>
        <v>0</v>
      </c>
      <c r="Q143" s="1135">
        <f t="shared" si="23"/>
        <v>0</v>
      </c>
      <c r="R143" s="579">
        <v>555</v>
      </c>
      <c r="S143" s="328">
        <v>255</v>
      </c>
      <c r="T143" s="328">
        <v>1205</v>
      </c>
      <c r="U143" s="325">
        <v>0.17053762500000003</v>
      </c>
      <c r="V143" s="328">
        <v>24</v>
      </c>
    </row>
    <row r="144" spans="1:22" ht="15" customHeight="1">
      <c r="A144" s="1193" t="s">
        <v>1096</v>
      </c>
      <c r="B144" s="1197">
        <v>4.6500000000000004</v>
      </c>
      <c r="C144" s="1197">
        <v>4.3499999999999996</v>
      </c>
      <c r="D144" s="1183">
        <v>0.79700000000000004</v>
      </c>
      <c r="E144" s="1180">
        <v>56.9</v>
      </c>
      <c r="F144" s="1186">
        <v>43</v>
      </c>
      <c r="G144" s="585" t="s">
        <v>1878</v>
      </c>
      <c r="H144" s="1180">
        <v>17.899999999999999</v>
      </c>
      <c r="I144" s="1141" t="s">
        <v>1462</v>
      </c>
      <c r="J144" s="1200"/>
      <c r="K144" s="1202"/>
      <c r="L144" s="392">
        <v>106000</v>
      </c>
      <c r="M144" s="1202"/>
      <c r="N144" s="1202"/>
      <c r="O144" s="1134"/>
      <c r="P144" s="1135">
        <f t="shared" si="22"/>
        <v>0</v>
      </c>
      <c r="Q144" s="1135">
        <f t="shared" si="23"/>
        <v>0</v>
      </c>
      <c r="R144" s="328">
        <v>555</v>
      </c>
      <c r="S144" s="328">
        <v>255</v>
      </c>
      <c r="T144" s="328">
        <v>1205</v>
      </c>
      <c r="U144" s="325">
        <v>0.17053762500000003</v>
      </c>
      <c r="V144" s="328">
        <v>24.6</v>
      </c>
    </row>
    <row r="145" spans="1:22" ht="15" customHeight="1">
      <c r="A145" s="1193" t="s">
        <v>1098</v>
      </c>
      <c r="B145" s="1197">
        <v>6</v>
      </c>
      <c r="C145" s="1197">
        <v>6.15</v>
      </c>
      <c r="D145" s="1183">
        <v>1.0289999999999999</v>
      </c>
      <c r="E145" s="1180">
        <v>53.8</v>
      </c>
      <c r="F145" s="1186">
        <v>45</v>
      </c>
      <c r="G145" s="585" t="s">
        <v>1879</v>
      </c>
      <c r="H145" s="1180">
        <v>20.5</v>
      </c>
      <c r="I145" s="1141" t="s">
        <v>1462</v>
      </c>
      <c r="J145" s="1200"/>
      <c r="K145" s="1202"/>
      <c r="L145" s="392">
        <v>110000</v>
      </c>
      <c r="M145" s="1202"/>
      <c r="N145" s="1202"/>
      <c r="O145" s="1134"/>
      <c r="P145" s="1135">
        <f t="shared" si="22"/>
        <v>0</v>
      </c>
      <c r="Q145" s="1135">
        <f t="shared" si="23"/>
        <v>0</v>
      </c>
      <c r="R145" s="328">
        <v>555</v>
      </c>
      <c r="S145" s="328">
        <v>255</v>
      </c>
      <c r="T145" s="328">
        <v>1325</v>
      </c>
      <c r="U145" s="325">
        <v>0.187520625</v>
      </c>
      <c r="V145" s="328">
        <v>27.3</v>
      </c>
    </row>
    <row r="146" spans="1:22" ht="15" customHeight="1">
      <c r="A146" s="1193" t="s">
        <v>1100</v>
      </c>
      <c r="B146" s="1197">
        <v>7.35</v>
      </c>
      <c r="C146" s="1197">
        <v>8.1999999999999993</v>
      </c>
      <c r="D146" s="1183">
        <v>1.26</v>
      </c>
      <c r="E146" s="1180">
        <v>45.4</v>
      </c>
      <c r="F146" s="1186">
        <v>50</v>
      </c>
      <c r="G146" s="585" t="s">
        <v>1880</v>
      </c>
      <c r="H146" s="1180">
        <v>24</v>
      </c>
      <c r="I146" s="1141" t="s">
        <v>1462</v>
      </c>
      <c r="J146" s="1200"/>
      <c r="K146" s="1202"/>
      <c r="L146" s="392">
        <v>129000</v>
      </c>
      <c r="M146" s="1202"/>
      <c r="N146" s="1202"/>
      <c r="O146" s="1134"/>
      <c r="P146" s="1135">
        <f t="shared" si="22"/>
        <v>0</v>
      </c>
      <c r="Q146" s="1135">
        <f t="shared" si="23"/>
        <v>0</v>
      </c>
      <c r="R146" s="579">
        <v>650</v>
      </c>
      <c r="S146" s="328">
        <v>255</v>
      </c>
      <c r="T146" s="328">
        <v>1325</v>
      </c>
      <c r="U146" s="325">
        <v>0.21961875</v>
      </c>
      <c r="V146" s="328">
        <v>31.1</v>
      </c>
    </row>
    <row r="147" spans="1:22" ht="15" customHeight="1">
      <c r="A147" s="1193" t="s">
        <v>1091</v>
      </c>
      <c r="B147" s="1197">
        <v>2.25</v>
      </c>
      <c r="C147" s="1197">
        <v>2.35</v>
      </c>
      <c r="D147" s="1183">
        <v>0.38600000000000001</v>
      </c>
      <c r="E147" s="1180">
        <v>33.200000000000003</v>
      </c>
      <c r="F147" s="1186">
        <v>39</v>
      </c>
      <c r="G147" s="585" t="s">
        <v>1876</v>
      </c>
      <c r="H147" s="1180">
        <v>12</v>
      </c>
      <c r="I147" s="1141" t="s">
        <v>1462</v>
      </c>
      <c r="J147" s="1200"/>
      <c r="K147" s="1202"/>
      <c r="L147" s="392">
        <v>76000</v>
      </c>
      <c r="M147" s="1202"/>
      <c r="N147" s="1202"/>
      <c r="O147" s="1134"/>
      <c r="P147" s="1135">
        <f t="shared" si="22"/>
        <v>0</v>
      </c>
      <c r="Q147" s="1135">
        <f t="shared" si="23"/>
        <v>0</v>
      </c>
      <c r="R147" s="328">
        <v>555</v>
      </c>
      <c r="S147" s="328">
        <v>255</v>
      </c>
      <c r="T147" s="328">
        <v>755</v>
      </c>
      <c r="U147" s="325">
        <v>0.10685137500000001</v>
      </c>
      <c r="V147" s="328">
        <v>16.3</v>
      </c>
    </row>
    <row r="148" spans="1:22" ht="15" customHeight="1">
      <c r="A148" s="1193" t="s">
        <v>1093</v>
      </c>
      <c r="B148" s="1197">
        <v>3.05</v>
      </c>
      <c r="C148" s="1197">
        <v>3.15</v>
      </c>
      <c r="D148" s="1183">
        <v>0.52300000000000002</v>
      </c>
      <c r="E148" s="1180">
        <v>26.7</v>
      </c>
      <c r="F148" s="1186">
        <v>32</v>
      </c>
      <c r="G148" s="585" t="s">
        <v>1877</v>
      </c>
      <c r="H148" s="1180">
        <v>14.8</v>
      </c>
      <c r="I148" s="1141" t="s">
        <v>1462</v>
      </c>
      <c r="J148" s="1200"/>
      <c r="K148" s="1202"/>
      <c r="L148" s="392">
        <v>84000</v>
      </c>
      <c r="M148" s="1202"/>
      <c r="N148" s="1202"/>
      <c r="O148" s="1134"/>
      <c r="P148" s="1135">
        <f t="shared" si="22"/>
        <v>0</v>
      </c>
      <c r="Q148" s="1135">
        <f t="shared" si="23"/>
        <v>0</v>
      </c>
      <c r="R148" s="328">
        <v>555</v>
      </c>
      <c r="S148" s="328">
        <v>255</v>
      </c>
      <c r="T148" s="328">
        <v>985</v>
      </c>
      <c r="U148" s="325">
        <v>0.13940212500000002</v>
      </c>
      <c r="V148" s="328">
        <v>20.3</v>
      </c>
    </row>
    <row r="149" spans="1:22" ht="15" customHeight="1">
      <c r="A149" s="1193" t="s">
        <v>1095</v>
      </c>
      <c r="B149" s="1197">
        <v>4.2</v>
      </c>
      <c r="C149" s="1197">
        <v>4.0999999999999996</v>
      </c>
      <c r="D149" s="1183">
        <v>0.72</v>
      </c>
      <c r="E149" s="1180">
        <v>41.2</v>
      </c>
      <c r="F149" s="1186">
        <v>37</v>
      </c>
      <c r="G149" s="585" t="s">
        <v>1878</v>
      </c>
      <c r="H149" s="1180">
        <v>18.2</v>
      </c>
      <c r="I149" s="1141" t="s">
        <v>1462</v>
      </c>
      <c r="J149" s="1200"/>
      <c r="K149" s="1202"/>
      <c r="L149" s="392">
        <v>100000</v>
      </c>
      <c r="M149" s="1202"/>
      <c r="N149" s="1202"/>
      <c r="O149" s="1134"/>
      <c r="P149" s="1135">
        <f t="shared" si="22"/>
        <v>0</v>
      </c>
      <c r="Q149" s="1135">
        <f t="shared" si="23"/>
        <v>0</v>
      </c>
      <c r="R149" s="579">
        <v>555</v>
      </c>
      <c r="S149" s="328">
        <v>255</v>
      </c>
      <c r="T149" s="328">
        <v>1205</v>
      </c>
      <c r="U149" s="325">
        <v>0.17053762500000003</v>
      </c>
      <c r="V149" s="328">
        <v>24.9</v>
      </c>
    </row>
    <row r="150" spans="1:22" ht="15" customHeight="1">
      <c r="A150" s="1193" t="s">
        <v>1097</v>
      </c>
      <c r="B150" s="1197">
        <v>5.35</v>
      </c>
      <c r="C150" s="1197">
        <v>5.7</v>
      </c>
      <c r="D150" s="1183">
        <v>0.91700000000000004</v>
      </c>
      <c r="E150" s="1180">
        <v>61.5</v>
      </c>
      <c r="F150" s="1186">
        <v>43</v>
      </c>
      <c r="G150" s="585" t="s">
        <v>1878</v>
      </c>
      <c r="H150" s="1180">
        <v>18.8</v>
      </c>
      <c r="I150" s="1141" t="s">
        <v>1462</v>
      </c>
      <c r="J150" s="1200"/>
      <c r="K150" s="1202"/>
      <c r="L150" s="392">
        <v>109000</v>
      </c>
      <c r="M150" s="1202"/>
      <c r="N150" s="1202"/>
      <c r="O150" s="1134"/>
      <c r="P150" s="1135">
        <f t="shared" si="22"/>
        <v>0</v>
      </c>
      <c r="Q150" s="1135">
        <f t="shared" si="23"/>
        <v>0</v>
      </c>
      <c r="R150" s="328">
        <v>555</v>
      </c>
      <c r="S150" s="328">
        <v>255</v>
      </c>
      <c r="T150" s="328">
        <v>1205</v>
      </c>
      <c r="U150" s="325">
        <v>0.17053762500000003</v>
      </c>
      <c r="V150" s="328">
        <v>25.5</v>
      </c>
    </row>
    <row r="151" spans="1:22" ht="15" customHeight="1">
      <c r="A151" s="1193" t="s">
        <v>1099</v>
      </c>
      <c r="B151" s="1197">
        <v>6.75</v>
      </c>
      <c r="C151" s="1197">
        <v>7.15</v>
      </c>
      <c r="D151" s="1183">
        <v>1.157</v>
      </c>
      <c r="E151" s="1180">
        <v>40.299999999999997</v>
      </c>
      <c r="F151" s="1186">
        <v>46</v>
      </c>
      <c r="G151" s="585" t="s">
        <v>1879</v>
      </c>
      <c r="H151" s="1180">
        <v>21.7</v>
      </c>
      <c r="I151" s="1141" t="s">
        <v>1462</v>
      </c>
      <c r="J151" s="1200"/>
      <c r="K151" s="1202"/>
      <c r="L151" s="392">
        <v>121000</v>
      </c>
      <c r="M151" s="1202"/>
      <c r="N151" s="1202"/>
      <c r="O151" s="1134"/>
      <c r="P151" s="1135">
        <f t="shared" si="22"/>
        <v>0</v>
      </c>
      <c r="Q151" s="1135">
        <f t="shared" si="23"/>
        <v>0</v>
      </c>
      <c r="R151" s="579">
        <v>555</v>
      </c>
      <c r="S151" s="328">
        <v>255</v>
      </c>
      <c r="T151" s="328">
        <v>1325</v>
      </c>
      <c r="U151" s="325">
        <v>0.187520625</v>
      </c>
      <c r="V151" s="328">
        <v>28.5</v>
      </c>
    </row>
    <row r="152" spans="1:22" ht="15" customHeight="1" thickBot="1">
      <c r="A152" s="145" t="s">
        <v>1101</v>
      </c>
      <c r="B152" s="1197">
        <v>8.25</v>
      </c>
      <c r="C152" s="1197">
        <v>8.5</v>
      </c>
      <c r="D152" s="1184">
        <v>1.4139999999999999</v>
      </c>
      <c r="E152" s="1180">
        <v>64.7</v>
      </c>
      <c r="F152" s="1187">
        <v>50</v>
      </c>
      <c r="G152" s="585" t="s">
        <v>1880</v>
      </c>
      <c r="H152" s="1181">
        <v>25.2</v>
      </c>
      <c r="I152" s="1141" t="s">
        <v>1462</v>
      </c>
      <c r="J152" s="1206"/>
      <c r="K152" s="1202"/>
      <c r="L152" s="392">
        <v>135000</v>
      </c>
      <c r="M152" s="1202"/>
      <c r="N152" s="1202"/>
      <c r="O152" s="1134"/>
      <c r="P152" s="1135">
        <f t="shared" si="22"/>
        <v>0</v>
      </c>
      <c r="Q152" s="1135">
        <f t="shared" si="23"/>
        <v>0</v>
      </c>
      <c r="R152" s="579">
        <v>650</v>
      </c>
      <c r="S152" s="328">
        <v>255</v>
      </c>
      <c r="T152" s="328">
        <v>1325</v>
      </c>
      <c r="U152" s="325">
        <v>0.21961875</v>
      </c>
      <c r="V152" s="328">
        <v>32.299999999999997</v>
      </c>
    </row>
    <row r="153" spans="1:22" s="79" customFormat="1" ht="26.1" customHeight="1" thickBot="1">
      <c r="A153" s="1645" t="s">
        <v>1103</v>
      </c>
      <c r="B153" s="1646"/>
      <c r="C153" s="1646"/>
      <c r="D153" s="1646"/>
      <c r="E153" s="1646"/>
      <c r="F153" s="1646"/>
      <c r="G153" s="1646"/>
      <c r="H153" s="1646"/>
      <c r="I153" s="1646"/>
      <c r="J153" s="1647"/>
      <c r="K153" s="109"/>
      <c r="L153" s="1169"/>
      <c r="M153" s="193"/>
      <c r="N153" s="109"/>
      <c r="O153" s="1134"/>
      <c r="P153" s="1135">
        <f t="shared" si="22"/>
        <v>0</v>
      </c>
      <c r="Q153" s="1135">
        <f t="shared" si="23"/>
        <v>0</v>
      </c>
      <c r="U153" s="106"/>
    </row>
    <row r="154" spans="1:22" s="79" customFormat="1" ht="26.25" customHeight="1" thickBot="1">
      <c r="A154" s="1802" t="s">
        <v>7</v>
      </c>
      <c r="B154" s="1803"/>
      <c r="C154" s="1803"/>
      <c r="D154" s="1803"/>
      <c r="E154" s="1803"/>
      <c r="F154" s="1803"/>
      <c r="G154" s="1803"/>
      <c r="H154" s="1803"/>
      <c r="I154" s="1803"/>
      <c r="J154" s="1804"/>
      <c r="K154" s="109"/>
      <c r="L154" s="495"/>
      <c r="M154" s="109"/>
      <c r="N154" s="109"/>
      <c r="O154" s="1134"/>
      <c r="P154" s="1135">
        <f t="shared" si="22"/>
        <v>0</v>
      </c>
      <c r="Q154" s="1135">
        <f t="shared" si="23"/>
        <v>0</v>
      </c>
      <c r="R154" s="201"/>
      <c r="S154" s="201"/>
      <c r="T154" s="201"/>
      <c r="U154" s="106"/>
      <c r="V154" s="201"/>
    </row>
    <row r="155" spans="1:22" ht="18" customHeight="1">
      <c r="A155" s="242" t="s">
        <v>1518</v>
      </c>
      <c r="B155" s="1793" t="s">
        <v>2224</v>
      </c>
      <c r="C155" s="1794"/>
      <c r="D155" s="1794"/>
      <c r="E155" s="1794"/>
      <c r="F155" s="1794"/>
      <c r="G155" s="1794"/>
      <c r="H155" s="953">
        <v>0.31</v>
      </c>
      <c r="I155" s="1142" t="s">
        <v>1462</v>
      </c>
      <c r="J155" s="1201"/>
      <c r="K155" s="1202"/>
      <c r="L155" s="392">
        <v>5000</v>
      </c>
      <c r="M155" s="1202"/>
      <c r="N155" s="1202"/>
      <c r="O155" s="1134"/>
      <c r="P155" s="1135"/>
      <c r="Q155" s="1135"/>
      <c r="U155" s="123"/>
      <c r="V155" s="106"/>
    </row>
    <row r="156" spans="1:22" ht="18" customHeight="1">
      <c r="A156" s="547" t="s">
        <v>2221</v>
      </c>
      <c r="B156" s="1422" t="s">
        <v>2225</v>
      </c>
      <c r="C156" s="1423"/>
      <c r="D156" s="1423"/>
      <c r="E156" s="1423"/>
      <c r="F156" s="1423"/>
      <c r="G156" s="1423"/>
      <c r="H156" s="1429"/>
      <c r="I156" s="1142" t="s">
        <v>1462</v>
      </c>
      <c r="J156" s="1424"/>
      <c r="K156" s="1425"/>
      <c r="L156" s="392">
        <v>10000</v>
      </c>
      <c r="M156" s="1425"/>
      <c r="N156" s="1425"/>
      <c r="O156" s="1134"/>
      <c r="P156" s="1135"/>
      <c r="Q156" s="1135"/>
      <c r="U156" s="123"/>
      <c r="V156" s="106"/>
    </row>
    <row r="157" spans="1:22" ht="18" customHeight="1">
      <c r="A157" s="547" t="s">
        <v>168</v>
      </c>
      <c r="B157" s="1795" t="s">
        <v>102</v>
      </c>
      <c r="C157" s="1796"/>
      <c r="D157" s="1796"/>
      <c r="E157" s="1796"/>
      <c r="F157" s="1796"/>
      <c r="G157" s="1796"/>
      <c r="H157" s="1797"/>
      <c r="I157" s="1141" t="s">
        <v>1462</v>
      </c>
      <c r="J157" s="1200"/>
      <c r="K157" s="1202"/>
      <c r="L157" s="392">
        <v>35000</v>
      </c>
      <c r="M157" s="1202"/>
      <c r="N157" s="1202"/>
      <c r="O157" s="1134"/>
      <c r="P157" s="1135">
        <f>IF(OR(U157="",J157=""),0,J157*U157)</f>
        <v>0</v>
      </c>
      <c r="Q157" s="1135">
        <f>IF(OR(V157="",J157=""),0,J157*V157)</f>
        <v>0</v>
      </c>
      <c r="U157" s="123"/>
      <c r="V157" s="106"/>
    </row>
    <row r="158" spans="1:22" ht="18" customHeight="1">
      <c r="A158" s="242" t="s">
        <v>166</v>
      </c>
      <c r="B158" s="1793" t="s">
        <v>103</v>
      </c>
      <c r="C158" s="1794"/>
      <c r="D158" s="1794"/>
      <c r="E158" s="1794"/>
      <c r="F158" s="1794"/>
      <c r="G158" s="1794"/>
      <c r="H158" s="1798"/>
      <c r="I158" s="1141" t="s">
        <v>1462</v>
      </c>
      <c r="J158" s="1200"/>
      <c r="K158" s="1202"/>
      <c r="L158" s="392">
        <v>26000</v>
      </c>
      <c r="M158" s="1202"/>
      <c r="N158" s="1202"/>
      <c r="O158" s="1134"/>
      <c r="P158" s="1135">
        <f>IF(OR(U158="",J158=""),0,J158*U158)</f>
        <v>0</v>
      </c>
      <c r="Q158" s="1135">
        <f>IF(OR(V158="",J158=""),0,J158*V158)</f>
        <v>0</v>
      </c>
      <c r="U158" s="123"/>
      <c r="V158" s="106"/>
    </row>
    <row r="159" spans="1:22" ht="18" customHeight="1">
      <c r="A159" s="242" t="s">
        <v>248</v>
      </c>
      <c r="B159" s="1793" t="s">
        <v>617</v>
      </c>
      <c r="C159" s="1794"/>
      <c r="D159" s="1794"/>
      <c r="E159" s="1794"/>
      <c r="F159" s="1794"/>
      <c r="G159" s="1794"/>
      <c r="H159" s="1798"/>
      <c r="I159" s="1141" t="s">
        <v>1462</v>
      </c>
      <c r="J159" s="1200"/>
      <c r="K159" s="1202"/>
      <c r="L159" s="392">
        <v>29000</v>
      </c>
      <c r="M159" s="1202"/>
      <c r="N159" s="1202"/>
      <c r="O159" s="1134"/>
      <c r="P159" s="1135">
        <f>IF(OR(U159="",J159=""),0,J159*U159)</f>
        <v>0</v>
      </c>
      <c r="Q159" s="1135">
        <f>IF(OR(V159="",J159=""),0,J159*V159)</f>
        <v>0</v>
      </c>
      <c r="U159" s="123"/>
      <c r="V159" s="106"/>
    </row>
    <row r="160" spans="1:22" ht="18" customHeight="1">
      <c r="A160" s="242" t="s">
        <v>1077</v>
      </c>
      <c r="B160" s="1191" t="s">
        <v>1468</v>
      </c>
      <c r="C160" s="1192"/>
      <c r="D160" s="1192"/>
      <c r="E160" s="1192"/>
      <c r="F160" s="1192"/>
      <c r="G160" s="1192"/>
      <c r="H160" s="1194"/>
      <c r="I160" s="1141" t="s">
        <v>1462</v>
      </c>
      <c r="J160" s="1200"/>
      <c r="K160" s="1202"/>
      <c r="L160" s="392">
        <v>51000</v>
      </c>
      <c r="M160" s="1202"/>
      <c r="N160" s="1202"/>
      <c r="O160" s="1134"/>
      <c r="P160" s="1135"/>
      <c r="Q160" s="1135"/>
      <c r="U160" s="123"/>
      <c r="V160" s="106"/>
    </row>
    <row r="161" spans="1:22" ht="18" customHeight="1">
      <c r="A161" s="242" t="s">
        <v>136</v>
      </c>
      <c r="B161" s="1793" t="s">
        <v>137</v>
      </c>
      <c r="C161" s="1794"/>
      <c r="D161" s="1794"/>
      <c r="E161" s="1794"/>
      <c r="F161" s="1794"/>
      <c r="G161" s="1794"/>
      <c r="H161" s="1798"/>
      <c r="I161" s="1141" t="s">
        <v>1462</v>
      </c>
      <c r="J161" s="1200"/>
      <c r="K161" s="1202"/>
      <c r="L161" s="392">
        <v>25000</v>
      </c>
      <c r="M161" s="1202"/>
      <c r="N161" s="1202"/>
      <c r="O161" s="1134"/>
      <c r="P161" s="1135">
        <f>IF(OR(U161="",J161=""),0,J161*U161)</f>
        <v>0</v>
      </c>
      <c r="Q161" s="1135">
        <f>IF(OR(V161="",J161=""),0,J161*V161)</f>
        <v>0</v>
      </c>
      <c r="U161" s="123"/>
      <c r="V161" s="106"/>
    </row>
    <row r="162" spans="1:22" ht="23.25" customHeight="1">
      <c r="A162" s="242" t="s">
        <v>560</v>
      </c>
      <c r="B162" s="1799" t="s">
        <v>563</v>
      </c>
      <c r="C162" s="1800"/>
      <c r="D162" s="1800"/>
      <c r="E162" s="1800"/>
      <c r="F162" s="1800"/>
      <c r="G162" s="1800"/>
      <c r="H162" s="1801"/>
      <c r="I162" s="1141" t="s">
        <v>1462</v>
      </c>
      <c r="J162" s="1200"/>
      <c r="K162" s="1202"/>
      <c r="L162" s="392">
        <v>35000</v>
      </c>
      <c r="M162" s="1202"/>
      <c r="N162" s="1202"/>
      <c r="O162" s="1134"/>
      <c r="P162" s="1135">
        <f>IF(OR(U162="",J162=""),0,J162*U162)</f>
        <v>0</v>
      </c>
      <c r="Q162" s="1135">
        <f>IF(OR(V162="",J162=""),0,J162*V162)</f>
        <v>0</v>
      </c>
      <c r="U162" s="123"/>
      <c r="V162" s="106"/>
    </row>
    <row r="163" spans="1:22" ht="23.25" customHeight="1">
      <c r="A163" s="242" t="s">
        <v>435</v>
      </c>
      <c r="B163" s="1805" t="s">
        <v>436</v>
      </c>
      <c r="C163" s="1806"/>
      <c r="D163" s="1806"/>
      <c r="E163" s="1806"/>
      <c r="F163" s="1806"/>
      <c r="G163" s="1806"/>
      <c r="H163" s="1807"/>
      <c r="I163" s="1141" t="s">
        <v>1462</v>
      </c>
      <c r="J163" s="1200"/>
      <c r="K163" s="1202"/>
      <c r="L163" s="392">
        <v>54000</v>
      </c>
      <c r="M163" s="1202"/>
      <c r="N163" s="1202"/>
      <c r="O163" s="1134"/>
      <c r="P163" s="1135">
        <f>IF(OR(U163="",J163=""),0,J163*U163)</f>
        <v>0</v>
      </c>
      <c r="Q163" s="1135">
        <f>IF(OR(V163="",J163=""),0,J163*V163)</f>
        <v>0</v>
      </c>
      <c r="U163" s="123"/>
      <c r="V163" s="106"/>
    </row>
    <row r="164" spans="1:22" ht="23.25" customHeight="1">
      <c r="A164" s="242" t="s">
        <v>1105</v>
      </c>
      <c r="B164" s="1805" t="s">
        <v>1106</v>
      </c>
      <c r="C164" s="1806"/>
      <c r="D164" s="1806"/>
      <c r="E164" s="1806"/>
      <c r="F164" s="1806"/>
      <c r="G164" s="1806"/>
      <c r="H164" s="1807"/>
      <c r="I164" s="1141" t="s">
        <v>1462</v>
      </c>
      <c r="J164" s="1200"/>
      <c r="K164" s="1202"/>
      <c r="L164" s="392">
        <v>83000</v>
      </c>
      <c r="M164" s="1202"/>
      <c r="N164" s="1202"/>
      <c r="O164" s="1134"/>
      <c r="P164" s="1135"/>
      <c r="Q164" s="1135"/>
      <c r="U164" s="123"/>
      <c r="V164" s="106"/>
    </row>
    <row r="165" spans="1:22" ht="23.25" customHeight="1">
      <c r="A165" s="242" t="s">
        <v>1107</v>
      </c>
      <c r="B165" s="1805" t="s">
        <v>1108</v>
      </c>
      <c r="C165" s="1806"/>
      <c r="D165" s="1806"/>
      <c r="E165" s="1806"/>
      <c r="F165" s="1806"/>
      <c r="G165" s="1806"/>
      <c r="H165" s="1807"/>
      <c r="I165" s="1141" t="s">
        <v>1462</v>
      </c>
      <c r="J165" s="1200"/>
      <c r="K165" s="1202"/>
      <c r="L165" s="392">
        <v>74000</v>
      </c>
      <c r="M165" s="1202"/>
      <c r="N165" s="1202"/>
      <c r="O165" s="1134"/>
      <c r="P165" s="1135"/>
      <c r="Q165" s="1135"/>
      <c r="U165" s="123"/>
      <c r="V165" s="106"/>
    </row>
    <row r="166" spans="1:22" ht="23.25" customHeight="1">
      <c r="A166" s="754">
        <v>12126200000334</v>
      </c>
      <c r="B166" s="1805" t="s">
        <v>1113</v>
      </c>
      <c r="C166" s="1806"/>
      <c r="D166" s="1806"/>
      <c r="E166" s="1806"/>
      <c r="F166" s="1806"/>
      <c r="G166" s="1806"/>
      <c r="H166" s="1807"/>
      <c r="I166" s="1141" t="s">
        <v>1462</v>
      </c>
      <c r="J166" s="1200"/>
      <c r="K166" s="1202"/>
      <c r="L166" s="392">
        <v>8000</v>
      </c>
      <c r="M166" s="1202"/>
      <c r="N166" s="1202"/>
      <c r="O166" s="1134"/>
      <c r="P166" s="1135"/>
      <c r="Q166" s="1135"/>
      <c r="U166" s="123"/>
      <c r="V166" s="106"/>
    </row>
    <row r="167" spans="1:22" ht="18" customHeight="1">
      <c r="A167" s="242" t="s">
        <v>182</v>
      </c>
      <c r="B167" s="1793" t="s">
        <v>1109</v>
      </c>
      <c r="C167" s="1794"/>
      <c r="D167" s="1794"/>
      <c r="E167" s="1794"/>
      <c r="F167" s="1794"/>
      <c r="G167" s="1794"/>
      <c r="H167" s="1798"/>
      <c r="I167" s="1141" t="s">
        <v>1462</v>
      </c>
      <c r="J167" s="1200"/>
      <c r="K167" s="1202"/>
      <c r="L167" s="392">
        <v>16000</v>
      </c>
      <c r="M167" s="1202"/>
      <c r="N167" s="1202"/>
      <c r="O167" s="1134"/>
      <c r="P167" s="1135">
        <f>IF(OR(U167="",J167=""),0,J167*U167)</f>
        <v>0</v>
      </c>
      <c r="Q167" s="1135">
        <f>IF(OR(V167="",J167=""),0,J167*V167)</f>
        <v>0</v>
      </c>
      <c r="U167" s="123"/>
      <c r="V167" s="106"/>
    </row>
    <row r="168" spans="1:22" ht="18" customHeight="1">
      <c r="A168" s="242" t="s">
        <v>1504</v>
      </c>
      <c r="B168" s="1795" t="s">
        <v>1505</v>
      </c>
      <c r="C168" s="1796"/>
      <c r="D168" s="1796"/>
      <c r="E168" s="1796"/>
      <c r="F168" s="1796"/>
      <c r="G168" s="1796"/>
      <c r="H168" s="1797"/>
      <c r="I168" s="1141" t="s">
        <v>1462</v>
      </c>
      <c r="J168" s="1200"/>
      <c r="K168" s="1202"/>
      <c r="L168" s="392">
        <v>18000</v>
      </c>
      <c r="M168" s="1202"/>
      <c r="N168" s="1202"/>
      <c r="O168" s="1134"/>
      <c r="P168" s="1135"/>
      <c r="Q168" s="1135"/>
      <c r="U168" s="123"/>
      <c r="V168" s="106"/>
    </row>
    <row r="169" spans="1:22" ht="18" customHeight="1">
      <c r="A169" s="242" t="s">
        <v>104</v>
      </c>
      <c r="B169" s="1805" t="s">
        <v>1110</v>
      </c>
      <c r="C169" s="1806"/>
      <c r="D169" s="1806"/>
      <c r="E169" s="1806"/>
      <c r="F169" s="1806"/>
      <c r="G169" s="1806"/>
      <c r="H169" s="1807"/>
      <c r="I169" s="1141" t="s">
        <v>1462</v>
      </c>
      <c r="J169" s="1200"/>
      <c r="K169" s="1202"/>
      <c r="L169" s="392">
        <v>21000</v>
      </c>
      <c r="M169" s="1202"/>
      <c r="N169" s="1202"/>
      <c r="O169" s="1134"/>
      <c r="P169" s="1135">
        <f>IF(OR(U169="",J169=""),0,J169*U169)</f>
        <v>0</v>
      </c>
      <c r="Q169" s="1135">
        <f>IF(OR(V169="",J169=""),0,J169*V169)</f>
        <v>0</v>
      </c>
      <c r="U169" s="123"/>
      <c r="V169" s="106"/>
    </row>
    <row r="170" spans="1:22" ht="25.5" customHeight="1">
      <c r="A170" s="242" t="s">
        <v>1197</v>
      </c>
      <c r="B170" s="1799" t="s">
        <v>1198</v>
      </c>
      <c r="C170" s="1800"/>
      <c r="D170" s="1800"/>
      <c r="E170" s="1800"/>
      <c r="F170" s="1800"/>
      <c r="G170" s="1800"/>
      <c r="H170" s="1801"/>
      <c r="I170" s="1141" t="s">
        <v>1462</v>
      </c>
      <c r="J170" s="1200"/>
      <c r="K170" s="1202"/>
      <c r="L170" s="392">
        <v>20000</v>
      </c>
      <c r="M170" s="1202"/>
      <c r="N170" s="1202"/>
      <c r="O170" s="1134"/>
      <c r="P170" s="1135"/>
      <c r="Q170" s="1135"/>
      <c r="U170" s="123"/>
      <c r="V170" s="106"/>
    </row>
    <row r="171" spans="1:22" ht="25.5" customHeight="1">
      <c r="A171" s="1262" t="s">
        <v>505</v>
      </c>
      <c r="B171" s="1799" t="s">
        <v>1886</v>
      </c>
      <c r="C171" s="1800"/>
      <c r="D171" s="1800"/>
      <c r="E171" s="1800"/>
      <c r="F171" s="1800"/>
      <c r="G171" s="1143" t="s">
        <v>664</v>
      </c>
      <c r="H171" s="1144">
        <v>0.2</v>
      </c>
      <c r="I171" s="1141" t="s">
        <v>1462</v>
      </c>
      <c r="J171" s="1145"/>
      <c r="K171" s="1146"/>
      <c r="L171" s="392">
        <v>28000</v>
      </c>
      <c r="M171" s="1202"/>
      <c r="N171" s="1202"/>
      <c r="O171" s="1134"/>
      <c r="P171" s="1135"/>
      <c r="Q171" s="1135"/>
      <c r="U171" s="123"/>
      <c r="V171" s="106"/>
    </row>
    <row r="172" spans="1:22" ht="25.5" customHeight="1">
      <c r="A172" s="1262" t="s">
        <v>275</v>
      </c>
      <c r="B172" s="1799" t="s">
        <v>1887</v>
      </c>
      <c r="C172" s="1800"/>
      <c r="D172" s="1800"/>
      <c r="E172" s="1800"/>
      <c r="F172" s="1800"/>
      <c r="G172" s="1143" t="s">
        <v>668</v>
      </c>
      <c r="H172" s="1144">
        <v>0.2</v>
      </c>
      <c r="I172" s="1141" t="s">
        <v>1462</v>
      </c>
      <c r="J172" s="1145"/>
      <c r="K172" s="1146"/>
      <c r="L172" s="392">
        <v>14000</v>
      </c>
      <c r="M172" s="1202"/>
      <c r="N172" s="1202"/>
      <c r="O172" s="1134"/>
      <c r="P172" s="1135"/>
      <c r="Q172" s="1135"/>
      <c r="U172" s="123"/>
      <c r="V172" s="106"/>
    </row>
    <row r="173" spans="1:22" ht="25.5" customHeight="1">
      <c r="A173" s="242" t="s">
        <v>1888</v>
      </c>
      <c r="B173" s="1799" t="s">
        <v>1886</v>
      </c>
      <c r="C173" s="1800"/>
      <c r="D173" s="1800"/>
      <c r="E173" s="1800"/>
      <c r="F173" s="1800"/>
      <c r="G173" s="1808"/>
      <c r="H173" s="1809"/>
      <c r="I173" s="1141" t="s">
        <v>1462</v>
      </c>
      <c r="J173" s="1200"/>
      <c r="K173" s="1202"/>
      <c r="L173" s="392">
        <v>16000</v>
      </c>
      <c r="M173" s="1202"/>
      <c r="N173" s="1202"/>
      <c r="O173" s="1134"/>
      <c r="P173" s="1135"/>
      <c r="Q173" s="1135"/>
      <c r="U173" s="123"/>
      <c r="V173" s="106"/>
    </row>
    <row r="174" spans="1:22" ht="36" customHeight="1">
      <c r="A174" s="242" t="s">
        <v>183</v>
      </c>
      <c r="B174" s="1799" t="s">
        <v>1889</v>
      </c>
      <c r="C174" s="1800"/>
      <c r="D174" s="1800"/>
      <c r="E174" s="1800"/>
      <c r="F174" s="1800"/>
      <c r="G174" s="14" t="s">
        <v>673</v>
      </c>
      <c r="H174" s="14">
        <v>0.1</v>
      </c>
      <c r="I174" s="1141" t="s">
        <v>1462</v>
      </c>
      <c r="J174" s="1200"/>
      <c r="K174" s="1202"/>
      <c r="L174" s="392">
        <v>23000</v>
      </c>
      <c r="M174" s="1202"/>
      <c r="N174" s="1202"/>
      <c r="O174" s="1134"/>
      <c r="P174" s="1135">
        <f>IF(OR(U174="",J174=""),0,J174*U174)</f>
        <v>0</v>
      </c>
      <c r="Q174" s="1135">
        <f>IF(OR(V174="",J174=""),0,J174*V174)</f>
        <v>0</v>
      </c>
      <c r="U174" s="123"/>
      <c r="V174" s="106"/>
    </row>
    <row r="175" spans="1:22" ht="36" customHeight="1">
      <c r="A175" s="242" t="s">
        <v>446</v>
      </c>
      <c r="B175" s="1799" t="s">
        <v>1890</v>
      </c>
      <c r="C175" s="1800"/>
      <c r="D175" s="1800"/>
      <c r="E175" s="1800"/>
      <c r="F175" s="1800"/>
      <c r="G175" s="1143" t="s">
        <v>670</v>
      </c>
      <c r="H175" s="1147">
        <v>0.57999999999999996</v>
      </c>
      <c r="I175" s="1141" t="s">
        <v>1462</v>
      </c>
      <c r="J175" s="1145"/>
      <c r="K175" s="1146"/>
      <c r="L175" s="392">
        <v>109000</v>
      </c>
      <c r="M175" s="1202"/>
      <c r="N175" s="1202"/>
      <c r="O175" s="1134"/>
      <c r="P175" s="1135"/>
      <c r="Q175" s="1135"/>
      <c r="U175" s="123"/>
      <c r="V175" s="106"/>
    </row>
    <row r="176" spans="1:22" ht="36" customHeight="1">
      <c r="A176" s="547" t="s">
        <v>2120</v>
      </c>
      <c r="B176" s="1799" t="s">
        <v>2121</v>
      </c>
      <c r="C176" s="1800"/>
      <c r="D176" s="1800"/>
      <c r="E176" s="1800"/>
      <c r="F176" s="1800"/>
      <c r="G176" s="1143" t="s">
        <v>2122</v>
      </c>
      <c r="H176" s="1147">
        <v>0.6</v>
      </c>
      <c r="I176" s="1141" t="s">
        <v>1462</v>
      </c>
      <c r="J176" s="1353"/>
      <c r="K176" s="1146"/>
      <c r="L176" s="392">
        <v>48000</v>
      </c>
      <c r="M176" s="1331"/>
      <c r="N176" s="1331"/>
      <c r="O176" s="1134"/>
      <c r="P176" s="1135"/>
      <c r="Q176" s="1135"/>
      <c r="U176" s="123"/>
      <c r="V176" s="106"/>
    </row>
    <row r="177" spans="1:22" ht="33.75" customHeight="1" thickBot="1">
      <c r="A177" s="547" t="s">
        <v>368</v>
      </c>
      <c r="B177" s="1805" t="s">
        <v>1112</v>
      </c>
      <c r="C177" s="1806"/>
      <c r="D177" s="1806"/>
      <c r="E177" s="1806"/>
      <c r="F177" s="1806"/>
      <c r="G177" s="420" t="s">
        <v>370</v>
      </c>
      <c r="H177" s="548">
        <v>1.4</v>
      </c>
      <c r="I177" s="1141" t="s">
        <v>1462</v>
      </c>
      <c r="J177" s="1201"/>
      <c r="K177" s="1202"/>
      <c r="L177" s="392">
        <v>61000</v>
      </c>
      <c r="M177" s="1202"/>
      <c r="N177" s="1202"/>
      <c r="O177" s="1134"/>
      <c r="P177" s="1135">
        <f>IF(OR(U177="",J177=""),0,J177*U177)</f>
        <v>0</v>
      </c>
      <c r="Q177" s="1135">
        <f>IF(OR(V177="",J177=""),0,J177*V177)</f>
        <v>0</v>
      </c>
      <c r="U177" s="123"/>
      <c r="V177" s="106"/>
    </row>
    <row r="178" spans="1:22" ht="21.75" customHeight="1" thickBot="1">
      <c r="A178" s="1685" t="s">
        <v>297</v>
      </c>
      <c r="B178" s="1686"/>
      <c r="C178" s="1686"/>
      <c r="D178" s="1686"/>
      <c r="E178" s="1686"/>
      <c r="F178" s="1686"/>
      <c r="G178" s="1686"/>
      <c r="H178" s="1686"/>
      <c r="I178" s="1686"/>
      <c r="J178" s="1687"/>
      <c r="K178" s="192"/>
      <c r="L178" s="514"/>
      <c r="M178" s="193"/>
      <c r="N178" s="192"/>
      <c r="O178" s="1134"/>
      <c r="P178" s="1135"/>
      <c r="Q178" s="1135"/>
      <c r="R178" s="13"/>
      <c r="S178" s="13"/>
      <c r="T178" s="13"/>
      <c r="U178" s="106"/>
      <c r="V178" s="13"/>
    </row>
    <row r="179" spans="1:22" ht="21" customHeight="1" thickBot="1">
      <c r="A179" s="1503" t="s">
        <v>694</v>
      </c>
      <c r="B179" s="1504"/>
      <c r="C179" s="1504"/>
      <c r="D179" s="1504"/>
      <c r="E179" s="1504"/>
      <c r="F179" s="1504"/>
      <c r="G179" s="1504"/>
      <c r="H179" s="1504"/>
      <c r="I179" s="1504"/>
      <c r="J179" s="1505"/>
      <c r="K179" s="193"/>
      <c r="L179" s="496"/>
      <c r="M179" s="191"/>
      <c r="N179" s="193"/>
      <c r="O179" s="1134"/>
      <c r="P179" s="1135"/>
      <c r="Q179" s="1135"/>
      <c r="R179" s="13"/>
      <c r="S179" s="13"/>
      <c r="T179" s="13"/>
      <c r="U179" s="106"/>
      <c r="V179" s="13"/>
    </row>
    <row r="180" spans="1:22" ht="12.75" customHeight="1">
      <c r="A180" s="848" t="s">
        <v>57</v>
      </c>
      <c r="B180" s="1787">
        <v>2.5</v>
      </c>
      <c r="C180" s="1787">
        <v>3.7</v>
      </c>
      <c r="D180" s="1633">
        <v>0.43</v>
      </c>
      <c r="E180" s="1636">
        <v>22</v>
      </c>
      <c r="F180" s="1636">
        <v>28</v>
      </c>
      <c r="G180" s="584" t="s">
        <v>247</v>
      </c>
      <c r="H180" s="1179">
        <v>16.5</v>
      </c>
      <c r="I180" s="1639" t="s">
        <v>1462</v>
      </c>
      <c r="J180" s="1642"/>
      <c r="K180" s="193"/>
      <c r="L180" s="1624">
        <v>159000</v>
      </c>
      <c r="M180" s="1202"/>
      <c r="N180" s="193"/>
      <c r="O180" s="1666"/>
      <c r="P180" s="1135">
        <f>IF(OR(U180="",$J$109=""),0,$J$109*U180)</f>
        <v>0</v>
      </c>
      <c r="Q180" s="1135">
        <f t="shared" ref="Q180:Q188" si="24">IF(OR(V180="",J180=""),0,J180*V180)</f>
        <v>0</v>
      </c>
      <c r="R180" s="330">
        <v>670</v>
      </c>
      <c r="S180" s="330">
        <v>290</v>
      </c>
      <c r="T180" s="330">
        <v>670</v>
      </c>
      <c r="U180" s="331">
        <f t="shared" ref="U180:U188" si="25">(R180/1000)*(S180/1000)*(T180/1000)</f>
        <v>0.13018100000000002</v>
      </c>
      <c r="V180" s="330">
        <v>21.5</v>
      </c>
    </row>
    <row r="181" spans="1:22" ht="15.75">
      <c r="A181" s="1193" t="s">
        <v>166</v>
      </c>
      <c r="B181" s="1788"/>
      <c r="C181" s="1788"/>
      <c r="D181" s="1634"/>
      <c r="E181" s="1637"/>
      <c r="F181" s="1637"/>
      <c r="G181" s="585" t="s">
        <v>344</v>
      </c>
      <c r="H181" s="1180">
        <v>2.5</v>
      </c>
      <c r="I181" s="1640"/>
      <c r="J181" s="1643"/>
      <c r="K181" s="193"/>
      <c r="L181" s="1626"/>
      <c r="M181" s="1202"/>
      <c r="N181" s="193"/>
      <c r="O181" s="1666"/>
      <c r="P181" s="1135">
        <f>IF(OR(U181="",$J$109=""),0,$J$109*U181)</f>
        <v>0</v>
      </c>
      <c r="Q181" s="1135">
        <f t="shared" si="24"/>
        <v>0</v>
      </c>
      <c r="R181" s="330">
        <v>715</v>
      </c>
      <c r="S181" s="330">
        <v>123</v>
      </c>
      <c r="T181" s="330">
        <v>715</v>
      </c>
      <c r="U181" s="331">
        <f t="shared" si="25"/>
        <v>6.2880674999999997E-2</v>
      </c>
      <c r="V181" s="330">
        <v>5</v>
      </c>
    </row>
    <row r="182" spans="1:22" ht="16.5" thickBot="1">
      <c r="A182" s="243" t="s">
        <v>1518</v>
      </c>
      <c r="B182" s="1789"/>
      <c r="C182" s="1789"/>
      <c r="D182" s="1635"/>
      <c r="E182" s="1638"/>
      <c r="F182" s="1638"/>
      <c r="G182" s="586" t="s">
        <v>367</v>
      </c>
      <c r="H182" s="1181">
        <v>0.3</v>
      </c>
      <c r="I182" s="1641"/>
      <c r="J182" s="1644"/>
      <c r="K182" s="193"/>
      <c r="L182" s="1625"/>
      <c r="M182" s="1202"/>
      <c r="N182" s="193"/>
      <c r="O182" s="1666"/>
      <c r="P182" s="1135">
        <f>IF(OR(U182="",$J$109=""),0,$J$109*U182)</f>
        <v>0</v>
      </c>
      <c r="Q182" s="1135">
        <f t="shared" si="24"/>
        <v>0</v>
      </c>
      <c r="R182" s="330">
        <v>395</v>
      </c>
      <c r="S182" s="330">
        <v>50</v>
      </c>
      <c r="T182" s="330">
        <v>270</v>
      </c>
      <c r="U182" s="331">
        <f t="shared" si="25"/>
        <v>5.3325000000000013E-3</v>
      </c>
      <c r="V182" s="330">
        <v>0.61</v>
      </c>
    </row>
    <row r="183" spans="1:22" ht="15.75">
      <c r="A183" s="848" t="s">
        <v>58</v>
      </c>
      <c r="B183" s="1787">
        <v>2.9</v>
      </c>
      <c r="C183" s="1787">
        <v>4.5999999999999996</v>
      </c>
      <c r="D183" s="1633">
        <v>0.499</v>
      </c>
      <c r="E183" s="1636">
        <v>16</v>
      </c>
      <c r="F183" s="1636">
        <v>32</v>
      </c>
      <c r="G183" s="584" t="s">
        <v>247</v>
      </c>
      <c r="H183" s="1179">
        <v>16.5</v>
      </c>
      <c r="I183" s="1639" t="s">
        <v>1462</v>
      </c>
      <c r="J183" s="1642"/>
      <c r="K183" s="193"/>
      <c r="L183" s="1624">
        <v>169000</v>
      </c>
      <c r="M183" s="1202"/>
      <c r="N183" s="193"/>
      <c r="O183" s="1666"/>
      <c r="P183" s="1135">
        <f>IF(OR(U183="",$J$154=""),0,$J$154*U183)</f>
        <v>0</v>
      </c>
      <c r="Q183" s="1135">
        <f t="shared" si="24"/>
        <v>0</v>
      </c>
      <c r="R183" s="330">
        <v>670</v>
      </c>
      <c r="S183" s="330">
        <v>290</v>
      </c>
      <c r="T183" s="330">
        <v>670</v>
      </c>
      <c r="U183" s="331">
        <f t="shared" si="25"/>
        <v>0.13018100000000002</v>
      </c>
      <c r="V183" s="330">
        <v>21.5</v>
      </c>
    </row>
    <row r="184" spans="1:22" ht="15.75">
      <c r="A184" s="1193" t="s">
        <v>166</v>
      </c>
      <c r="B184" s="1788"/>
      <c r="C184" s="1788"/>
      <c r="D184" s="1634"/>
      <c r="E184" s="1637"/>
      <c r="F184" s="1637"/>
      <c r="G184" s="585" t="s">
        <v>344</v>
      </c>
      <c r="H184" s="1180">
        <v>2.5</v>
      </c>
      <c r="I184" s="1640"/>
      <c r="J184" s="1643"/>
      <c r="K184" s="193"/>
      <c r="L184" s="1626"/>
      <c r="M184" s="1202"/>
      <c r="N184" s="193"/>
      <c r="O184" s="1666"/>
      <c r="P184" s="1135">
        <f>IF(OR(U184="",$J$154=""),0,$J$154*U184)</f>
        <v>0</v>
      </c>
      <c r="Q184" s="1135">
        <f t="shared" si="24"/>
        <v>0</v>
      </c>
      <c r="R184" s="330">
        <v>715</v>
      </c>
      <c r="S184" s="330">
        <v>123</v>
      </c>
      <c r="T184" s="330">
        <v>715</v>
      </c>
      <c r="U184" s="331">
        <f t="shared" si="25"/>
        <v>6.2880674999999997E-2</v>
      </c>
      <c r="V184" s="330">
        <v>5</v>
      </c>
    </row>
    <row r="185" spans="1:22" ht="16.5" thickBot="1">
      <c r="A185" s="243" t="s">
        <v>1518</v>
      </c>
      <c r="B185" s="1789"/>
      <c r="C185" s="1789"/>
      <c r="D185" s="1635"/>
      <c r="E185" s="1638"/>
      <c r="F185" s="1638"/>
      <c r="G185" s="586" t="s">
        <v>367</v>
      </c>
      <c r="H185" s="1181">
        <v>0.3</v>
      </c>
      <c r="I185" s="1641"/>
      <c r="J185" s="1644"/>
      <c r="K185" s="193"/>
      <c r="L185" s="1625"/>
      <c r="M185" s="1202"/>
      <c r="N185" s="193"/>
      <c r="O185" s="1666"/>
      <c r="P185" s="1135">
        <f>IF(OR(U185="",$J$154=""),0,$J$154*U185)</f>
        <v>0</v>
      </c>
      <c r="Q185" s="1135">
        <f t="shared" si="24"/>
        <v>0</v>
      </c>
      <c r="R185" s="330">
        <v>395</v>
      </c>
      <c r="S185" s="330">
        <v>50</v>
      </c>
      <c r="T185" s="330">
        <v>270</v>
      </c>
      <c r="U185" s="331">
        <f t="shared" si="25"/>
        <v>5.3325000000000013E-3</v>
      </c>
      <c r="V185" s="330">
        <v>0.61</v>
      </c>
    </row>
    <row r="186" spans="1:22" ht="15.75">
      <c r="A186" s="848" t="s">
        <v>59</v>
      </c>
      <c r="B186" s="1787">
        <v>3.5</v>
      </c>
      <c r="C186" s="1787">
        <v>5.0999999999999996</v>
      </c>
      <c r="D186" s="1633">
        <v>0.60199999999999998</v>
      </c>
      <c r="E186" s="1636">
        <v>24</v>
      </c>
      <c r="F186" s="1636">
        <v>34</v>
      </c>
      <c r="G186" s="584" t="s">
        <v>247</v>
      </c>
      <c r="H186" s="1179">
        <v>16.5</v>
      </c>
      <c r="I186" s="1639" t="s">
        <v>1462</v>
      </c>
      <c r="J186" s="1642"/>
      <c r="K186" s="193"/>
      <c r="L186" s="1624">
        <v>179000</v>
      </c>
      <c r="M186" s="1202"/>
      <c r="N186" s="193"/>
      <c r="O186" s="1666"/>
      <c r="P186" s="1135">
        <f>IF(OR(U186="",$J$158=""),0,$J$158*U186)</f>
        <v>0</v>
      </c>
      <c r="Q186" s="1135">
        <f t="shared" si="24"/>
        <v>0</v>
      </c>
      <c r="R186" s="330">
        <v>670</v>
      </c>
      <c r="S186" s="330">
        <v>290</v>
      </c>
      <c r="T186" s="330">
        <v>670</v>
      </c>
      <c r="U186" s="331">
        <f t="shared" si="25"/>
        <v>0.13018100000000002</v>
      </c>
      <c r="V186" s="330">
        <v>21.5</v>
      </c>
    </row>
    <row r="187" spans="1:22" ht="15.75">
      <c r="A187" s="1193" t="s">
        <v>166</v>
      </c>
      <c r="B187" s="1788"/>
      <c r="C187" s="1788"/>
      <c r="D187" s="1634"/>
      <c r="E187" s="1637"/>
      <c r="F187" s="1637"/>
      <c r="G187" s="585" t="s">
        <v>344</v>
      </c>
      <c r="H187" s="1180">
        <v>2.5</v>
      </c>
      <c r="I187" s="1640"/>
      <c r="J187" s="1643"/>
      <c r="K187" s="193"/>
      <c r="L187" s="1626"/>
      <c r="M187" s="1202"/>
      <c r="N187" s="193"/>
      <c r="O187" s="1666"/>
      <c r="P187" s="1135">
        <f>IF(OR(U187="",$J$158=""),0,$J$158*U187)</f>
        <v>0</v>
      </c>
      <c r="Q187" s="1135">
        <f t="shared" si="24"/>
        <v>0</v>
      </c>
      <c r="R187" s="330">
        <v>715</v>
      </c>
      <c r="S187" s="330">
        <v>123</v>
      </c>
      <c r="T187" s="330">
        <v>715</v>
      </c>
      <c r="U187" s="331">
        <f t="shared" si="25"/>
        <v>6.2880674999999997E-2</v>
      </c>
      <c r="V187" s="332">
        <v>5</v>
      </c>
    </row>
    <row r="188" spans="1:22" ht="16.5" thickBot="1">
      <c r="A188" s="243" t="s">
        <v>1518</v>
      </c>
      <c r="B188" s="1789"/>
      <c r="C188" s="1789"/>
      <c r="D188" s="1635"/>
      <c r="E188" s="1638"/>
      <c r="F188" s="1638"/>
      <c r="G188" s="586" t="s">
        <v>367</v>
      </c>
      <c r="H188" s="1181">
        <v>0.3</v>
      </c>
      <c r="I188" s="1641"/>
      <c r="J188" s="1644"/>
      <c r="K188" s="193"/>
      <c r="L188" s="1625"/>
      <c r="M188" s="1202"/>
      <c r="N188" s="193"/>
      <c r="O188" s="1666"/>
      <c r="P188" s="1135">
        <f>IF(OR(U188="",$J$158=""),0,$J$158*U188)</f>
        <v>0</v>
      </c>
      <c r="Q188" s="1135">
        <f t="shared" si="24"/>
        <v>0</v>
      </c>
      <c r="R188" s="330">
        <v>395</v>
      </c>
      <c r="S188" s="330">
        <v>50</v>
      </c>
      <c r="T188" s="330">
        <v>270</v>
      </c>
      <c r="U188" s="331">
        <f t="shared" si="25"/>
        <v>5.3325000000000013E-3</v>
      </c>
      <c r="V188" s="332">
        <v>0.61</v>
      </c>
    </row>
    <row r="189" spans="1:22" ht="26.25" customHeight="1" thickBot="1">
      <c r="A189" s="1645" t="s">
        <v>2222</v>
      </c>
      <c r="B189" s="1646"/>
      <c r="C189" s="1646"/>
      <c r="D189" s="1646"/>
      <c r="E189" s="1646"/>
      <c r="F189" s="1646"/>
      <c r="G189" s="1646"/>
      <c r="H189" s="1646"/>
      <c r="I189" s="1646"/>
      <c r="J189" s="1647"/>
      <c r="K189" s="193"/>
      <c r="L189" s="1168"/>
      <c r="M189" s="109"/>
      <c r="N189" s="193"/>
      <c r="O189" s="1134"/>
      <c r="P189" s="1135"/>
      <c r="Q189" s="1135"/>
      <c r="R189" s="18"/>
      <c r="S189" s="18"/>
      <c r="T189" s="18"/>
      <c r="U189" s="106"/>
      <c r="V189" s="13"/>
    </row>
    <row r="190" spans="1:22" ht="16.5" thickBot="1">
      <c r="A190" s="260" t="s">
        <v>695</v>
      </c>
      <c r="B190" s="261"/>
      <c r="C190" s="261"/>
      <c r="D190" s="261"/>
      <c r="E190" s="261"/>
      <c r="F190" s="261"/>
      <c r="G190" s="261"/>
      <c r="H190" s="261"/>
      <c r="I190" s="294"/>
      <c r="J190" s="262"/>
      <c r="K190" s="193"/>
      <c r="L190" s="495"/>
      <c r="M190" s="191"/>
      <c r="N190" s="193"/>
      <c r="O190" s="1134"/>
      <c r="P190" s="1135"/>
      <c r="Q190" s="1135"/>
      <c r="R190" s="18"/>
      <c r="S190" s="18"/>
      <c r="T190" s="18"/>
      <c r="U190" s="106"/>
      <c r="V190" s="13"/>
    </row>
    <row r="191" spans="1:22" ht="15.75" customHeight="1">
      <c r="A191" s="848" t="s">
        <v>60</v>
      </c>
      <c r="B191" s="1670">
        <v>5.0999999999999996</v>
      </c>
      <c r="C191" s="1670">
        <v>6.67</v>
      </c>
      <c r="D191" s="1672">
        <v>0.877</v>
      </c>
      <c r="E191" s="1676">
        <v>15</v>
      </c>
      <c r="F191" s="1676">
        <v>26</v>
      </c>
      <c r="G191" s="587" t="s">
        <v>169</v>
      </c>
      <c r="H191" s="1190">
        <v>35</v>
      </c>
      <c r="I191" s="1678" t="s">
        <v>1462</v>
      </c>
      <c r="J191" s="1642"/>
      <c r="K191" s="193"/>
      <c r="L191" s="1624">
        <v>210000</v>
      </c>
      <c r="M191" s="1202"/>
      <c r="N191" s="193"/>
      <c r="O191" s="1666"/>
      <c r="P191" s="1135">
        <f>IF(OR(U191="",$J$167=""),0,$J$167*U191)</f>
        <v>0</v>
      </c>
      <c r="Q191" s="1135">
        <f t="shared" ref="Q191:Q202" si="26">IF(OR(V191="",J191=""),0,J191*V191)</f>
        <v>0</v>
      </c>
      <c r="R191" s="333">
        <v>900</v>
      </c>
      <c r="S191" s="333">
        <v>330</v>
      </c>
      <c r="T191" s="333">
        <v>900</v>
      </c>
      <c r="U191" s="331">
        <f t="shared" ref="U191:U202" si="27">(R191/1000)*(S191/1000)*(T191/1000)</f>
        <v>0.26730000000000004</v>
      </c>
      <c r="V191" s="330">
        <v>41</v>
      </c>
    </row>
    <row r="192" spans="1:22" ht="16.5" thickBot="1">
      <c r="A192" s="145" t="s">
        <v>168</v>
      </c>
      <c r="B192" s="1671"/>
      <c r="C192" s="1671"/>
      <c r="D192" s="1673"/>
      <c r="E192" s="1677"/>
      <c r="F192" s="1677"/>
      <c r="G192" s="586" t="s">
        <v>359</v>
      </c>
      <c r="H192" s="1187">
        <v>6</v>
      </c>
      <c r="I192" s="1679"/>
      <c r="J192" s="1644"/>
      <c r="K192" s="193"/>
      <c r="L192" s="1625"/>
      <c r="M192" s="1202"/>
      <c r="N192" s="193"/>
      <c r="O192" s="1666"/>
      <c r="P192" s="1135">
        <f>IF(OR(U192="",$J$167=""),0,$J$167*U192)</f>
        <v>0</v>
      </c>
      <c r="Q192" s="1135">
        <f t="shared" si="26"/>
        <v>0</v>
      </c>
      <c r="R192" s="333">
        <v>1035</v>
      </c>
      <c r="S192" s="333">
        <v>90</v>
      </c>
      <c r="T192" s="333">
        <v>1035</v>
      </c>
      <c r="U192" s="331">
        <f t="shared" si="27"/>
        <v>9.6410249999999975E-2</v>
      </c>
      <c r="V192" s="330">
        <v>9</v>
      </c>
    </row>
    <row r="193" spans="1:22" ht="15.75">
      <c r="A193" s="848" t="s">
        <v>61</v>
      </c>
      <c r="B193" s="1670">
        <v>5.93</v>
      </c>
      <c r="C193" s="1670">
        <v>7.87</v>
      </c>
      <c r="D193" s="1672">
        <v>1.02</v>
      </c>
      <c r="E193" s="1676">
        <v>17</v>
      </c>
      <c r="F193" s="1676">
        <v>28</v>
      </c>
      <c r="G193" s="587" t="s">
        <v>169</v>
      </c>
      <c r="H193" s="1190">
        <v>35</v>
      </c>
      <c r="I193" s="1678" t="s">
        <v>1462</v>
      </c>
      <c r="J193" s="1642"/>
      <c r="K193" s="193"/>
      <c r="L193" s="1624">
        <v>236000</v>
      </c>
      <c r="M193" s="1202"/>
      <c r="N193" s="193"/>
      <c r="O193" s="1666"/>
      <c r="P193" s="1135">
        <f>IF(OR(U193="",$J$169=""),0,$J$169*U193)</f>
        <v>0</v>
      </c>
      <c r="Q193" s="1135">
        <f t="shared" si="26"/>
        <v>0</v>
      </c>
      <c r="R193" s="333">
        <v>900</v>
      </c>
      <c r="S193" s="333">
        <v>330</v>
      </c>
      <c r="T193" s="333">
        <v>900</v>
      </c>
      <c r="U193" s="331">
        <f t="shared" si="27"/>
        <v>0.26730000000000004</v>
      </c>
      <c r="V193" s="330">
        <v>41</v>
      </c>
    </row>
    <row r="194" spans="1:22" ht="16.5" thickBot="1">
      <c r="A194" s="145" t="s">
        <v>168</v>
      </c>
      <c r="B194" s="1671"/>
      <c r="C194" s="1671"/>
      <c r="D194" s="1673"/>
      <c r="E194" s="1677"/>
      <c r="F194" s="1677"/>
      <c r="G194" s="586" t="s">
        <v>359</v>
      </c>
      <c r="H194" s="1187">
        <v>6</v>
      </c>
      <c r="I194" s="1679"/>
      <c r="J194" s="1644"/>
      <c r="K194" s="193"/>
      <c r="L194" s="1625"/>
      <c r="M194" s="1202"/>
      <c r="N194" s="193"/>
      <c r="O194" s="1666"/>
      <c r="P194" s="1135">
        <f>IF(OR(U194="",$J$169=""),0,$J$169*U194)</f>
        <v>0</v>
      </c>
      <c r="Q194" s="1135">
        <f t="shared" si="26"/>
        <v>0</v>
      </c>
      <c r="R194" s="333">
        <v>1035</v>
      </c>
      <c r="S194" s="333">
        <v>90</v>
      </c>
      <c r="T194" s="333">
        <v>1035</v>
      </c>
      <c r="U194" s="331">
        <f t="shared" si="27"/>
        <v>9.6410249999999975E-2</v>
      </c>
      <c r="V194" s="330">
        <v>9</v>
      </c>
    </row>
    <row r="195" spans="1:22" ht="15.75">
      <c r="A195" s="848" t="s">
        <v>62</v>
      </c>
      <c r="B195" s="1670">
        <v>6.17</v>
      </c>
      <c r="C195" s="1670">
        <v>8.06</v>
      </c>
      <c r="D195" s="1672">
        <v>1.0620000000000001</v>
      </c>
      <c r="E195" s="1676">
        <v>20</v>
      </c>
      <c r="F195" s="1676">
        <v>30</v>
      </c>
      <c r="G195" s="587" t="s">
        <v>169</v>
      </c>
      <c r="H195" s="1190">
        <v>35</v>
      </c>
      <c r="I195" s="1678" t="s">
        <v>1462</v>
      </c>
      <c r="J195" s="1642"/>
      <c r="K195" s="193"/>
      <c r="L195" s="1624">
        <v>248000</v>
      </c>
      <c r="M195" s="1202"/>
      <c r="N195" s="193"/>
      <c r="O195" s="1666"/>
      <c r="P195" s="1135">
        <f>IF(OR(U195="",$J$174=""),0,$J$174*U195)</f>
        <v>0</v>
      </c>
      <c r="Q195" s="1135">
        <f t="shared" si="26"/>
        <v>0</v>
      </c>
      <c r="R195" s="333">
        <v>900</v>
      </c>
      <c r="S195" s="333">
        <v>330</v>
      </c>
      <c r="T195" s="333">
        <v>900</v>
      </c>
      <c r="U195" s="331">
        <f t="shared" si="27"/>
        <v>0.26730000000000004</v>
      </c>
      <c r="V195" s="330">
        <v>41</v>
      </c>
    </row>
    <row r="196" spans="1:22" ht="16.5" thickBot="1">
      <c r="A196" s="145" t="s">
        <v>168</v>
      </c>
      <c r="B196" s="1671"/>
      <c r="C196" s="1671"/>
      <c r="D196" s="1673"/>
      <c r="E196" s="1677"/>
      <c r="F196" s="1677"/>
      <c r="G196" s="586" t="s">
        <v>359</v>
      </c>
      <c r="H196" s="1187">
        <v>6</v>
      </c>
      <c r="I196" s="1679"/>
      <c r="J196" s="1644"/>
      <c r="K196" s="193"/>
      <c r="L196" s="1625"/>
      <c r="M196" s="1202"/>
      <c r="N196" s="193"/>
      <c r="O196" s="1666"/>
      <c r="P196" s="1135">
        <f>IF(OR(U196="",$J$174=""),0,$J$174*U196)</f>
        <v>0</v>
      </c>
      <c r="Q196" s="1135">
        <f t="shared" si="26"/>
        <v>0</v>
      </c>
      <c r="R196" s="333">
        <v>1035</v>
      </c>
      <c r="S196" s="333">
        <v>90</v>
      </c>
      <c r="T196" s="333">
        <v>1035</v>
      </c>
      <c r="U196" s="331">
        <f t="shared" si="27"/>
        <v>9.6410249999999975E-2</v>
      </c>
      <c r="V196" s="330">
        <v>9</v>
      </c>
    </row>
    <row r="197" spans="1:22" ht="15.75">
      <c r="A197" s="848" t="s">
        <v>63</v>
      </c>
      <c r="B197" s="1670">
        <v>6.7</v>
      </c>
      <c r="C197" s="1670">
        <v>8.67</v>
      </c>
      <c r="D197" s="1672">
        <v>1.1519999999999999</v>
      </c>
      <c r="E197" s="1676">
        <v>22</v>
      </c>
      <c r="F197" s="1676">
        <v>32</v>
      </c>
      <c r="G197" s="587" t="s">
        <v>169</v>
      </c>
      <c r="H197" s="1190">
        <v>35</v>
      </c>
      <c r="I197" s="1678" t="s">
        <v>1462</v>
      </c>
      <c r="J197" s="1642"/>
      <c r="K197" s="193"/>
      <c r="L197" s="1624">
        <v>259000</v>
      </c>
      <c r="M197" s="1202"/>
      <c r="N197" s="193"/>
      <c r="O197" s="1666"/>
      <c r="P197" s="1135">
        <f t="shared" ref="P197:P202" si="28">IF(OR(U197="",$J$174=""),0,$J$174*U197)</f>
        <v>0</v>
      </c>
      <c r="Q197" s="1135">
        <f t="shared" si="26"/>
        <v>0</v>
      </c>
      <c r="R197" s="333">
        <v>900</v>
      </c>
      <c r="S197" s="333">
        <v>330</v>
      </c>
      <c r="T197" s="333">
        <v>900</v>
      </c>
      <c r="U197" s="331">
        <f t="shared" si="27"/>
        <v>0.26730000000000004</v>
      </c>
      <c r="V197" s="330">
        <v>41</v>
      </c>
    </row>
    <row r="198" spans="1:22" ht="16.5" thickBot="1">
      <c r="A198" s="145" t="s">
        <v>168</v>
      </c>
      <c r="B198" s="1671"/>
      <c r="C198" s="1671"/>
      <c r="D198" s="1673"/>
      <c r="E198" s="1677"/>
      <c r="F198" s="1677"/>
      <c r="G198" s="586" t="s">
        <v>359</v>
      </c>
      <c r="H198" s="1187">
        <v>6</v>
      </c>
      <c r="I198" s="1679"/>
      <c r="J198" s="1644"/>
      <c r="K198" s="193"/>
      <c r="L198" s="1625"/>
      <c r="M198" s="1202"/>
      <c r="N198" s="193"/>
      <c r="O198" s="1666"/>
      <c r="P198" s="1135">
        <f t="shared" si="28"/>
        <v>0</v>
      </c>
      <c r="Q198" s="1135">
        <f t="shared" si="26"/>
        <v>0</v>
      </c>
      <c r="R198" s="333">
        <v>1035</v>
      </c>
      <c r="S198" s="333">
        <v>90</v>
      </c>
      <c r="T198" s="333">
        <v>1035</v>
      </c>
      <c r="U198" s="331">
        <f t="shared" si="27"/>
        <v>9.6410249999999975E-2</v>
      </c>
      <c r="V198" s="330">
        <v>9</v>
      </c>
    </row>
    <row r="199" spans="1:22" ht="15.75">
      <c r="A199" s="848" t="s">
        <v>64</v>
      </c>
      <c r="B199" s="1670">
        <v>9.2799999999999994</v>
      </c>
      <c r="C199" s="1670">
        <v>11.65</v>
      </c>
      <c r="D199" s="1672">
        <v>1.5960000000000001</v>
      </c>
      <c r="E199" s="1676">
        <v>32</v>
      </c>
      <c r="F199" s="1676">
        <v>34</v>
      </c>
      <c r="G199" s="587" t="s">
        <v>169</v>
      </c>
      <c r="H199" s="1190">
        <v>38</v>
      </c>
      <c r="I199" s="1678" t="s">
        <v>1462</v>
      </c>
      <c r="J199" s="1642"/>
      <c r="K199" s="193"/>
      <c r="L199" s="1624">
        <v>274000</v>
      </c>
      <c r="M199" s="1202"/>
      <c r="N199" s="193"/>
      <c r="O199" s="1666"/>
      <c r="P199" s="1135">
        <f t="shared" si="28"/>
        <v>0</v>
      </c>
      <c r="Q199" s="1135">
        <f t="shared" si="26"/>
        <v>0</v>
      </c>
      <c r="R199" s="333">
        <v>900</v>
      </c>
      <c r="S199" s="333">
        <v>330</v>
      </c>
      <c r="T199" s="333">
        <v>900</v>
      </c>
      <c r="U199" s="331">
        <f t="shared" si="27"/>
        <v>0.26730000000000004</v>
      </c>
      <c r="V199" s="330">
        <v>44</v>
      </c>
    </row>
    <row r="200" spans="1:22" ht="16.5" thickBot="1">
      <c r="A200" s="145" t="s">
        <v>168</v>
      </c>
      <c r="B200" s="1671"/>
      <c r="C200" s="1671"/>
      <c r="D200" s="1673"/>
      <c r="E200" s="1677"/>
      <c r="F200" s="1677"/>
      <c r="G200" s="586" t="s">
        <v>359</v>
      </c>
      <c r="H200" s="1187">
        <v>6</v>
      </c>
      <c r="I200" s="1679"/>
      <c r="J200" s="1644"/>
      <c r="K200" s="193"/>
      <c r="L200" s="1625"/>
      <c r="M200" s="1202"/>
      <c r="N200" s="193"/>
      <c r="O200" s="1666"/>
      <c r="P200" s="1135">
        <f t="shared" si="28"/>
        <v>0</v>
      </c>
      <c r="Q200" s="1135">
        <f t="shared" si="26"/>
        <v>0</v>
      </c>
      <c r="R200" s="333">
        <v>1035</v>
      </c>
      <c r="S200" s="333">
        <v>90</v>
      </c>
      <c r="T200" s="333">
        <v>1035</v>
      </c>
      <c r="U200" s="331">
        <f t="shared" si="27"/>
        <v>9.6410249999999975E-2</v>
      </c>
      <c r="V200" s="330">
        <v>9</v>
      </c>
    </row>
    <row r="201" spans="1:22" ht="15.75">
      <c r="A201" s="848" t="s">
        <v>65</v>
      </c>
      <c r="B201" s="1670">
        <v>10.58</v>
      </c>
      <c r="C201" s="1670">
        <v>12.62</v>
      </c>
      <c r="D201" s="1672">
        <v>1.82</v>
      </c>
      <c r="E201" s="1676">
        <v>38</v>
      </c>
      <c r="F201" s="1676">
        <v>36</v>
      </c>
      <c r="G201" s="587" t="s">
        <v>169</v>
      </c>
      <c r="H201" s="1190">
        <v>38</v>
      </c>
      <c r="I201" s="1678" t="s">
        <v>1462</v>
      </c>
      <c r="J201" s="1642"/>
      <c r="K201" s="193"/>
      <c r="L201" s="1624">
        <v>285000</v>
      </c>
      <c r="M201" s="1202"/>
      <c r="N201" s="193"/>
      <c r="O201" s="1666"/>
      <c r="P201" s="1135">
        <f t="shared" si="28"/>
        <v>0</v>
      </c>
      <c r="Q201" s="1135">
        <f t="shared" si="26"/>
        <v>0</v>
      </c>
      <c r="R201" s="333">
        <v>900</v>
      </c>
      <c r="S201" s="333">
        <v>330</v>
      </c>
      <c r="T201" s="333">
        <v>900</v>
      </c>
      <c r="U201" s="331">
        <f t="shared" si="27"/>
        <v>0.26730000000000004</v>
      </c>
      <c r="V201" s="330">
        <v>44</v>
      </c>
    </row>
    <row r="202" spans="1:22" ht="16.5" thickBot="1">
      <c r="A202" s="145" t="s">
        <v>168</v>
      </c>
      <c r="B202" s="1671"/>
      <c r="C202" s="1671"/>
      <c r="D202" s="1673"/>
      <c r="E202" s="1677"/>
      <c r="F202" s="1677"/>
      <c r="G202" s="586" t="s">
        <v>359</v>
      </c>
      <c r="H202" s="1187">
        <v>6</v>
      </c>
      <c r="I202" s="1679"/>
      <c r="J202" s="1644"/>
      <c r="K202" s="193"/>
      <c r="L202" s="1625"/>
      <c r="M202" s="1202"/>
      <c r="N202" s="193"/>
      <c r="O202" s="1666"/>
      <c r="P202" s="1135">
        <f t="shared" si="28"/>
        <v>0</v>
      </c>
      <c r="Q202" s="1135">
        <f t="shared" si="26"/>
        <v>0</v>
      </c>
      <c r="R202" s="333">
        <v>1035</v>
      </c>
      <c r="S202" s="333">
        <v>90</v>
      </c>
      <c r="T202" s="333">
        <v>1035</v>
      </c>
      <c r="U202" s="331">
        <f t="shared" si="27"/>
        <v>9.6410249999999975E-2</v>
      </c>
      <c r="V202" s="330">
        <v>9</v>
      </c>
    </row>
    <row r="203" spans="1:22" ht="28.5" customHeight="1" thickBot="1">
      <c r="A203" s="1667" t="s">
        <v>2223</v>
      </c>
      <c r="B203" s="1668"/>
      <c r="C203" s="1668"/>
      <c r="D203" s="1668"/>
      <c r="E203" s="1668"/>
      <c r="F203" s="1668"/>
      <c r="G203" s="1668"/>
      <c r="H203" s="1668"/>
      <c r="I203" s="1668"/>
      <c r="J203" s="1669"/>
      <c r="K203" s="193"/>
      <c r="L203" s="1168"/>
      <c r="M203" s="109"/>
      <c r="N203" s="193"/>
      <c r="O203" s="1134"/>
      <c r="P203" s="1135"/>
      <c r="Q203" s="1135"/>
      <c r="R203" s="13"/>
      <c r="S203" s="13"/>
      <c r="T203" s="13"/>
      <c r="U203" s="13"/>
      <c r="V203" s="13"/>
    </row>
    <row r="204" spans="1:22" ht="24" customHeight="1" thickBot="1">
      <c r="A204" s="269" t="s">
        <v>696</v>
      </c>
      <c r="B204" s="261"/>
      <c r="C204" s="261"/>
      <c r="D204" s="261"/>
      <c r="E204" s="261"/>
      <c r="F204" s="261"/>
      <c r="G204" s="261"/>
      <c r="H204" s="261"/>
      <c r="I204" s="294"/>
      <c r="J204" s="262"/>
      <c r="K204" s="193"/>
      <c r="L204" s="495"/>
      <c r="M204" s="109"/>
      <c r="N204" s="193"/>
      <c r="O204" s="1134"/>
      <c r="P204" s="1135"/>
      <c r="Q204" s="1135"/>
      <c r="R204" s="13"/>
      <c r="S204" s="13"/>
      <c r="T204" s="13"/>
      <c r="U204" s="106"/>
      <c r="V204" s="13"/>
    </row>
    <row r="205" spans="1:22" ht="15.75">
      <c r="A205" s="146" t="s">
        <v>39</v>
      </c>
      <c r="B205" s="1179">
        <v>2</v>
      </c>
      <c r="C205" s="1179">
        <v>3</v>
      </c>
      <c r="D205" s="1182">
        <v>0.34399999999999997</v>
      </c>
      <c r="E205" s="1179">
        <v>7.6</v>
      </c>
      <c r="F205" s="1185">
        <v>31</v>
      </c>
      <c r="G205" s="584" t="s">
        <v>616</v>
      </c>
      <c r="H205" s="33">
        <v>15.1</v>
      </c>
      <c r="I205" s="1141" t="s">
        <v>1462</v>
      </c>
      <c r="J205" s="238"/>
      <c r="K205" s="193"/>
      <c r="L205" s="1307">
        <v>63000</v>
      </c>
      <c r="M205" s="109"/>
      <c r="N205" s="193"/>
      <c r="O205" s="1134"/>
      <c r="P205" s="1135">
        <f t="shared" ref="P205:P213" si="29">IF(OR(U205="",J205=""),0,J205*U205)</f>
        <v>0</v>
      </c>
      <c r="Q205" s="1135">
        <f t="shared" ref="Q205:Q213" si="30">IF(OR(V205="",J205=""),0,J205*V205)</f>
        <v>0</v>
      </c>
      <c r="R205" s="328">
        <v>790</v>
      </c>
      <c r="S205" s="328">
        <v>260</v>
      </c>
      <c r="T205" s="328">
        <v>550</v>
      </c>
      <c r="U205" s="331">
        <f t="shared" ref="U205:U213" si="31">(R205/1000)*(S205/1000)*(T205/1000)</f>
        <v>0.11297000000000003</v>
      </c>
      <c r="V205" s="328">
        <v>17.399999999999999</v>
      </c>
    </row>
    <row r="206" spans="1:22" ht="15.75">
      <c r="A206" s="1195" t="s">
        <v>40</v>
      </c>
      <c r="B206" s="1180">
        <v>2.7</v>
      </c>
      <c r="C206" s="1180">
        <v>4</v>
      </c>
      <c r="D206" s="1183">
        <v>0.46400000000000002</v>
      </c>
      <c r="E206" s="1180">
        <v>14.4</v>
      </c>
      <c r="F206" s="1186">
        <v>32</v>
      </c>
      <c r="G206" s="585" t="s">
        <v>360</v>
      </c>
      <c r="H206" s="16">
        <v>17.5</v>
      </c>
      <c r="I206" s="1141" t="s">
        <v>1462</v>
      </c>
      <c r="J206" s="239"/>
      <c r="K206" s="193"/>
      <c r="L206" s="1307">
        <v>69000</v>
      </c>
      <c r="M206" s="109"/>
      <c r="N206" s="193"/>
      <c r="O206" s="1134"/>
      <c r="P206" s="1135">
        <f t="shared" si="29"/>
        <v>0</v>
      </c>
      <c r="Q206" s="1135">
        <f t="shared" si="30"/>
        <v>0</v>
      </c>
      <c r="R206" s="328">
        <v>890</v>
      </c>
      <c r="S206" s="328">
        <v>260</v>
      </c>
      <c r="T206" s="328">
        <v>550</v>
      </c>
      <c r="U206" s="331">
        <f t="shared" si="31"/>
        <v>0.12727000000000002</v>
      </c>
      <c r="V206" s="328">
        <v>20</v>
      </c>
    </row>
    <row r="207" spans="1:22" ht="15.75">
      <c r="A207" s="1195" t="s">
        <v>41</v>
      </c>
      <c r="B207" s="1180">
        <v>3.6</v>
      </c>
      <c r="C207" s="1180">
        <v>5.2</v>
      </c>
      <c r="D207" s="1183">
        <v>0.61899999999999999</v>
      </c>
      <c r="E207" s="1180">
        <v>8.1999999999999993</v>
      </c>
      <c r="F207" s="1186">
        <v>33</v>
      </c>
      <c r="G207" s="585" t="s">
        <v>361</v>
      </c>
      <c r="H207" s="16">
        <v>20.7</v>
      </c>
      <c r="I207" s="1141" t="s">
        <v>1462</v>
      </c>
      <c r="J207" s="239"/>
      <c r="K207" s="193"/>
      <c r="L207" s="1307">
        <v>75000</v>
      </c>
      <c r="M207" s="109"/>
      <c r="N207" s="193"/>
      <c r="O207" s="1134"/>
      <c r="P207" s="1135">
        <f t="shared" si="29"/>
        <v>0</v>
      </c>
      <c r="Q207" s="1135">
        <f t="shared" si="30"/>
        <v>0</v>
      </c>
      <c r="R207" s="328">
        <v>990</v>
      </c>
      <c r="S207" s="328">
        <v>260</v>
      </c>
      <c r="T207" s="328">
        <v>550</v>
      </c>
      <c r="U207" s="331">
        <f t="shared" si="31"/>
        <v>0.14157000000000003</v>
      </c>
      <c r="V207" s="328">
        <v>23.1</v>
      </c>
    </row>
    <row r="208" spans="1:22" ht="15.75">
      <c r="A208" s="1195" t="s">
        <v>42</v>
      </c>
      <c r="B208" s="1180">
        <v>4.3</v>
      </c>
      <c r="C208" s="1180">
        <v>5.7</v>
      </c>
      <c r="D208" s="1183">
        <v>0.74</v>
      </c>
      <c r="E208" s="1180">
        <v>9.5</v>
      </c>
      <c r="F208" s="1186">
        <v>34</v>
      </c>
      <c r="G208" s="585" t="s">
        <v>361</v>
      </c>
      <c r="H208" s="16">
        <v>20.7</v>
      </c>
      <c r="I208" s="1141" t="s">
        <v>1462</v>
      </c>
      <c r="J208" s="239"/>
      <c r="K208" s="193"/>
      <c r="L208" s="1307">
        <v>78000</v>
      </c>
      <c r="M208" s="109"/>
      <c r="N208" s="193"/>
      <c r="O208" s="1134"/>
      <c r="P208" s="1135">
        <f t="shared" si="29"/>
        <v>0</v>
      </c>
      <c r="Q208" s="1135">
        <f t="shared" si="30"/>
        <v>0</v>
      </c>
      <c r="R208" s="328">
        <v>990</v>
      </c>
      <c r="S208" s="328">
        <v>260</v>
      </c>
      <c r="T208" s="328">
        <v>550</v>
      </c>
      <c r="U208" s="331">
        <f t="shared" si="31"/>
        <v>0.14157000000000003</v>
      </c>
      <c r="V208" s="328">
        <v>23.1</v>
      </c>
    </row>
    <row r="209" spans="1:22" ht="15.75">
      <c r="A209" s="1195" t="s">
        <v>43</v>
      </c>
      <c r="B209" s="1180">
        <v>5</v>
      </c>
      <c r="C209" s="1180">
        <v>7.2</v>
      </c>
      <c r="D209" s="1183">
        <v>0.86</v>
      </c>
      <c r="E209" s="1180">
        <v>17.2</v>
      </c>
      <c r="F209" s="1186">
        <v>35</v>
      </c>
      <c r="G209" s="585" t="s">
        <v>362</v>
      </c>
      <c r="H209" s="16">
        <v>23.5</v>
      </c>
      <c r="I209" s="1141" t="s">
        <v>1462</v>
      </c>
      <c r="J209" s="239"/>
      <c r="K209" s="193"/>
      <c r="L209" s="1307">
        <v>89000</v>
      </c>
      <c r="M209" s="109"/>
      <c r="N209" s="193"/>
      <c r="O209" s="1134"/>
      <c r="P209" s="1135">
        <f t="shared" si="29"/>
        <v>0</v>
      </c>
      <c r="Q209" s="1135">
        <f t="shared" si="30"/>
        <v>0</v>
      </c>
      <c r="R209" s="328">
        <v>1210</v>
      </c>
      <c r="S209" s="328">
        <v>260</v>
      </c>
      <c r="T209" s="328">
        <v>550</v>
      </c>
      <c r="U209" s="331">
        <f t="shared" si="31"/>
        <v>0.17303000000000002</v>
      </c>
      <c r="V209" s="328">
        <v>26</v>
      </c>
    </row>
    <row r="210" spans="1:22" ht="15.75">
      <c r="A210" s="1195" t="s">
        <v>44</v>
      </c>
      <c r="B210" s="1180">
        <v>6.8</v>
      </c>
      <c r="C210" s="1180">
        <v>9.6</v>
      </c>
      <c r="D210" s="1183">
        <v>1.17</v>
      </c>
      <c r="E210" s="1180">
        <v>18.8</v>
      </c>
      <c r="F210" s="1186">
        <v>36</v>
      </c>
      <c r="G210" s="585" t="s">
        <v>363</v>
      </c>
      <c r="H210" s="16">
        <v>32.4</v>
      </c>
      <c r="I210" s="1141" t="s">
        <v>1462</v>
      </c>
      <c r="J210" s="239"/>
      <c r="K210" s="193"/>
      <c r="L210" s="1307">
        <v>116000</v>
      </c>
      <c r="M210" s="109"/>
      <c r="N210" s="193"/>
      <c r="O210" s="1134"/>
      <c r="P210" s="1135">
        <f t="shared" si="29"/>
        <v>0</v>
      </c>
      <c r="Q210" s="1135">
        <f t="shared" si="30"/>
        <v>0</v>
      </c>
      <c r="R210" s="328">
        <v>1510</v>
      </c>
      <c r="S210" s="328">
        <v>260</v>
      </c>
      <c r="T210" s="328">
        <v>550</v>
      </c>
      <c r="U210" s="331">
        <f t="shared" si="31"/>
        <v>0.21593000000000001</v>
      </c>
      <c r="V210" s="328">
        <v>36</v>
      </c>
    </row>
    <row r="211" spans="1:22" ht="15.75">
      <c r="A211" s="1195" t="s">
        <v>45</v>
      </c>
      <c r="B211" s="1180">
        <v>7.8</v>
      </c>
      <c r="C211" s="1180">
        <v>10.8</v>
      </c>
      <c r="D211" s="1183">
        <v>1.3420000000000001</v>
      </c>
      <c r="E211" s="1180">
        <v>30</v>
      </c>
      <c r="F211" s="1186">
        <v>37</v>
      </c>
      <c r="G211" s="585" t="s">
        <v>364</v>
      </c>
      <c r="H211" s="16">
        <v>34.9</v>
      </c>
      <c r="I211" s="1141" t="s">
        <v>1462</v>
      </c>
      <c r="J211" s="239"/>
      <c r="K211" s="193"/>
      <c r="L211" s="1307">
        <v>123000</v>
      </c>
      <c r="M211" s="109"/>
      <c r="N211" s="193"/>
      <c r="O211" s="1134"/>
      <c r="P211" s="1135">
        <f t="shared" si="29"/>
        <v>0</v>
      </c>
      <c r="Q211" s="1135">
        <f t="shared" si="30"/>
        <v>0</v>
      </c>
      <c r="R211" s="328">
        <v>1615</v>
      </c>
      <c r="S211" s="328">
        <v>260</v>
      </c>
      <c r="T211" s="328">
        <v>550</v>
      </c>
      <c r="U211" s="331">
        <f t="shared" si="31"/>
        <v>0.23094500000000001</v>
      </c>
      <c r="V211" s="328">
        <v>38.6</v>
      </c>
    </row>
    <row r="212" spans="1:22" ht="15.75">
      <c r="A212" s="1195" t="s">
        <v>46</v>
      </c>
      <c r="B212" s="1180">
        <v>10.199999999999999</v>
      </c>
      <c r="C212" s="1180">
        <v>13.5</v>
      </c>
      <c r="D212" s="1183">
        <v>1.754</v>
      </c>
      <c r="E212" s="1180">
        <v>40.299999999999997</v>
      </c>
      <c r="F212" s="1186">
        <v>38</v>
      </c>
      <c r="G212" s="585" t="s">
        <v>365</v>
      </c>
      <c r="H212" s="16">
        <v>40</v>
      </c>
      <c r="I212" s="1141" t="s">
        <v>1462</v>
      </c>
      <c r="J212" s="239"/>
      <c r="K212" s="193"/>
      <c r="L212" s="1307">
        <v>144000</v>
      </c>
      <c r="M212" s="109"/>
      <c r="N212" s="193"/>
      <c r="O212" s="1134"/>
      <c r="P212" s="1135">
        <f t="shared" si="29"/>
        <v>0</v>
      </c>
      <c r="Q212" s="1135">
        <f t="shared" si="30"/>
        <v>0</v>
      </c>
      <c r="R212" s="328">
        <v>1905</v>
      </c>
      <c r="S212" s="328">
        <v>260</v>
      </c>
      <c r="T212" s="328">
        <v>550</v>
      </c>
      <c r="U212" s="331">
        <f t="shared" si="31"/>
        <v>0.27241500000000002</v>
      </c>
      <c r="V212" s="328">
        <v>43.5</v>
      </c>
    </row>
    <row r="213" spans="1:22" ht="16.5" thickBot="1">
      <c r="A213" s="139" t="s">
        <v>47</v>
      </c>
      <c r="B213" s="1181">
        <v>11.5</v>
      </c>
      <c r="C213" s="1181">
        <v>15.5</v>
      </c>
      <c r="D213" s="1184">
        <v>1.978</v>
      </c>
      <c r="E213" s="1181">
        <v>51.9</v>
      </c>
      <c r="F213" s="1187">
        <v>39</v>
      </c>
      <c r="G213" s="586" t="s">
        <v>366</v>
      </c>
      <c r="H213" s="425">
        <v>43.6</v>
      </c>
      <c r="I213" s="1141" t="s">
        <v>1462</v>
      </c>
      <c r="J213" s="240"/>
      <c r="K213" s="193"/>
      <c r="L213" s="1307">
        <v>151000</v>
      </c>
      <c r="M213" s="109"/>
      <c r="N213" s="193"/>
      <c r="O213" s="1134"/>
      <c r="P213" s="1135">
        <f t="shared" si="29"/>
        <v>0</v>
      </c>
      <c r="Q213" s="1135">
        <f t="shared" si="30"/>
        <v>0</v>
      </c>
      <c r="R213" s="328">
        <v>2070</v>
      </c>
      <c r="S213" s="328">
        <v>260</v>
      </c>
      <c r="T213" s="328">
        <v>550</v>
      </c>
      <c r="U213" s="331">
        <f t="shared" si="31"/>
        <v>0.29601000000000005</v>
      </c>
      <c r="V213" s="328">
        <v>48.9</v>
      </c>
    </row>
    <row r="214" spans="1:22" ht="27" customHeight="1" thickBot="1">
      <c r="A214" s="1661" t="s">
        <v>653</v>
      </c>
      <c r="B214" s="1662"/>
      <c r="C214" s="1662"/>
      <c r="D214" s="1662"/>
      <c r="E214" s="1662"/>
      <c r="F214" s="1662"/>
      <c r="G214" s="1662"/>
      <c r="H214" s="1662"/>
      <c r="I214" s="1662"/>
      <c r="J214" s="1663"/>
      <c r="K214" s="193"/>
      <c r="L214" s="1168"/>
      <c r="M214" s="109"/>
      <c r="N214" s="193"/>
      <c r="O214" s="1134"/>
      <c r="P214" s="1135"/>
      <c r="Q214" s="1135"/>
      <c r="R214" s="13"/>
      <c r="S214" s="13"/>
      <c r="T214" s="13"/>
      <c r="U214" s="202"/>
      <c r="V214" s="13"/>
    </row>
    <row r="215" spans="1:22" ht="24" customHeight="1" thickBot="1">
      <c r="A215" s="269" t="s">
        <v>697</v>
      </c>
      <c r="B215" s="261"/>
      <c r="C215" s="261"/>
      <c r="D215" s="261"/>
      <c r="E215" s="261"/>
      <c r="F215" s="261"/>
      <c r="G215" s="261"/>
      <c r="H215" s="261"/>
      <c r="I215" s="294"/>
      <c r="J215" s="262"/>
      <c r="K215" s="193"/>
      <c r="L215" s="495"/>
      <c r="M215" s="109"/>
      <c r="N215" s="193"/>
      <c r="O215" s="1134"/>
      <c r="P215" s="1135"/>
      <c r="Q215" s="1135"/>
      <c r="R215" s="13"/>
      <c r="S215" s="13"/>
      <c r="T215" s="13"/>
      <c r="U215" s="106"/>
      <c r="V215" s="13"/>
    </row>
    <row r="216" spans="1:22" ht="15.75">
      <c r="A216" s="146" t="s">
        <v>48</v>
      </c>
      <c r="B216" s="1179">
        <v>2</v>
      </c>
      <c r="C216" s="1179">
        <v>3</v>
      </c>
      <c r="D216" s="1182">
        <v>0.34399999999999997</v>
      </c>
      <c r="E216" s="1179">
        <v>7.6</v>
      </c>
      <c r="F216" s="1185">
        <v>32</v>
      </c>
      <c r="G216" s="584" t="s">
        <v>616</v>
      </c>
      <c r="H216" s="33">
        <v>15.1</v>
      </c>
      <c r="I216" s="1141" t="s">
        <v>1462</v>
      </c>
      <c r="J216" s="238"/>
      <c r="K216" s="193"/>
      <c r="L216" s="1307">
        <v>68000</v>
      </c>
      <c r="M216" s="109"/>
      <c r="N216" s="193"/>
      <c r="O216" s="1134"/>
      <c r="P216" s="1135">
        <f t="shared" ref="P216:P224" si="32">IF(OR(U216="",J216=""),0,J216*U216)</f>
        <v>0</v>
      </c>
      <c r="Q216" s="1135">
        <f t="shared" ref="Q216:Q224" si="33">IF(OR(V216="",J216=""),0,J216*V216)</f>
        <v>0</v>
      </c>
      <c r="R216" s="328">
        <v>790</v>
      </c>
      <c r="S216" s="328">
        <v>260</v>
      </c>
      <c r="T216" s="328">
        <v>550</v>
      </c>
      <c r="U216" s="331">
        <f t="shared" ref="U216:U224" si="34">(R216/1000)*(S216/1000)*(T216/1000)</f>
        <v>0.11297000000000003</v>
      </c>
      <c r="V216" s="328">
        <v>17.399999999999999</v>
      </c>
    </row>
    <row r="217" spans="1:22" ht="15.75">
      <c r="A217" s="1195" t="s">
        <v>49</v>
      </c>
      <c r="B217" s="1180">
        <v>2.7</v>
      </c>
      <c r="C217" s="1180">
        <v>4</v>
      </c>
      <c r="D217" s="1183">
        <v>0.46400000000000002</v>
      </c>
      <c r="E217" s="1180">
        <v>14.4</v>
      </c>
      <c r="F217" s="1186">
        <v>34</v>
      </c>
      <c r="G217" s="585" t="s">
        <v>360</v>
      </c>
      <c r="H217" s="16">
        <v>17.5</v>
      </c>
      <c r="I217" s="1141" t="s">
        <v>1462</v>
      </c>
      <c r="J217" s="239"/>
      <c r="K217" s="193"/>
      <c r="L217" s="1307">
        <v>75000</v>
      </c>
      <c r="M217" s="109"/>
      <c r="N217" s="193"/>
      <c r="O217" s="1134"/>
      <c r="P217" s="1135">
        <f t="shared" si="32"/>
        <v>0</v>
      </c>
      <c r="Q217" s="1135">
        <f t="shared" si="33"/>
        <v>0</v>
      </c>
      <c r="R217" s="328">
        <v>890</v>
      </c>
      <c r="S217" s="328">
        <v>260</v>
      </c>
      <c r="T217" s="328">
        <v>550</v>
      </c>
      <c r="U217" s="331">
        <f t="shared" si="34"/>
        <v>0.12727000000000002</v>
      </c>
      <c r="V217" s="328">
        <v>20</v>
      </c>
    </row>
    <row r="218" spans="1:22" ht="15.75">
      <c r="A218" s="1195" t="s">
        <v>50</v>
      </c>
      <c r="B218" s="1180">
        <v>3.6</v>
      </c>
      <c r="C218" s="1180">
        <v>5.2</v>
      </c>
      <c r="D218" s="1183">
        <v>0.61899999999999999</v>
      </c>
      <c r="E218" s="1180">
        <v>8.1999999999999993</v>
      </c>
      <c r="F218" s="1186">
        <v>35</v>
      </c>
      <c r="G218" s="585" t="s">
        <v>361</v>
      </c>
      <c r="H218" s="16">
        <v>20.7</v>
      </c>
      <c r="I218" s="1141" t="s">
        <v>1462</v>
      </c>
      <c r="J218" s="239"/>
      <c r="K218" s="193"/>
      <c r="L218" s="1307">
        <v>83000</v>
      </c>
      <c r="M218" s="109"/>
      <c r="N218" s="193"/>
      <c r="O218" s="1134"/>
      <c r="P218" s="1135">
        <f t="shared" si="32"/>
        <v>0</v>
      </c>
      <c r="Q218" s="1135">
        <f t="shared" si="33"/>
        <v>0</v>
      </c>
      <c r="R218" s="328">
        <v>990</v>
      </c>
      <c r="S218" s="328">
        <v>260</v>
      </c>
      <c r="T218" s="328">
        <v>550</v>
      </c>
      <c r="U218" s="331">
        <f t="shared" si="34"/>
        <v>0.14157000000000003</v>
      </c>
      <c r="V218" s="328">
        <v>23.1</v>
      </c>
    </row>
    <row r="219" spans="1:22" ht="15.75">
      <c r="A219" s="1195" t="s">
        <v>51</v>
      </c>
      <c r="B219" s="1180">
        <v>4.3</v>
      </c>
      <c r="C219" s="1180">
        <v>5.7</v>
      </c>
      <c r="D219" s="1183">
        <v>0.74</v>
      </c>
      <c r="E219" s="1180">
        <v>9.5</v>
      </c>
      <c r="F219" s="1186">
        <v>36</v>
      </c>
      <c r="G219" s="585" t="s">
        <v>361</v>
      </c>
      <c r="H219" s="16">
        <v>20.7</v>
      </c>
      <c r="I219" s="1141" t="s">
        <v>1462</v>
      </c>
      <c r="J219" s="239"/>
      <c r="K219" s="193"/>
      <c r="L219" s="1307">
        <v>85000</v>
      </c>
      <c r="M219" s="109"/>
      <c r="N219" s="193"/>
      <c r="O219" s="1134"/>
      <c r="P219" s="1135">
        <f t="shared" si="32"/>
        <v>0</v>
      </c>
      <c r="Q219" s="1135">
        <f t="shared" si="33"/>
        <v>0</v>
      </c>
      <c r="R219" s="328">
        <v>990</v>
      </c>
      <c r="S219" s="328">
        <v>260</v>
      </c>
      <c r="T219" s="328">
        <v>550</v>
      </c>
      <c r="U219" s="331">
        <f t="shared" si="34"/>
        <v>0.14157000000000003</v>
      </c>
      <c r="V219" s="328">
        <v>23.1</v>
      </c>
    </row>
    <row r="220" spans="1:22" ht="15.75">
      <c r="A220" s="1195" t="s">
        <v>52</v>
      </c>
      <c r="B220" s="1180">
        <v>5</v>
      </c>
      <c r="C220" s="1180">
        <v>7.2</v>
      </c>
      <c r="D220" s="1183">
        <v>0.86</v>
      </c>
      <c r="E220" s="1180">
        <v>17.2</v>
      </c>
      <c r="F220" s="1186">
        <v>37</v>
      </c>
      <c r="G220" s="585" t="s">
        <v>362</v>
      </c>
      <c r="H220" s="16">
        <v>23.5</v>
      </c>
      <c r="I220" s="1141" t="s">
        <v>1462</v>
      </c>
      <c r="J220" s="239"/>
      <c r="K220" s="193"/>
      <c r="L220" s="1307">
        <v>90000</v>
      </c>
      <c r="M220" s="109"/>
      <c r="N220" s="193"/>
      <c r="O220" s="1134"/>
      <c r="P220" s="1135">
        <f t="shared" si="32"/>
        <v>0</v>
      </c>
      <c r="Q220" s="1135">
        <f t="shared" si="33"/>
        <v>0</v>
      </c>
      <c r="R220" s="328">
        <v>1210</v>
      </c>
      <c r="S220" s="328">
        <v>260</v>
      </c>
      <c r="T220" s="328">
        <v>550</v>
      </c>
      <c r="U220" s="331">
        <f t="shared" si="34"/>
        <v>0.17303000000000002</v>
      </c>
      <c r="V220" s="328">
        <v>26</v>
      </c>
    </row>
    <row r="221" spans="1:22" ht="15.75">
      <c r="A221" s="1195" t="s">
        <v>53</v>
      </c>
      <c r="B221" s="1180">
        <v>6.8</v>
      </c>
      <c r="C221" s="1180">
        <v>9.6</v>
      </c>
      <c r="D221" s="1183">
        <v>1.17</v>
      </c>
      <c r="E221" s="1180">
        <v>18.8</v>
      </c>
      <c r="F221" s="1186">
        <v>38</v>
      </c>
      <c r="G221" s="585" t="s">
        <v>363</v>
      </c>
      <c r="H221" s="16">
        <v>32.4</v>
      </c>
      <c r="I221" s="1141" t="s">
        <v>1462</v>
      </c>
      <c r="J221" s="239"/>
      <c r="K221" s="193"/>
      <c r="L221" s="1307">
        <v>125000</v>
      </c>
      <c r="M221" s="109"/>
      <c r="N221" s="193"/>
      <c r="O221" s="1134"/>
      <c r="P221" s="1135">
        <f t="shared" si="32"/>
        <v>0</v>
      </c>
      <c r="Q221" s="1135">
        <f t="shared" si="33"/>
        <v>0</v>
      </c>
      <c r="R221" s="328">
        <v>1510</v>
      </c>
      <c r="S221" s="328">
        <v>260</v>
      </c>
      <c r="T221" s="328">
        <v>550</v>
      </c>
      <c r="U221" s="331">
        <f t="shared" si="34"/>
        <v>0.21593000000000001</v>
      </c>
      <c r="V221" s="328">
        <v>36</v>
      </c>
    </row>
    <row r="222" spans="1:22" ht="15.75">
      <c r="A222" s="1195" t="s">
        <v>54</v>
      </c>
      <c r="B222" s="1180">
        <v>7.8</v>
      </c>
      <c r="C222" s="1180">
        <v>10.8</v>
      </c>
      <c r="D222" s="1183">
        <v>1.3420000000000001</v>
      </c>
      <c r="E222" s="1180">
        <v>30</v>
      </c>
      <c r="F222" s="1186">
        <v>39</v>
      </c>
      <c r="G222" s="585" t="s">
        <v>364</v>
      </c>
      <c r="H222" s="16">
        <v>34.9</v>
      </c>
      <c r="I222" s="1141" t="s">
        <v>1462</v>
      </c>
      <c r="J222" s="239"/>
      <c r="K222" s="193"/>
      <c r="L222" s="1307">
        <v>133000</v>
      </c>
      <c r="M222" s="109"/>
      <c r="N222" s="193"/>
      <c r="O222" s="1134"/>
      <c r="P222" s="1135">
        <f t="shared" si="32"/>
        <v>0</v>
      </c>
      <c r="Q222" s="1135">
        <f t="shared" si="33"/>
        <v>0</v>
      </c>
      <c r="R222" s="328">
        <v>1615</v>
      </c>
      <c r="S222" s="328">
        <v>260</v>
      </c>
      <c r="T222" s="328">
        <v>550</v>
      </c>
      <c r="U222" s="331">
        <f t="shared" si="34"/>
        <v>0.23094500000000001</v>
      </c>
      <c r="V222" s="328">
        <v>38.6</v>
      </c>
    </row>
    <row r="223" spans="1:22" ht="15.75">
      <c r="A223" s="1195" t="s">
        <v>55</v>
      </c>
      <c r="B223" s="1180">
        <v>10.199999999999999</v>
      </c>
      <c r="C223" s="1180">
        <v>13.5</v>
      </c>
      <c r="D223" s="1183">
        <v>1.754</v>
      </c>
      <c r="E223" s="1180">
        <v>40.299999999999997</v>
      </c>
      <c r="F223" s="1186">
        <v>40</v>
      </c>
      <c r="G223" s="585" t="s">
        <v>365</v>
      </c>
      <c r="H223" s="16">
        <v>40</v>
      </c>
      <c r="I223" s="1141" t="s">
        <v>1462</v>
      </c>
      <c r="J223" s="239"/>
      <c r="K223" s="193"/>
      <c r="L223" s="1307">
        <v>151000</v>
      </c>
      <c r="M223" s="109"/>
      <c r="N223" s="193"/>
      <c r="O223" s="1134"/>
      <c r="P223" s="1135">
        <f t="shared" si="32"/>
        <v>0</v>
      </c>
      <c r="Q223" s="1135">
        <f t="shared" si="33"/>
        <v>0</v>
      </c>
      <c r="R223" s="328">
        <v>1905</v>
      </c>
      <c r="S223" s="328">
        <v>260</v>
      </c>
      <c r="T223" s="328">
        <v>550</v>
      </c>
      <c r="U223" s="331">
        <f t="shared" si="34"/>
        <v>0.27241500000000002</v>
      </c>
      <c r="V223" s="328">
        <v>43.5</v>
      </c>
    </row>
    <row r="224" spans="1:22" ht="16.5" thickBot="1">
      <c r="A224" s="139" t="s">
        <v>56</v>
      </c>
      <c r="B224" s="1181">
        <v>11.5</v>
      </c>
      <c r="C224" s="1181">
        <v>15.5</v>
      </c>
      <c r="D224" s="1184">
        <v>1.978</v>
      </c>
      <c r="E224" s="1181">
        <v>51.9</v>
      </c>
      <c r="F224" s="1187">
        <v>41</v>
      </c>
      <c r="G224" s="586" t="s">
        <v>366</v>
      </c>
      <c r="H224" s="425">
        <v>43.6</v>
      </c>
      <c r="I224" s="1141" t="s">
        <v>1462</v>
      </c>
      <c r="J224" s="240"/>
      <c r="K224" s="193"/>
      <c r="L224" s="1307">
        <v>158000</v>
      </c>
      <c r="M224" s="109"/>
      <c r="N224" s="193"/>
      <c r="O224" s="1134"/>
      <c r="P224" s="1135">
        <f t="shared" si="32"/>
        <v>0</v>
      </c>
      <c r="Q224" s="1135">
        <f t="shared" si="33"/>
        <v>0</v>
      </c>
      <c r="R224" s="328">
        <v>2070</v>
      </c>
      <c r="S224" s="328">
        <v>260</v>
      </c>
      <c r="T224" s="328">
        <v>550</v>
      </c>
      <c r="U224" s="331">
        <f t="shared" si="34"/>
        <v>0.29601000000000005</v>
      </c>
      <c r="V224" s="328">
        <v>48.9</v>
      </c>
    </row>
    <row r="225" spans="1:22" ht="27.75" customHeight="1" thickBot="1">
      <c r="A225" s="1661" t="s">
        <v>653</v>
      </c>
      <c r="B225" s="1662"/>
      <c r="C225" s="1662"/>
      <c r="D225" s="1662"/>
      <c r="E225" s="1662"/>
      <c r="F225" s="1662"/>
      <c r="G225" s="1662"/>
      <c r="H225" s="1662"/>
      <c r="I225" s="1662"/>
      <c r="J225" s="1663"/>
      <c r="K225" s="193"/>
      <c r="L225" s="1168"/>
      <c r="M225" s="109"/>
      <c r="N225" s="193"/>
      <c r="O225" s="1134"/>
      <c r="P225" s="1135"/>
      <c r="Q225" s="1135"/>
      <c r="R225" s="13"/>
      <c r="S225" s="13"/>
      <c r="T225" s="13"/>
      <c r="U225" s="202"/>
      <c r="V225" s="13"/>
    </row>
    <row r="226" spans="1:22" ht="18" customHeight="1" thickBot="1">
      <c r="A226" s="260" t="s">
        <v>698</v>
      </c>
      <c r="B226" s="261"/>
      <c r="C226" s="261"/>
      <c r="D226" s="261"/>
      <c r="E226" s="261"/>
      <c r="F226" s="261"/>
      <c r="G226" s="261"/>
      <c r="H226" s="261"/>
      <c r="I226" s="294"/>
      <c r="J226" s="262"/>
      <c r="K226" s="193"/>
      <c r="L226" s="495"/>
      <c r="M226" s="191"/>
      <c r="N226" s="193"/>
      <c r="O226" s="1134"/>
      <c r="P226" s="1135"/>
      <c r="Q226" s="1135"/>
      <c r="R226" s="13"/>
      <c r="S226" s="13"/>
      <c r="T226" s="13"/>
      <c r="U226" s="13"/>
      <c r="V226" s="13"/>
    </row>
    <row r="227" spans="1:22" ht="15.75" customHeight="1">
      <c r="A227" s="950" t="s">
        <v>1518</v>
      </c>
      <c r="B227" s="1793" t="s">
        <v>2224</v>
      </c>
      <c r="C227" s="1794"/>
      <c r="D227" s="1794"/>
      <c r="E227" s="1794"/>
      <c r="F227" s="1794"/>
      <c r="G227" s="1794"/>
      <c r="H227" s="953">
        <v>0.31</v>
      </c>
      <c r="I227" s="1141" t="s">
        <v>1462</v>
      </c>
      <c r="J227" s="1201"/>
      <c r="K227" s="193"/>
      <c r="L227" s="1307">
        <v>5000</v>
      </c>
      <c r="M227" s="1202"/>
      <c r="N227" s="193"/>
      <c r="O227" s="1134"/>
      <c r="P227" s="1135"/>
      <c r="Q227" s="1135"/>
      <c r="R227" s="13"/>
      <c r="S227" s="13"/>
      <c r="T227" s="13"/>
      <c r="U227" s="123"/>
      <c r="V227" s="13"/>
    </row>
    <row r="228" spans="1:22" ht="18" customHeight="1">
      <c r="A228" s="547" t="s">
        <v>2221</v>
      </c>
      <c r="B228" s="1422" t="s">
        <v>2225</v>
      </c>
      <c r="C228" s="1423"/>
      <c r="D228" s="1423"/>
      <c r="E228" s="1423"/>
      <c r="F228" s="1423"/>
      <c r="G228" s="1423"/>
      <c r="H228" s="1429"/>
      <c r="I228" s="1142" t="s">
        <v>1462</v>
      </c>
      <c r="J228" s="1424"/>
      <c r="K228" s="1425"/>
      <c r="L228" s="392">
        <v>10000</v>
      </c>
      <c r="M228" s="1425"/>
      <c r="N228" s="1425"/>
      <c r="O228" s="1134"/>
      <c r="P228" s="1135"/>
      <c r="Q228" s="1135"/>
      <c r="U228" s="123"/>
      <c r="V228" s="106"/>
    </row>
    <row r="229" spans="1:22" ht="15.75">
      <c r="A229" s="950" t="s">
        <v>168</v>
      </c>
      <c r="B229" s="1795" t="s">
        <v>102</v>
      </c>
      <c r="C229" s="1796"/>
      <c r="D229" s="1796"/>
      <c r="E229" s="1796"/>
      <c r="F229" s="1796"/>
      <c r="G229" s="1796"/>
      <c r="H229" s="1797"/>
      <c r="I229" s="1141" t="s">
        <v>1462</v>
      </c>
      <c r="J229" s="1200"/>
      <c r="K229" s="193"/>
      <c r="L229" s="1307">
        <v>35000</v>
      </c>
      <c r="M229" s="1202"/>
      <c r="N229" s="193"/>
      <c r="O229" s="1134"/>
      <c r="P229" s="1135"/>
      <c r="Q229" s="1135"/>
      <c r="U229" s="123"/>
    </row>
    <row r="230" spans="1:22" ht="15.75">
      <c r="A230" s="777" t="s">
        <v>166</v>
      </c>
      <c r="B230" s="1795" t="s">
        <v>103</v>
      </c>
      <c r="C230" s="1796"/>
      <c r="D230" s="1796"/>
      <c r="E230" s="1796"/>
      <c r="F230" s="1796"/>
      <c r="G230" s="1796"/>
      <c r="H230" s="1797"/>
      <c r="I230" s="1141" t="s">
        <v>1462</v>
      </c>
      <c r="J230" s="1200"/>
      <c r="K230" s="193"/>
      <c r="L230" s="1307">
        <v>26000</v>
      </c>
      <c r="M230" s="1202"/>
      <c r="N230" s="193"/>
      <c r="O230" s="1134"/>
      <c r="P230" s="1135"/>
      <c r="Q230" s="1135"/>
      <c r="U230" s="123"/>
    </row>
    <row r="231" spans="1:22" ht="15.75" customHeight="1">
      <c r="A231" s="950" t="s">
        <v>136</v>
      </c>
      <c r="B231" s="1793" t="s">
        <v>654</v>
      </c>
      <c r="C231" s="1794"/>
      <c r="D231" s="1794"/>
      <c r="E231" s="1794"/>
      <c r="F231" s="1794"/>
      <c r="G231" s="1794"/>
      <c r="H231" s="1798"/>
      <c r="I231" s="1141" t="s">
        <v>1462</v>
      </c>
      <c r="J231" s="1200"/>
      <c r="K231" s="1202"/>
      <c r="L231" s="1307">
        <v>25000</v>
      </c>
      <c r="M231" s="1202"/>
      <c r="N231" s="1202"/>
      <c r="O231" s="1134"/>
      <c r="P231" s="1135"/>
      <c r="Q231" s="1135"/>
      <c r="U231" s="123"/>
      <c r="V231" s="106"/>
    </row>
    <row r="232" spans="1:22" ht="23.25" customHeight="1">
      <c r="A232" s="950" t="s">
        <v>560</v>
      </c>
      <c r="B232" s="1799" t="s">
        <v>699</v>
      </c>
      <c r="C232" s="1800"/>
      <c r="D232" s="1800"/>
      <c r="E232" s="1800"/>
      <c r="F232" s="1800"/>
      <c r="G232" s="1800"/>
      <c r="H232" s="1801"/>
      <c r="I232" s="1141" t="s">
        <v>1462</v>
      </c>
      <c r="J232" s="1200"/>
      <c r="K232" s="1202"/>
      <c r="L232" s="1307">
        <v>35000</v>
      </c>
      <c r="M232" s="1202"/>
      <c r="N232" s="1202"/>
      <c r="O232" s="1134"/>
      <c r="P232" s="1135"/>
      <c r="Q232" s="1135"/>
      <c r="U232" s="123"/>
      <c r="V232" s="106"/>
    </row>
    <row r="233" spans="1:22" ht="23.25" customHeight="1">
      <c r="A233" s="950" t="s">
        <v>2110</v>
      </c>
      <c r="B233" s="1805" t="s">
        <v>2111</v>
      </c>
      <c r="C233" s="1806"/>
      <c r="D233" s="1806"/>
      <c r="E233" s="1806"/>
      <c r="F233" s="1806"/>
      <c r="G233" s="1806"/>
      <c r="H233" s="1807"/>
      <c r="I233" s="1141" t="s">
        <v>1462</v>
      </c>
      <c r="J233" s="1330"/>
      <c r="K233" s="1331"/>
      <c r="L233" s="1332">
        <v>120000</v>
      </c>
      <c r="M233" s="1331"/>
      <c r="N233" s="1331"/>
      <c r="O233" s="1134"/>
      <c r="P233" s="1135"/>
      <c r="Q233" s="1135"/>
      <c r="U233" s="123"/>
      <c r="V233" s="106"/>
    </row>
    <row r="234" spans="1:22" ht="23.25" customHeight="1">
      <c r="A234" s="950" t="s">
        <v>2112</v>
      </c>
      <c r="B234" s="1805" t="s">
        <v>2113</v>
      </c>
      <c r="C234" s="1806"/>
      <c r="D234" s="1806"/>
      <c r="E234" s="1806"/>
      <c r="F234" s="1806"/>
      <c r="G234" s="1806"/>
      <c r="H234" s="1807"/>
      <c r="I234" s="1141" t="s">
        <v>1462</v>
      </c>
      <c r="J234" s="1330"/>
      <c r="K234" s="1331"/>
      <c r="L234" s="1332">
        <v>68000</v>
      </c>
      <c r="M234" s="1331"/>
      <c r="N234" s="1331"/>
      <c r="O234" s="1134"/>
      <c r="P234" s="1135"/>
      <c r="Q234" s="1135"/>
      <c r="U234" s="123"/>
      <c r="V234" s="106"/>
    </row>
    <row r="235" spans="1:22" ht="23.25" customHeight="1">
      <c r="A235" s="754">
        <v>12126200000334</v>
      </c>
      <c r="B235" s="1805" t="s">
        <v>1113</v>
      </c>
      <c r="C235" s="1806"/>
      <c r="D235" s="1806"/>
      <c r="E235" s="1806"/>
      <c r="F235" s="1806"/>
      <c r="G235" s="1806"/>
      <c r="H235" s="1807"/>
      <c r="I235" s="1141" t="s">
        <v>1462</v>
      </c>
      <c r="J235" s="1330"/>
      <c r="K235" s="1331"/>
      <c r="L235" s="1332">
        <v>8000</v>
      </c>
      <c r="M235" s="1331"/>
      <c r="N235" s="1331"/>
      <c r="O235" s="1134"/>
      <c r="P235" s="1135"/>
      <c r="Q235" s="1135"/>
      <c r="U235" s="123"/>
      <c r="V235" s="106"/>
    </row>
    <row r="236" spans="1:22" ht="18" customHeight="1">
      <c r="A236" s="242" t="s">
        <v>1504</v>
      </c>
      <c r="B236" s="1795" t="s">
        <v>1505</v>
      </c>
      <c r="C236" s="1796"/>
      <c r="D236" s="1796"/>
      <c r="E236" s="1796"/>
      <c r="F236" s="1796"/>
      <c r="G236" s="1796"/>
      <c r="H236" s="1797"/>
      <c r="I236" s="1141" t="s">
        <v>1462</v>
      </c>
      <c r="J236" s="1200"/>
      <c r="K236" s="1202"/>
      <c r="L236" s="1307">
        <v>18000</v>
      </c>
      <c r="M236" s="1202"/>
      <c r="N236" s="1202"/>
      <c r="O236" s="1134"/>
      <c r="P236" s="1135"/>
      <c r="Q236" s="1135"/>
      <c r="U236" s="123"/>
      <c r="V236" s="106"/>
    </row>
    <row r="237" spans="1:22" ht="27" customHeight="1">
      <c r="A237" s="777" t="s">
        <v>1199</v>
      </c>
      <c r="B237" s="1799" t="s">
        <v>1200</v>
      </c>
      <c r="C237" s="1800"/>
      <c r="D237" s="1800"/>
      <c r="E237" s="1800"/>
      <c r="F237" s="1800"/>
      <c r="G237" s="1800"/>
      <c r="H237" s="1801"/>
      <c r="I237" s="1141" t="s">
        <v>1462</v>
      </c>
      <c r="J237" s="1200"/>
      <c r="K237" s="193"/>
      <c r="L237" s="1307">
        <v>41000</v>
      </c>
      <c r="M237" s="1202"/>
      <c r="N237" s="193"/>
      <c r="O237" s="1134"/>
      <c r="P237" s="1135"/>
      <c r="Q237" s="1135"/>
      <c r="R237" s="13"/>
      <c r="S237" s="13"/>
      <c r="T237" s="13"/>
      <c r="U237" s="123"/>
      <c r="V237" s="13"/>
    </row>
    <row r="238" spans="1:22" ht="27" customHeight="1">
      <c r="A238" s="1262" t="s">
        <v>505</v>
      </c>
      <c r="B238" s="1799" t="s">
        <v>1886</v>
      </c>
      <c r="C238" s="1800"/>
      <c r="D238" s="1800"/>
      <c r="E238" s="1800"/>
      <c r="F238" s="1800"/>
      <c r="G238" s="1143" t="s">
        <v>664</v>
      </c>
      <c r="H238" s="1144">
        <v>0.2</v>
      </c>
      <c r="I238" s="1141" t="s">
        <v>1462</v>
      </c>
      <c r="J238" s="1145"/>
      <c r="K238" s="1146"/>
      <c r="L238" s="1307">
        <v>28000</v>
      </c>
      <c r="M238" s="1202"/>
      <c r="N238" s="193"/>
      <c r="O238" s="1134"/>
      <c r="P238" s="1135"/>
      <c r="Q238" s="1135"/>
      <c r="R238" s="13"/>
      <c r="S238" s="13"/>
      <c r="T238" s="13"/>
      <c r="U238" s="123"/>
      <c r="V238" s="13"/>
    </row>
    <row r="239" spans="1:22" ht="27" customHeight="1">
      <c r="A239" s="1262" t="s">
        <v>275</v>
      </c>
      <c r="B239" s="1799" t="s">
        <v>1887</v>
      </c>
      <c r="C239" s="1800"/>
      <c r="D239" s="1800"/>
      <c r="E239" s="1800"/>
      <c r="F239" s="1800"/>
      <c r="G239" s="1143" t="s">
        <v>668</v>
      </c>
      <c r="H239" s="1144">
        <v>0.2</v>
      </c>
      <c r="I239" s="1141" t="s">
        <v>1462</v>
      </c>
      <c r="J239" s="1145"/>
      <c r="K239" s="1146"/>
      <c r="L239" s="1307">
        <v>14000</v>
      </c>
      <c r="M239" s="1202"/>
      <c r="N239" s="193"/>
      <c r="O239" s="1134"/>
      <c r="P239" s="1135"/>
      <c r="Q239" s="1135"/>
      <c r="R239" s="13"/>
      <c r="S239" s="13"/>
      <c r="T239" s="13"/>
      <c r="U239" s="123"/>
      <c r="V239" s="13"/>
    </row>
    <row r="240" spans="1:22" ht="36" customHeight="1">
      <c r="A240" s="242" t="s">
        <v>183</v>
      </c>
      <c r="B240" s="1799" t="s">
        <v>1889</v>
      </c>
      <c r="C240" s="1800"/>
      <c r="D240" s="1800"/>
      <c r="E240" s="1800"/>
      <c r="F240" s="1800"/>
      <c r="G240" s="14" t="s">
        <v>673</v>
      </c>
      <c r="H240" s="14">
        <v>0.1</v>
      </c>
      <c r="I240" s="1141" t="s">
        <v>1462</v>
      </c>
      <c r="J240" s="1200"/>
      <c r="K240" s="1202"/>
      <c r="L240" s="1307">
        <v>23000</v>
      </c>
      <c r="M240" s="1202"/>
      <c r="N240" s="193"/>
      <c r="O240" s="1134"/>
      <c r="P240" s="1135"/>
      <c r="Q240" s="1135"/>
      <c r="R240" s="13"/>
      <c r="S240" s="13"/>
      <c r="T240" s="13"/>
      <c r="U240" s="123"/>
      <c r="V240" s="13"/>
    </row>
    <row r="241" spans="1:22" ht="27" customHeight="1">
      <c r="A241" s="1263" t="s">
        <v>446</v>
      </c>
      <c r="B241" s="1799" t="s">
        <v>1890</v>
      </c>
      <c r="C241" s="1800"/>
      <c r="D241" s="1800"/>
      <c r="E241" s="1800"/>
      <c r="F241" s="1800"/>
      <c r="G241" s="1143" t="s">
        <v>670</v>
      </c>
      <c r="H241" s="1147">
        <v>0.57999999999999996</v>
      </c>
      <c r="I241" s="1141" t="s">
        <v>1462</v>
      </c>
      <c r="J241" s="1145"/>
      <c r="K241" s="1146"/>
      <c r="L241" s="1307">
        <v>109000</v>
      </c>
      <c r="M241" s="1202"/>
      <c r="N241" s="193"/>
      <c r="O241" s="1134"/>
      <c r="P241" s="1135"/>
      <c r="Q241" s="1135"/>
      <c r="R241" s="13"/>
      <c r="S241" s="13"/>
      <c r="T241" s="13"/>
      <c r="U241" s="123"/>
      <c r="V241" s="13"/>
    </row>
    <row r="242" spans="1:22" ht="32.25" customHeight="1" thickBot="1">
      <c r="A242" s="952" t="s">
        <v>369</v>
      </c>
      <c r="B242" s="1810" t="s">
        <v>701</v>
      </c>
      <c r="C242" s="1811"/>
      <c r="D242" s="1811"/>
      <c r="E242" s="1811"/>
      <c r="F242" s="1811"/>
      <c r="G242" s="42" t="s">
        <v>370</v>
      </c>
      <c r="H242" s="337">
        <v>1.4</v>
      </c>
      <c r="I242" s="1148" t="s">
        <v>1462</v>
      </c>
      <c r="J242" s="1206"/>
      <c r="K242" s="1202"/>
      <c r="L242" s="461">
        <v>64000</v>
      </c>
      <c r="M242" s="1202"/>
      <c r="N242" s="1202"/>
      <c r="O242" s="1134"/>
      <c r="P242" s="1135"/>
      <c r="Q242" s="1135"/>
      <c r="R242" s="334"/>
      <c r="S242" s="334"/>
      <c r="T242" s="334"/>
      <c r="U242" s="335"/>
    </row>
    <row r="243" spans="1:22" ht="18">
      <c r="A243" s="1149"/>
      <c r="O243" s="1202"/>
    </row>
  </sheetData>
  <mergeCells count="265">
    <mergeCell ref="B240:F240"/>
    <mergeCell ref="B241:F241"/>
    <mergeCell ref="B242:F242"/>
    <mergeCell ref="B231:H231"/>
    <mergeCell ref="B232:H232"/>
    <mergeCell ref="B236:H236"/>
    <mergeCell ref="B237:H237"/>
    <mergeCell ref="B238:F238"/>
    <mergeCell ref="B239:F239"/>
    <mergeCell ref="B233:H233"/>
    <mergeCell ref="B234:H234"/>
    <mergeCell ref="B235:H235"/>
    <mergeCell ref="A214:J214"/>
    <mergeCell ref="A225:J225"/>
    <mergeCell ref="B227:G227"/>
    <mergeCell ref="B229:H229"/>
    <mergeCell ref="B230:H230"/>
    <mergeCell ref="O199:O200"/>
    <mergeCell ref="B201:B202"/>
    <mergeCell ref="C201:C202"/>
    <mergeCell ref="D201:D202"/>
    <mergeCell ref="E201:E202"/>
    <mergeCell ref="F201:F202"/>
    <mergeCell ref="I201:I202"/>
    <mergeCell ref="J201:J202"/>
    <mergeCell ref="L201:L202"/>
    <mergeCell ref="O201:O202"/>
    <mergeCell ref="B199:B200"/>
    <mergeCell ref="C199:C200"/>
    <mergeCell ref="D199:D200"/>
    <mergeCell ref="E199:E200"/>
    <mergeCell ref="F199:F200"/>
    <mergeCell ref="I199:I200"/>
    <mergeCell ref="J199:J200"/>
    <mergeCell ref="L199:L200"/>
    <mergeCell ref="A203:J203"/>
    <mergeCell ref="J195:J196"/>
    <mergeCell ref="L195:L196"/>
    <mergeCell ref="O195:O196"/>
    <mergeCell ref="B197:B198"/>
    <mergeCell ref="C197:C198"/>
    <mergeCell ref="D197:D198"/>
    <mergeCell ref="E197:E198"/>
    <mergeCell ref="F197:F198"/>
    <mergeCell ref="I197:I198"/>
    <mergeCell ref="J197:J198"/>
    <mergeCell ref="B195:B196"/>
    <mergeCell ref="C195:C196"/>
    <mergeCell ref="D195:D196"/>
    <mergeCell ref="E195:E196"/>
    <mergeCell ref="F195:F196"/>
    <mergeCell ref="I195:I196"/>
    <mergeCell ref="L197:L198"/>
    <mergeCell ref="O197:O198"/>
    <mergeCell ref="O191:O192"/>
    <mergeCell ref="B193:B194"/>
    <mergeCell ref="C193:C194"/>
    <mergeCell ref="D193:D194"/>
    <mergeCell ref="E193:E194"/>
    <mergeCell ref="F193:F194"/>
    <mergeCell ref="I193:I194"/>
    <mergeCell ref="J193:J194"/>
    <mergeCell ref="L193:L194"/>
    <mergeCell ref="O193:O194"/>
    <mergeCell ref="A189:J189"/>
    <mergeCell ref="B191:B192"/>
    <mergeCell ref="C191:C192"/>
    <mergeCell ref="D191:D192"/>
    <mergeCell ref="E191:E192"/>
    <mergeCell ref="F191:F192"/>
    <mergeCell ref="I191:I192"/>
    <mergeCell ref="J191:J192"/>
    <mergeCell ref="L191:L192"/>
    <mergeCell ref="B186:B188"/>
    <mergeCell ref="C186:C188"/>
    <mergeCell ref="D186:D188"/>
    <mergeCell ref="E186:E188"/>
    <mergeCell ref="F186:F188"/>
    <mergeCell ref="I186:I188"/>
    <mergeCell ref="J186:J188"/>
    <mergeCell ref="L186:L188"/>
    <mergeCell ref="O186:O188"/>
    <mergeCell ref="L180:L182"/>
    <mergeCell ref="O180:O182"/>
    <mergeCell ref="B183:B185"/>
    <mergeCell ref="C183:C185"/>
    <mergeCell ref="D183:D185"/>
    <mergeCell ref="E183:E185"/>
    <mergeCell ref="F183:F185"/>
    <mergeCell ref="I183:I185"/>
    <mergeCell ref="J183:J185"/>
    <mergeCell ref="L183:L185"/>
    <mergeCell ref="O183:O185"/>
    <mergeCell ref="B175:F175"/>
    <mergeCell ref="B177:F177"/>
    <mergeCell ref="A178:J178"/>
    <mergeCell ref="A179:J179"/>
    <mergeCell ref="B180:B182"/>
    <mergeCell ref="C180:C182"/>
    <mergeCell ref="D180:D182"/>
    <mergeCell ref="E180:E182"/>
    <mergeCell ref="F180:F182"/>
    <mergeCell ref="I180:I182"/>
    <mergeCell ref="J180:J182"/>
    <mergeCell ref="B176:F176"/>
    <mergeCell ref="B169:H169"/>
    <mergeCell ref="B170:H170"/>
    <mergeCell ref="B171:F171"/>
    <mergeCell ref="B172:F172"/>
    <mergeCell ref="B173:H173"/>
    <mergeCell ref="B174:F174"/>
    <mergeCell ref="B163:H163"/>
    <mergeCell ref="B164:H164"/>
    <mergeCell ref="B165:H165"/>
    <mergeCell ref="B166:H166"/>
    <mergeCell ref="B167:H167"/>
    <mergeCell ref="B168:H168"/>
    <mergeCell ref="B155:G155"/>
    <mergeCell ref="B157:H157"/>
    <mergeCell ref="B158:H158"/>
    <mergeCell ref="B159:H159"/>
    <mergeCell ref="B161:H161"/>
    <mergeCell ref="B162:H162"/>
    <mergeCell ref="A102:J102"/>
    <mergeCell ref="A111:J111"/>
    <mergeCell ref="A125:J125"/>
    <mergeCell ref="A139:J139"/>
    <mergeCell ref="A153:J153"/>
    <mergeCell ref="A154:J154"/>
    <mergeCell ref="A66:J66"/>
    <mergeCell ref="A67:J67"/>
    <mergeCell ref="A78:J78"/>
    <mergeCell ref="A79:J79"/>
    <mergeCell ref="A90:J90"/>
    <mergeCell ref="A91:J91"/>
    <mergeCell ref="J42:J43"/>
    <mergeCell ref="L42:L43"/>
    <mergeCell ref="A44:J44"/>
    <mergeCell ref="A54:J54"/>
    <mergeCell ref="A55:J55"/>
    <mergeCell ref="A65:J65"/>
    <mergeCell ref="A42:A43"/>
    <mergeCell ref="B42:C42"/>
    <mergeCell ref="E42:E43"/>
    <mergeCell ref="F42:F43"/>
    <mergeCell ref="H42:H43"/>
    <mergeCell ref="I42:I43"/>
    <mergeCell ref="I38:I39"/>
    <mergeCell ref="J38:J39"/>
    <mergeCell ref="L38:L39"/>
    <mergeCell ref="O38:O39"/>
    <mergeCell ref="A40:J40"/>
    <mergeCell ref="A41:J41"/>
    <mergeCell ref="L32:L33"/>
    <mergeCell ref="O32:O33"/>
    <mergeCell ref="A34:J34"/>
    <mergeCell ref="I36:I37"/>
    <mergeCell ref="J36:J37"/>
    <mergeCell ref="L36:L37"/>
    <mergeCell ref="O36:O37"/>
    <mergeCell ref="J30:J31"/>
    <mergeCell ref="L30:L31"/>
    <mergeCell ref="O30:O31"/>
    <mergeCell ref="B32:B33"/>
    <mergeCell ref="C32:C33"/>
    <mergeCell ref="D32:D33"/>
    <mergeCell ref="E32:E33"/>
    <mergeCell ref="F32:F33"/>
    <mergeCell ref="I32:I33"/>
    <mergeCell ref="J32:J33"/>
    <mergeCell ref="B30:B31"/>
    <mergeCell ref="C30:C31"/>
    <mergeCell ref="D30:D31"/>
    <mergeCell ref="E30:E31"/>
    <mergeCell ref="F30:F31"/>
    <mergeCell ref="I30:I31"/>
    <mergeCell ref="B28:B29"/>
    <mergeCell ref="C28:C29"/>
    <mergeCell ref="D28:D29"/>
    <mergeCell ref="E28:E29"/>
    <mergeCell ref="F28:F29"/>
    <mergeCell ref="I28:I29"/>
    <mergeCell ref="J28:J29"/>
    <mergeCell ref="L28:L29"/>
    <mergeCell ref="O28:O29"/>
    <mergeCell ref="B26:B27"/>
    <mergeCell ref="C26:C27"/>
    <mergeCell ref="D26:D27"/>
    <mergeCell ref="E26:E27"/>
    <mergeCell ref="F26:F27"/>
    <mergeCell ref="I26:I27"/>
    <mergeCell ref="J26:J27"/>
    <mergeCell ref="L26:L27"/>
    <mergeCell ref="O26:O27"/>
    <mergeCell ref="B24:B25"/>
    <mergeCell ref="C24:C25"/>
    <mergeCell ref="D24:D25"/>
    <mergeCell ref="E24:E25"/>
    <mergeCell ref="F24:F25"/>
    <mergeCell ref="I24:I25"/>
    <mergeCell ref="J24:J25"/>
    <mergeCell ref="L24:L25"/>
    <mergeCell ref="O24:O25"/>
    <mergeCell ref="J17:J19"/>
    <mergeCell ref="L17:L19"/>
    <mergeCell ref="O17:O19"/>
    <mergeCell ref="A20:J20"/>
    <mergeCell ref="B22:B23"/>
    <mergeCell ref="C22:C23"/>
    <mergeCell ref="D22:D23"/>
    <mergeCell ref="E22:E23"/>
    <mergeCell ref="F22:F23"/>
    <mergeCell ref="I22:I23"/>
    <mergeCell ref="B17:B19"/>
    <mergeCell ref="C17:C19"/>
    <mergeCell ref="D17:D19"/>
    <mergeCell ref="E17:E19"/>
    <mergeCell ref="F17:F19"/>
    <mergeCell ref="I17:I19"/>
    <mergeCell ref="J22:J23"/>
    <mergeCell ref="L22:L23"/>
    <mergeCell ref="O22:O23"/>
    <mergeCell ref="B14:B16"/>
    <mergeCell ref="C14:C16"/>
    <mergeCell ref="D14:D16"/>
    <mergeCell ref="E14:E16"/>
    <mergeCell ref="F14:F16"/>
    <mergeCell ref="I14:I16"/>
    <mergeCell ref="J14:J16"/>
    <mergeCell ref="L14:L16"/>
    <mergeCell ref="O14:O16"/>
    <mergeCell ref="L8:L10"/>
    <mergeCell ref="O8:O10"/>
    <mergeCell ref="B11:B13"/>
    <mergeCell ref="C11:C13"/>
    <mergeCell ref="D11:D13"/>
    <mergeCell ref="E11:E13"/>
    <mergeCell ref="F11:F13"/>
    <mergeCell ref="I11:I13"/>
    <mergeCell ref="J11:J13"/>
    <mergeCell ref="L11:L13"/>
    <mergeCell ref="O11:O13"/>
    <mergeCell ref="A6:J6"/>
    <mergeCell ref="B8:B10"/>
    <mergeCell ref="C8:C10"/>
    <mergeCell ref="D8:D10"/>
    <mergeCell ref="E8:E10"/>
    <mergeCell ref="F8:F10"/>
    <mergeCell ref="I8:I10"/>
    <mergeCell ref="J8:J10"/>
    <mergeCell ref="A4:A5"/>
    <mergeCell ref="B4:C4"/>
    <mergeCell ref="E4:E5"/>
    <mergeCell ref="F4:F5"/>
    <mergeCell ref="H4:H5"/>
    <mergeCell ref="I4:I5"/>
    <mergeCell ref="A1:A3"/>
    <mergeCell ref="B1:H1"/>
    <mergeCell ref="I1:J1"/>
    <mergeCell ref="B2:H2"/>
    <mergeCell ref="I2:J2"/>
    <mergeCell ref="B3:H3"/>
    <mergeCell ref="I3:J3"/>
    <mergeCell ref="J4:J5"/>
    <mergeCell ref="L4:L5"/>
  </mergeCells>
  <pageMargins left="0.59055118110236227" right="0.59055118110236227" top="0.59055118110236227" bottom="0.59055118110236227" header="0.51181102362204722" footer="0.51181102362204722"/>
  <pageSetup paperSize="9" scale="23"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499984740745262"/>
  </sheetPr>
  <dimension ref="A1:W214"/>
  <sheetViews>
    <sheetView zoomScaleNormal="100" zoomScaleSheetLayoutView="100" workbookViewId="0">
      <pane xSplit="1" ySplit="5" topLeftCell="B6" activePane="bottomRight" state="frozen"/>
      <selection activeCell="K5" sqref="K5:M5"/>
      <selection pane="topRight" activeCell="K5" sqref="K5:M5"/>
      <selection pane="bottomLeft" activeCell="K5" sqref="K5:M5"/>
      <selection pane="bottomRight" activeCell="X17" sqref="X17"/>
    </sheetView>
  </sheetViews>
  <sheetFormatPr defaultColWidth="9" defaultRowHeight="12.75"/>
  <cols>
    <col min="1" max="1" width="22.5703125" style="24" customWidth="1"/>
    <col min="2" max="3" width="8.7109375" style="13" customWidth="1"/>
    <col min="4" max="4" width="8.5703125" style="13" customWidth="1"/>
    <col min="5" max="5" width="12.140625" style="13" customWidth="1"/>
    <col min="6" max="6" width="9.42578125" style="13" customWidth="1"/>
    <col min="7" max="7" width="12.42578125" style="13" customWidth="1"/>
    <col min="8" max="8" width="7.28515625" style="30" customWidth="1"/>
    <col min="9" max="9" width="16.85546875" style="280" customWidth="1"/>
    <col min="10" max="10" width="7.5703125" style="81" customWidth="1"/>
    <col min="11" max="11" width="1.7109375" style="194" customWidth="1"/>
    <col min="12" max="12" width="12.5703125" style="81" customWidth="1"/>
    <col min="13" max="13" width="10.140625" style="194" customWidth="1"/>
    <col min="14" max="15" width="10.140625" style="1172" customWidth="1"/>
    <col min="16" max="17" width="9.140625" style="194" hidden="1" customWidth="1"/>
    <col min="18" max="18" width="9" style="78" hidden="1" customWidth="1"/>
    <col min="19" max="19" width="7.140625" style="78" hidden="1" customWidth="1"/>
    <col min="20" max="20" width="6.7109375" style="78" hidden="1" customWidth="1"/>
    <col min="21" max="21" width="7.42578125" style="78" hidden="1" customWidth="1"/>
    <col min="22" max="23" width="9" style="78" hidden="1" customWidth="1"/>
    <col min="24" max="16384" width="9" style="13"/>
  </cols>
  <sheetData>
    <row r="1" spans="1:23" ht="13.5" thickBot="1">
      <c r="A1" s="1600" t="s">
        <v>120</v>
      </c>
      <c r="B1" s="1603"/>
      <c r="C1" s="1603"/>
      <c r="D1" s="1603"/>
      <c r="E1" s="1603"/>
      <c r="F1" s="1603"/>
      <c r="G1" s="1603"/>
      <c r="H1" s="1604"/>
      <c r="I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J1" s="1596"/>
      <c r="K1" s="677"/>
      <c r="L1" s="1207"/>
      <c r="M1" s="186"/>
      <c r="N1" s="186"/>
      <c r="O1" s="186"/>
      <c r="P1" s="186"/>
      <c r="Q1" s="186"/>
    </row>
    <row r="2" spans="1:23" ht="14.25" thickTop="1" thickBot="1">
      <c r="A2" s="1601"/>
      <c r="B2" s="1605"/>
      <c r="C2" s="1605"/>
      <c r="D2" s="1605"/>
      <c r="E2" s="1605"/>
      <c r="F2" s="1605"/>
      <c r="G2" s="1605"/>
      <c r="H2" s="1606"/>
      <c r="I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J2" s="1608"/>
      <c r="K2" s="676"/>
      <c r="L2" s="674"/>
      <c r="M2" s="186"/>
      <c r="N2" s="186"/>
      <c r="O2" s="186"/>
      <c r="P2" s="186"/>
      <c r="Q2" s="186"/>
    </row>
    <row r="3" spans="1:23" ht="14.25" thickTop="1" thickBot="1">
      <c r="A3" s="1602"/>
      <c r="B3" s="1782"/>
      <c r="C3" s="1782"/>
      <c r="D3" s="1782"/>
      <c r="E3" s="1782"/>
      <c r="F3" s="1782"/>
      <c r="G3" s="1782"/>
      <c r="H3" s="1783"/>
      <c r="I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J3" s="1585"/>
      <c r="K3" s="678"/>
      <c r="L3" s="671"/>
      <c r="M3" s="186"/>
      <c r="N3" s="186"/>
      <c r="O3" s="1135"/>
      <c r="P3" s="186"/>
      <c r="Q3" s="186"/>
    </row>
    <row r="4" spans="1:23" s="79" customFormat="1" ht="30.75" customHeight="1">
      <c r="A4" s="1648" t="s">
        <v>141</v>
      </c>
      <c r="B4" s="1649" t="s">
        <v>264</v>
      </c>
      <c r="C4" s="1649"/>
      <c r="D4" s="1176" t="s">
        <v>151</v>
      </c>
      <c r="E4" s="1649" t="s">
        <v>152</v>
      </c>
      <c r="F4" s="1649" t="s">
        <v>652</v>
      </c>
      <c r="G4" s="1176" t="s">
        <v>122</v>
      </c>
      <c r="H4" s="1649" t="s">
        <v>13</v>
      </c>
      <c r="I4" s="1651" t="s">
        <v>6</v>
      </c>
      <c r="J4" s="1653" t="s">
        <v>121</v>
      </c>
      <c r="K4" s="1132"/>
      <c r="L4" s="1620" t="s">
        <v>566</v>
      </c>
      <c r="M4" s="1132"/>
      <c r="N4" s="1173"/>
      <c r="O4" s="1173"/>
      <c r="P4" s="1132" t="s">
        <v>117</v>
      </c>
      <c r="Q4" s="1132" t="s">
        <v>118</v>
      </c>
      <c r="R4" s="1132" t="s">
        <v>119</v>
      </c>
      <c r="S4" s="1133" t="s">
        <v>111</v>
      </c>
      <c r="T4" s="1133" t="s">
        <v>112</v>
      </c>
      <c r="U4" s="1133" t="s">
        <v>113</v>
      </c>
      <c r="V4" s="1133" t="s">
        <v>115</v>
      </c>
      <c r="W4" s="1133" t="s">
        <v>114</v>
      </c>
    </row>
    <row r="5" spans="1:23" s="79" customFormat="1" ht="18.75" customHeight="1" thickBot="1">
      <c r="A5" s="1665"/>
      <c r="B5" s="1177" t="s">
        <v>155</v>
      </c>
      <c r="C5" s="1177" t="s">
        <v>156</v>
      </c>
      <c r="D5" s="1177" t="s">
        <v>157</v>
      </c>
      <c r="E5" s="1656"/>
      <c r="F5" s="1656"/>
      <c r="G5" s="1177" t="s">
        <v>358</v>
      </c>
      <c r="H5" s="1656"/>
      <c r="I5" s="1658"/>
      <c r="J5" s="1660"/>
      <c r="K5" s="1132"/>
      <c r="L5" s="1621"/>
      <c r="M5" s="1132"/>
      <c r="N5" s="1173"/>
      <c r="O5" s="1173"/>
      <c r="P5" s="1132"/>
      <c r="Q5" s="1132"/>
      <c r="R5" s="201"/>
      <c r="S5" s="201"/>
      <c r="T5" s="201"/>
      <c r="U5" s="201"/>
      <c r="V5" s="201"/>
      <c r="W5" s="201"/>
    </row>
    <row r="6" spans="1:23" s="79" customFormat="1" ht="21" customHeight="1" thickBot="1">
      <c r="A6" s="1685" t="s">
        <v>650</v>
      </c>
      <c r="B6" s="1686"/>
      <c r="C6" s="1686"/>
      <c r="D6" s="1686"/>
      <c r="E6" s="1686"/>
      <c r="F6" s="1686"/>
      <c r="G6" s="1686"/>
      <c r="H6" s="1686"/>
      <c r="I6" s="1686"/>
      <c r="J6" s="1687"/>
      <c r="K6" s="192"/>
      <c r="L6" s="511"/>
      <c r="M6" s="192"/>
      <c r="N6" s="192"/>
      <c r="O6" s="192"/>
      <c r="P6" s="279">
        <f>SUM(P8:P213)</f>
        <v>0</v>
      </c>
      <c r="Q6" s="279">
        <f>SUM(Q8:Q213)</f>
        <v>0</v>
      </c>
      <c r="R6" s="279">
        <f>SUM(R8:R213)</f>
        <v>0</v>
      </c>
      <c r="S6" s="201"/>
      <c r="T6" s="201"/>
      <c r="U6" s="201"/>
      <c r="V6" s="201"/>
      <c r="W6" s="201"/>
    </row>
    <row r="7" spans="1:23" ht="24" customHeight="1" thickBot="1">
      <c r="A7" s="453" t="s">
        <v>2006</v>
      </c>
      <c r="B7" s="261"/>
      <c r="C7" s="261"/>
      <c r="D7" s="261"/>
      <c r="E7" s="261"/>
      <c r="F7" s="261"/>
      <c r="G7" s="261"/>
      <c r="H7" s="261"/>
      <c r="I7" s="294"/>
      <c r="J7" s="262"/>
      <c r="K7" s="1202"/>
      <c r="L7" s="495"/>
      <c r="M7" s="1202"/>
      <c r="N7" s="1202"/>
      <c r="O7" s="1202"/>
      <c r="P7" s="1134"/>
      <c r="Q7" s="1135"/>
      <c r="R7" s="1135"/>
      <c r="S7" s="1136"/>
      <c r="T7" s="1136"/>
      <c r="U7" s="1136"/>
      <c r="V7" s="106"/>
    </row>
    <row r="8" spans="1:23" s="79" customFormat="1" ht="15" customHeight="1">
      <c r="A8" s="241" t="s">
        <v>1892</v>
      </c>
      <c r="B8" s="1627">
        <v>2.98</v>
      </c>
      <c r="C8" s="1630">
        <v>2.61</v>
      </c>
      <c r="D8" s="1633">
        <v>0.53</v>
      </c>
      <c r="E8" s="1636">
        <v>10</v>
      </c>
      <c r="F8" s="1636">
        <v>27</v>
      </c>
      <c r="G8" s="584" t="s">
        <v>247</v>
      </c>
      <c r="H8" s="1179">
        <v>16.5</v>
      </c>
      <c r="I8" s="1639" t="s">
        <v>1462</v>
      </c>
      <c r="J8" s="1642"/>
      <c r="K8" s="200"/>
      <c r="L8" s="1624">
        <v>158000</v>
      </c>
      <c r="M8" s="200"/>
      <c r="N8" s="200"/>
      <c r="O8" s="200"/>
      <c r="P8" s="1666"/>
      <c r="Q8" s="1135">
        <f>IF(OR(V8="",$J$8=""),0,$J$8*V8)</f>
        <v>0</v>
      </c>
      <c r="R8" s="1135">
        <f t="shared" ref="Q8:R10" si="0">IF(OR(W8="",$J$8=""),0,$J$8*W8)</f>
        <v>0</v>
      </c>
      <c r="S8" s="336">
        <v>670</v>
      </c>
      <c r="T8" s="336">
        <v>290</v>
      </c>
      <c r="U8" s="336">
        <v>670</v>
      </c>
      <c r="V8" s="325">
        <f>(S8/1000)*(T8/1000)*(U8/1000)</f>
        <v>0.13018100000000002</v>
      </c>
      <c r="W8" s="336">
        <v>22.5</v>
      </c>
    </row>
    <row r="9" spans="1:23" s="79" customFormat="1" ht="15" customHeight="1">
      <c r="A9" s="242" t="s">
        <v>166</v>
      </c>
      <c r="B9" s="1628"/>
      <c r="C9" s="1631"/>
      <c r="D9" s="1634"/>
      <c r="E9" s="1637"/>
      <c r="F9" s="1637"/>
      <c r="G9" s="585" t="s">
        <v>344</v>
      </c>
      <c r="H9" s="1180">
        <v>2.5</v>
      </c>
      <c r="I9" s="1640"/>
      <c r="J9" s="1643"/>
      <c r="K9" s="200"/>
      <c r="L9" s="1626"/>
      <c r="M9" s="200"/>
      <c r="N9" s="200"/>
      <c r="O9" s="200"/>
      <c r="P9" s="1666"/>
      <c r="Q9" s="1135">
        <f t="shared" si="0"/>
        <v>0</v>
      </c>
      <c r="R9" s="1135">
        <f t="shared" si="0"/>
        <v>0</v>
      </c>
      <c r="S9" s="336">
        <v>715</v>
      </c>
      <c r="T9" s="336">
        <v>123</v>
      </c>
      <c r="U9" s="336">
        <v>715</v>
      </c>
      <c r="V9" s="325">
        <f t="shared" ref="V9:V16" si="1">(S9/1000)*(T9/1000)*(U9/1000)</f>
        <v>6.2880674999999997E-2</v>
      </c>
      <c r="W9" s="336">
        <v>4.5</v>
      </c>
    </row>
    <row r="10" spans="1:23" s="79" customFormat="1" ht="15" customHeight="1" thickBot="1">
      <c r="A10" s="243" t="s">
        <v>1518</v>
      </c>
      <c r="B10" s="1629"/>
      <c r="C10" s="1632"/>
      <c r="D10" s="1635"/>
      <c r="E10" s="1638"/>
      <c r="F10" s="1638"/>
      <c r="G10" s="586" t="s">
        <v>367</v>
      </c>
      <c r="H10" s="1181">
        <v>0.3</v>
      </c>
      <c r="I10" s="1641"/>
      <c r="J10" s="1644"/>
      <c r="K10" s="200"/>
      <c r="L10" s="1625"/>
      <c r="M10" s="200"/>
      <c r="N10" s="200"/>
      <c r="O10" s="200"/>
      <c r="P10" s="1666"/>
      <c r="Q10" s="1135">
        <f>IF(OR(V10="",$J$8=""),0,$J$8*V10)</f>
        <v>0</v>
      </c>
      <c r="R10" s="1135">
        <f t="shared" si="0"/>
        <v>0</v>
      </c>
      <c r="S10" s="336">
        <v>270</v>
      </c>
      <c r="T10" s="336">
        <v>50</v>
      </c>
      <c r="U10" s="336">
        <v>395</v>
      </c>
      <c r="V10" s="325">
        <f t="shared" si="1"/>
        <v>5.3325000000000004E-3</v>
      </c>
      <c r="W10" s="1137">
        <v>0.60971428571428565</v>
      </c>
    </row>
    <row r="11" spans="1:23" s="79" customFormat="1" ht="15" customHeight="1">
      <c r="A11" s="241" t="s">
        <v>1893</v>
      </c>
      <c r="B11" s="1627">
        <v>3.69</v>
      </c>
      <c r="C11" s="1630">
        <v>4.08</v>
      </c>
      <c r="D11" s="1633">
        <v>0.7</v>
      </c>
      <c r="E11" s="1636">
        <v>11.48</v>
      </c>
      <c r="F11" s="1636">
        <v>30</v>
      </c>
      <c r="G11" s="584" t="s">
        <v>247</v>
      </c>
      <c r="H11" s="1179">
        <v>16.5</v>
      </c>
      <c r="I11" s="1639" t="s">
        <v>1462</v>
      </c>
      <c r="J11" s="1642"/>
      <c r="K11" s="200"/>
      <c r="L11" s="1624">
        <v>166000</v>
      </c>
      <c r="M11" s="200"/>
      <c r="N11" s="200"/>
      <c r="O11" s="200"/>
      <c r="P11" s="1666"/>
      <c r="Q11" s="1135">
        <f t="shared" ref="Q11:R13" si="2">IF(OR(V11="",$J$11=""),0,$J$11*V11)</f>
        <v>0</v>
      </c>
      <c r="R11" s="1135">
        <f t="shared" si="2"/>
        <v>0</v>
      </c>
      <c r="S11" s="336">
        <v>670</v>
      </c>
      <c r="T11" s="336">
        <v>290</v>
      </c>
      <c r="U11" s="336">
        <v>670</v>
      </c>
      <c r="V11" s="325">
        <f t="shared" si="1"/>
        <v>0.13018100000000002</v>
      </c>
      <c r="W11" s="336">
        <v>22.5</v>
      </c>
    </row>
    <row r="12" spans="1:23" s="79" customFormat="1" ht="15" customHeight="1">
      <c r="A12" s="242" t="s">
        <v>166</v>
      </c>
      <c r="B12" s="1628"/>
      <c r="C12" s="1631"/>
      <c r="D12" s="1634"/>
      <c r="E12" s="1637"/>
      <c r="F12" s="1637"/>
      <c r="G12" s="585" t="s">
        <v>344</v>
      </c>
      <c r="H12" s="1180">
        <v>2.5</v>
      </c>
      <c r="I12" s="1640"/>
      <c r="J12" s="1643"/>
      <c r="K12" s="200"/>
      <c r="L12" s="1626"/>
      <c r="M12" s="200"/>
      <c r="N12" s="200"/>
      <c r="O12" s="200"/>
      <c r="P12" s="1666"/>
      <c r="Q12" s="1135">
        <f t="shared" si="2"/>
        <v>0</v>
      </c>
      <c r="R12" s="1135">
        <f t="shared" si="2"/>
        <v>0</v>
      </c>
      <c r="S12" s="336">
        <v>715</v>
      </c>
      <c r="T12" s="336">
        <v>123</v>
      </c>
      <c r="U12" s="336">
        <v>715</v>
      </c>
      <c r="V12" s="325">
        <f t="shared" si="1"/>
        <v>6.2880674999999997E-2</v>
      </c>
      <c r="W12" s="336">
        <v>4.5</v>
      </c>
    </row>
    <row r="13" spans="1:23" s="79" customFormat="1" ht="15" customHeight="1" thickBot="1">
      <c r="A13" s="243" t="s">
        <v>1518</v>
      </c>
      <c r="B13" s="1629"/>
      <c r="C13" s="1632"/>
      <c r="D13" s="1635"/>
      <c r="E13" s="1638"/>
      <c r="F13" s="1638"/>
      <c r="G13" s="586" t="s">
        <v>367</v>
      </c>
      <c r="H13" s="1181">
        <v>0.3</v>
      </c>
      <c r="I13" s="1641"/>
      <c r="J13" s="1644"/>
      <c r="K13" s="200"/>
      <c r="L13" s="1625"/>
      <c r="M13" s="200"/>
      <c r="N13" s="200"/>
      <c r="O13" s="200"/>
      <c r="P13" s="1666"/>
      <c r="Q13" s="1135">
        <f t="shared" si="2"/>
        <v>0</v>
      </c>
      <c r="R13" s="1135">
        <f t="shared" si="2"/>
        <v>0</v>
      </c>
      <c r="S13" s="336">
        <v>270</v>
      </c>
      <c r="T13" s="336">
        <v>50</v>
      </c>
      <c r="U13" s="336">
        <v>395</v>
      </c>
      <c r="V13" s="325">
        <f t="shared" si="1"/>
        <v>5.3325000000000004E-3</v>
      </c>
      <c r="W13" s="1137">
        <v>0.60971428571428565</v>
      </c>
    </row>
    <row r="14" spans="1:23" s="79" customFormat="1" ht="15" customHeight="1">
      <c r="A14" s="241" t="s">
        <v>1894</v>
      </c>
      <c r="B14" s="1627">
        <v>4.2</v>
      </c>
      <c r="C14" s="1630">
        <v>4.95</v>
      </c>
      <c r="D14" s="1633">
        <v>0.77400000000000002</v>
      </c>
      <c r="E14" s="1636">
        <v>12.32</v>
      </c>
      <c r="F14" s="1636">
        <v>32</v>
      </c>
      <c r="G14" s="584" t="s">
        <v>247</v>
      </c>
      <c r="H14" s="1179">
        <v>16.5</v>
      </c>
      <c r="I14" s="1639" t="s">
        <v>1462</v>
      </c>
      <c r="J14" s="1642"/>
      <c r="K14" s="200"/>
      <c r="L14" s="1624">
        <v>178000</v>
      </c>
      <c r="M14" s="200"/>
      <c r="N14" s="200"/>
      <c r="O14" s="200"/>
      <c r="P14" s="1666"/>
      <c r="Q14" s="1135">
        <f t="shared" ref="Q14:R16" si="3">IF(OR(V14="",$J$14=""),0,$J$14*V14)</f>
        <v>0</v>
      </c>
      <c r="R14" s="1135">
        <f t="shared" si="3"/>
        <v>0</v>
      </c>
      <c r="S14" s="336">
        <v>670</v>
      </c>
      <c r="T14" s="336">
        <v>290</v>
      </c>
      <c r="U14" s="336">
        <v>670</v>
      </c>
      <c r="V14" s="325">
        <f t="shared" si="1"/>
        <v>0.13018100000000002</v>
      </c>
      <c r="W14" s="336">
        <v>22.5</v>
      </c>
    </row>
    <row r="15" spans="1:23" s="79" customFormat="1" ht="15" customHeight="1">
      <c r="A15" s="242" t="s">
        <v>166</v>
      </c>
      <c r="B15" s="1628"/>
      <c r="C15" s="1631"/>
      <c r="D15" s="1634"/>
      <c r="E15" s="1637"/>
      <c r="F15" s="1637"/>
      <c r="G15" s="585" t="s">
        <v>344</v>
      </c>
      <c r="H15" s="1180">
        <v>2.5</v>
      </c>
      <c r="I15" s="1640"/>
      <c r="J15" s="1643"/>
      <c r="K15" s="200"/>
      <c r="L15" s="1626"/>
      <c r="M15" s="200"/>
      <c r="N15" s="200"/>
      <c r="O15" s="200"/>
      <c r="P15" s="1666"/>
      <c r="Q15" s="1135">
        <f t="shared" si="3"/>
        <v>0</v>
      </c>
      <c r="R15" s="1135">
        <f t="shared" si="3"/>
        <v>0</v>
      </c>
      <c r="S15" s="336">
        <v>715</v>
      </c>
      <c r="T15" s="336">
        <v>123</v>
      </c>
      <c r="U15" s="336">
        <v>715</v>
      </c>
      <c r="V15" s="325">
        <f t="shared" si="1"/>
        <v>6.2880674999999997E-2</v>
      </c>
      <c r="W15" s="336">
        <v>4.5</v>
      </c>
    </row>
    <row r="16" spans="1:23" s="79" customFormat="1" ht="15" customHeight="1" thickBot="1">
      <c r="A16" s="243" t="s">
        <v>1518</v>
      </c>
      <c r="B16" s="1629"/>
      <c r="C16" s="1632"/>
      <c r="D16" s="1635"/>
      <c r="E16" s="1638"/>
      <c r="F16" s="1638"/>
      <c r="G16" s="586" t="s">
        <v>367</v>
      </c>
      <c r="H16" s="1181">
        <v>0.3</v>
      </c>
      <c r="I16" s="1641"/>
      <c r="J16" s="1644"/>
      <c r="K16" s="200"/>
      <c r="L16" s="1625"/>
      <c r="M16" s="200"/>
      <c r="N16" s="200"/>
      <c r="O16" s="200"/>
      <c r="P16" s="1666"/>
      <c r="Q16" s="1135">
        <f t="shared" si="3"/>
        <v>0</v>
      </c>
      <c r="R16" s="1135">
        <f t="shared" si="3"/>
        <v>0</v>
      </c>
      <c r="S16" s="336">
        <v>270</v>
      </c>
      <c r="T16" s="336">
        <v>50</v>
      </c>
      <c r="U16" s="336">
        <v>395</v>
      </c>
      <c r="V16" s="325">
        <f t="shared" si="1"/>
        <v>5.3325000000000004E-3</v>
      </c>
      <c r="W16" s="1137">
        <v>0.60971428571428565</v>
      </c>
    </row>
    <row r="17" spans="1:23" s="1140" customFormat="1" ht="28.5" customHeight="1" thickBot="1">
      <c r="A17" s="1645" t="s">
        <v>2222</v>
      </c>
      <c r="B17" s="1646"/>
      <c r="C17" s="1646"/>
      <c r="D17" s="1646"/>
      <c r="E17" s="1646"/>
      <c r="F17" s="1646"/>
      <c r="G17" s="1646"/>
      <c r="H17" s="1646"/>
      <c r="I17" s="1646"/>
      <c r="J17" s="1647"/>
      <c r="K17" s="109"/>
      <c r="L17" s="512"/>
      <c r="M17" s="109"/>
      <c r="N17" s="109"/>
      <c r="O17" s="200"/>
      <c r="P17" s="1134"/>
      <c r="Q17" s="1135"/>
      <c r="R17" s="1135"/>
      <c r="S17" s="1138"/>
      <c r="T17" s="1138"/>
      <c r="U17" s="1138"/>
      <c r="V17" s="106"/>
      <c r="W17" s="1138"/>
    </row>
    <row r="18" spans="1:23" ht="24" customHeight="1" thickBot="1">
      <c r="A18" s="453" t="s">
        <v>2007</v>
      </c>
      <c r="B18" s="261"/>
      <c r="C18" s="261"/>
      <c r="D18" s="261"/>
      <c r="E18" s="261"/>
      <c r="F18" s="261"/>
      <c r="G18" s="261"/>
      <c r="H18" s="261"/>
      <c r="I18" s="294"/>
      <c r="J18" s="262"/>
      <c r="K18" s="1202"/>
      <c r="L18" s="495"/>
      <c r="M18" s="1202"/>
      <c r="N18" s="1202"/>
      <c r="O18" s="200"/>
      <c r="P18" s="1134"/>
      <c r="Q18" s="1135"/>
      <c r="R18" s="1135"/>
      <c r="S18" s="1136"/>
      <c r="T18" s="1136"/>
      <c r="U18" s="1136"/>
      <c r="V18" s="106"/>
    </row>
    <row r="19" spans="1:23" s="79" customFormat="1" ht="15" customHeight="1">
      <c r="A19" s="32" t="s">
        <v>1895</v>
      </c>
      <c r="B19" s="1670">
        <v>5.93</v>
      </c>
      <c r="C19" s="1670">
        <v>6.06</v>
      </c>
      <c r="D19" s="1672">
        <v>1.06</v>
      </c>
      <c r="E19" s="1674">
        <v>19.2</v>
      </c>
      <c r="F19" s="1676">
        <v>33</v>
      </c>
      <c r="G19" s="587" t="s">
        <v>167</v>
      </c>
      <c r="H19" s="1189">
        <v>23</v>
      </c>
      <c r="I19" s="1678" t="s">
        <v>1462</v>
      </c>
      <c r="J19" s="1642"/>
      <c r="K19" s="1202"/>
      <c r="L19" s="1624">
        <v>179000</v>
      </c>
      <c r="M19" s="1202"/>
      <c r="N19" s="1202"/>
      <c r="O19" s="200"/>
      <c r="P19" s="1666"/>
      <c r="Q19" s="1135">
        <f>IF(OR(V19="",$J$19=""),0,$J$19*V19)</f>
        <v>0</v>
      </c>
      <c r="R19" s="1135">
        <f>IF(OR(W19="",$J$19=""),0,$J$19*W19)</f>
        <v>0</v>
      </c>
      <c r="S19" s="336">
        <v>900</v>
      </c>
      <c r="T19" s="336">
        <v>237</v>
      </c>
      <c r="U19" s="336">
        <v>900</v>
      </c>
      <c r="V19" s="325">
        <f t="shared" ref="V19:V30" si="4">(S19/1000)*(T19/1000)*(U19/1000)</f>
        <v>0.19197</v>
      </c>
      <c r="W19" s="336">
        <v>28</v>
      </c>
    </row>
    <row r="20" spans="1:23" s="79" customFormat="1" ht="15" customHeight="1" thickBot="1">
      <c r="A20" s="23" t="s">
        <v>168</v>
      </c>
      <c r="B20" s="1671"/>
      <c r="C20" s="1671"/>
      <c r="D20" s="1673"/>
      <c r="E20" s="1675"/>
      <c r="F20" s="1677"/>
      <c r="G20" s="586" t="s">
        <v>359</v>
      </c>
      <c r="H20" s="1181">
        <v>6</v>
      </c>
      <c r="I20" s="1679"/>
      <c r="J20" s="1644"/>
      <c r="K20" s="1202"/>
      <c r="L20" s="1625"/>
      <c r="M20" s="1202"/>
      <c r="N20" s="1202"/>
      <c r="O20" s="200"/>
      <c r="P20" s="1666"/>
      <c r="Q20" s="1135">
        <f>IF(OR(V20="",$J$19=""),0,$J$19*V20)</f>
        <v>0</v>
      </c>
      <c r="R20" s="1135">
        <f>IF(OR(W20="",$J$19=""),0,$J$19*W20)</f>
        <v>0</v>
      </c>
      <c r="S20" s="579">
        <v>1035</v>
      </c>
      <c r="T20" s="579">
        <v>90</v>
      </c>
      <c r="U20" s="579">
        <v>1035</v>
      </c>
      <c r="V20" s="325">
        <f t="shared" si="4"/>
        <v>9.6410249999999975E-2</v>
      </c>
      <c r="W20" s="336">
        <v>9</v>
      </c>
    </row>
    <row r="21" spans="1:23" s="79" customFormat="1" ht="15" customHeight="1">
      <c r="A21" s="32" t="s">
        <v>1896</v>
      </c>
      <c r="B21" s="1670">
        <v>6.12</v>
      </c>
      <c r="C21" s="1670">
        <v>6.27</v>
      </c>
      <c r="D21" s="1672">
        <v>1.1000000000000001</v>
      </c>
      <c r="E21" s="1674">
        <v>21.3</v>
      </c>
      <c r="F21" s="1676">
        <v>34</v>
      </c>
      <c r="G21" s="587" t="s">
        <v>167</v>
      </c>
      <c r="H21" s="1189">
        <v>23</v>
      </c>
      <c r="I21" s="1678" t="s">
        <v>1462</v>
      </c>
      <c r="J21" s="1642"/>
      <c r="K21" s="1202"/>
      <c r="L21" s="1624">
        <v>189000</v>
      </c>
      <c r="M21" s="1202"/>
      <c r="N21" s="1202"/>
      <c r="O21" s="200"/>
      <c r="P21" s="1666"/>
      <c r="Q21" s="1135">
        <f>IF(OR(V21="",$J$21=""),0,$J$21*V21)</f>
        <v>0</v>
      </c>
      <c r="R21" s="1135">
        <f>IF(OR(W21="",$J$21=""),0,$J$21*W21)</f>
        <v>0</v>
      </c>
      <c r="S21" s="336">
        <v>900</v>
      </c>
      <c r="T21" s="336">
        <v>237</v>
      </c>
      <c r="U21" s="336">
        <v>900</v>
      </c>
      <c r="V21" s="325">
        <f t="shared" si="4"/>
        <v>0.19197</v>
      </c>
      <c r="W21" s="336">
        <v>28</v>
      </c>
    </row>
    <row r="22" spans="1:23" s="79" customFormat="1" ht="15" customHeight="1" thickBot="1">
      <c r="A22" s="23" t="s">
        <v>168</v>
      </c>
      <c r="B22" s="1671"/>
      <c r="C22" s="1671"/>
      <c r="D22" s="1673"/>
      <c r="E22" s="1675"/>
      <c r="F22" s="1677"/>
      <c r="G22" s="586" t="s">
        <v>359</v>
      </c>
      <c r="H22" s="1181">
        <v>6</v>
      </c>
      <c r="I22" s="1679"/>
      <c r="J22" s="1644"/>
      <c r="K22" s="1202"/>
      <c r="L22" s="1625"/>
      <c r="M22" s="1202"/>
      <c r="N22" s="1202"/>
      <c r="O22" s="200"/>
      <c r="P22" s="1666"/>
      <c r="Q22" s="1135">
        <f>IF(OR(V22="",$J$21=""),0,$J$21*V22)</f>
        <v>0</v>
      </c>
      <c r="R22" s="1135">
        <f>IF(OR(W22="",$J$21=""),0,$J$21*W22)</f>
        <v>0</v>
      </c>
      <c r="S22" s="579">
        <v>1035</v>
      </c>
      <c r="T22" s="579">
        <v>90</v>
      </c>
      <c r="U22" s="579">
        <v>1035</v>
      </c>
      <c r="V22" s="325">
        <f t="shared" si="4"/>
        <v>9.6410249999999975E-2</v>
      </c>
      <c r="W22" s="336">
        <v>9</v>
      </c>
    </row>
    <row r="23" spans="1:23" s="79" customFormat="1" ht="15" customHeight="1">
      <c r="A23" s="32" t="s">
        <v>1897</v>
      </c>
      <c r="B23" s="1670">
        <v>7.52</v>
      </c>
      <c r="C23" s="1670">
        <v>7.88</v>
      </c>
      <c r="D23" s="1672">
        <v>1.37</v>
      </c>
      <c r="E23" s="1674">
        <v>20.100000000000001</v>
      </c>
      <c r="F23" s="1676">
        <v>37</v>
      </c>
      <c r="G23" s="587" t="s">
        <v>169</v>
      </c>
      <c r="H23" s="1189">
        <v>27</v>
      </c>
      <c r="I23" s="1678" t="s">
        <v>1462</v>
      </c>
      <c r="J23" s="1642"/>
      <c r="K23" s="1202"/>
      <c r="L23" s="1624">
        <v>204000</v>
      </c>
      <c r="M23" s="1202"/>
      <c r="N23" s="1202"/>
      <c r="O23" s="200"/>
      <c r="P23" s="1666"/>
      <c r="Q23" s="1135">
        <f>IF(OR(V23="",$J$23=""),0,$J$23*V23)</f>
        <v>0</v>
      </c>
      <c r="R23" s="1135">
        <f>IF(OR(W23="",$J$23=""),0,$J$23*W23)</f>
        <v>0</v>
      </c>
      <c r="S23" s="579">
        <v>900</v>
      </c>
      <c r="T23" s="579">
        <v>330</v>
      </c>
      <c r="U23" s="579">
        <v>900</v>
      </c>
      <c r="V23" s="325">
        <f t="shared" si="4"/>
        <v>0.26730000000000004</v>
      </c>
      <c r="W23" s="336">
        <v>33</v>
      </c>
    </row>
    <row r="24" spans="1:23" s="79" customFormat="1" ht="15" customHeight="1" thickBot="1">
      <c r="A24" s="23" t="s">
        <v>168</v>
      </c>
      <c r="B24" s="1671"/>
      <c r="C24" s="1671"/>
      <c r="D24" s="1673"/>
      <c r="E24" s="1675"/>
      <c r="F24" s="1677"/>
      <c r="G24" s="586" t="s">
        <v>359</v>
      </c>
      <c r="H24" s="1181">
        <v>6</v>
      </c>
      <c r="I24" s="1679"/>
      <c r="J24" s="1644"/>
      <c r="K24" s="1202"/>
      <c r="L24" s="1625"/>
      <c r="M24" s="1202"/>
      <c r="N24" s="1202"/>
      <c r="O24" s="200"/>
      <c r="P24" s="1666"/>
      <c r="Q24" s="1135">
        <f>IF(OR(V24="",$J$23=""),0,$J$23*V24)</f>
        <v>0</v>
      </c>
      <c r="R24" s="1135">
        <f>IF(OR(W24="",$J$23=""),0,$J$23*W24)</f>
        <v>0</v>
      </c>
      <c r="S24" s="579">
        <v>1035</v>
      </c>
      <c r="T24" s="579">
        <v>90</v>
      </c>
      <c r="U24" s="579">
        <v>1035</v>
      </c>
      <c r="V24" s="325">
        <f t="shared" si="4"/>
        <v>9.6410249999999975E-2</v>
      </c>
      <c r="W24" s="336">
        <v>9</v>
      </c>
    </row>
    <row r="25" spans="1:23" s="79" customFormat="1" ht="15" customHeight="1">
      <c r="A25" s="32" t="s">
        <v>1898</v>
      </c>
      <c r="B25" s="1670">
        <v>7.84</v>
      </c>
      <c r="C25" s="1670">
        <v>8.49</v>
      </c>
      <c r="D25" s="1672">
        <v>1.43</v>
      </c>
      <c r="E25" s="1674">
        <v>22</v>
      </c>
      <c r="F25" s="1676">
        <v>39</v>
      </c>
      <c r="G25" s="587" t="s">
        <v>169</v>
      </c>
      <c r="H25" s="1189">
        <v>27</v>
      </c>
      <c r="I25" s="1678" t="s">
        <v>1462</v>
      </c>
      <c r="J25" s="1642"/>
      <c r="K25" s="1202"/>
      <c r="L25" s="1624">
        <v>206000</v>
      </c>
      <c r="M25" s="1202"/>
      <c r="N25" s="1202"/>
      <c r="O25" s="200"/>
      <c r="P25" s="1666"/>
      <c r="Q25" s="1135">
        <f>IF(OR(V25="",$J$25=""),0,$J$25*V25)</f>
        <v>0</v>
      </c>
      <c r="R25" s="1135">
        <f>IF(OR(W25="",$J$25=""),0,$J$25*W25)</f>
        <v>0</v>
      </c>
      <c r="S25" s="579">
        <v>900</v>
      </c>
      <c r="T25" s="579">
        <v>330</v>
      </c>
      <c r="U25" s="579">
        <v>900</v>
      </c>
      <c r="V25" s="325">
        <f t="shared" si="4"/>
        <v>0.26730000000000004</v>
      </c>
      <c r="W25" s="336">
        <v>33</v>
      </c>
    </row>
    <row r="26" spans="1:23" s="79" customFormat="1" ht="15" customHeight="1" thickBot="1">
      <c r="A26" s="1305" t="s">
        <v>168</v>
      </c>
      <c r="B26" s="1671"/>
      <c r="C26" s="1671"/>
      <c r="D26" s="1673"/>
      <c r="E26" s="1675"/>
      <c r="F26" s="1677"/>
      <c r="G26" s="586" t="s">
        <v>359</v>
      </c>
      <c r="H26" s="1181">
        <v>6</v>
      </c>
      <c r="I26" s="1679"/>
      <c r="J26" s="1644"/>
      <c r="K26" s="1202"/>
      <c r="L26" s="1625"/>
      <c r="M26" s="1202"/>
      <c r="N26" s="1202"/>
      <c r="O26" s="200"/>
      <c r="P26" s="1666"/>
      <c r="Q26" s="1135">
        <f>IF(OR(V26="",$J$25=""),0,$J$25*V26)</f>
        <v>0</v>
      </c>
      <c r="R26" s="1135">
        <f>IF(OR(W26="",$J$25=""),0,$J$25*W26)</f>
        <v>0</v>
      </c>
      <c r="S26" s="579">
        <v>1035</v>
      </c>
      <c r="T26" s="579">
        <v>90</v>
      </c>
      <c r="U26" s="579">
        <v>1035</v>
      </c>
      <c r="V26" s="325">
        <f t="shared" si="4"/>
        <v>9.6410249999999975E-2</v>
      </c>
      <c r="W26" s="336">
        <v>9</v>
      </c>
    </row>
    <row r="27" spans="1:23" s="79" customFormat="1" ht="15" customHeight="1">
      <c r="A27" s="32" t="s">
        <v>1899</v>
      </c>
      <c r="B27" s="1670">
        <v>7.87</v>
      </c>
      <c r="C27" s="1670">
        <v>9.16</v>
      </c>
      <c r="D27" s="1672">
        <v>1.44</v>
      </c>
      <c r="E27" s="1674">
        <v>22.3</v>
      </c>
      <c r="F27" s="1676">
        <v>41</v>
      </c>
      <c r="G27" s="587" t="s">
        <v>169</v>
      </c>
      <c r="H27" s="1189">
        <v>27</v>
      </c>
      <c r="I27" s="1678" t="s">
        <v>1462</v>
      </c>
      <c r="J27" s="1642"/>
      <c r="K27" s="1202"/>
      <c r="L27" s="1624">
        <v>221000</v>
      </c>
      <c r="M27" s="1202"/>
      <c r="N27" s="1202"/>
      <c r="O27" s="200"/>
      <c r="P27" s="1666"/>
      <c r="Q27" s="1135">
        <f>IF(OR(V27="",$J$27=""),0,$J$27*V27)</f>
        <v>0</v>
      </c>
      <c r="R27" s="1135">
        <f>IF(OR(W27="",$J$27=""),0,$J$27*W27)</f>
        <v>0</v>
      </c>
      <c r="S27" s="579">
        <v>900</v>
      </c>
      <c r="T27" s="579">
        <v>330</v>
      </c>
      <c r="U27" s="579">
        <v>900</v>
      </c>
      <c r="V27" s="325">
        <f t="shared" si="4"/>
        <v>0.26730000000000004</v>
      </c>
      <c r="W27" s="336">
        <v>33</v>
      </c>
    </row>
    <row r="28" spans="1:23" s="79" customFormat="1" ht="15" customHeight="1" thickBot="1">
      <c r="A28" s="23" t="s">
        <v>168</v>
      </c>
      <c r="B28" s="1671"/>
      <c r="C28" s="1671"/>
      <c r="D28" s="1673"/>
      <c r="E28" s="1675"/>
      <c r="F28" s="1677"/>
      <c r="G28" s="586" t="s">
        <v>359</v>
      </c>
      <c r="H28" s="1181">
        <v>6</v>
      </c>
      <c r="I28" s="1679"/>
      <c r="J28" s="1644"/>
      <c r="K28" s="1202"/>
      <c r="L28" s="1625"/>
      <c r="M28" s="1202"/>
      <c r="N28" s="1202"/>
      <c r="O28" s="200"/>
      <c r="P28" s="1666"/>
      <c r="Q28" s="1135">
        <f>IF(OR(V28="",$J$27=""),0,$J$27*V28)</f>
        <v>0</v>
      </c>
      <c r="R28" s="1135">
        <f>IF(OR(W28="",$J$27=""),0,$J$27*W28)</f>
        <v>0</v>
      </c>
      <c r="S28" s="579">
        <v>1035</v>
      </c>
      <c r="T28" s="579">
        <v>90</v>
      </c>
      <c r="U28" s="579">
        <v>1035</v>
      </c>
      <c r="V28" s="325">
        <f t="shared" si="4"/>
        <v>9.6410249999999975E-2</v>
      </c>
      <c r="W28" s="336">
        <v>9</v>
      </c>
    </row>
    <row r="29" spans="1:23" s="79" customFormat="1" ht="15" customHeight="1">
      <c r="A29" s="32" t="s">
        <v>1900</v>
      </c>
      <c r="B29" s="1670">
        <v>11.19</v>
      </c>
      <c r="C29" s="1670">
        <v>10.07</v>
      </c>
      <c r="D29" s="1672">
        <v>1.96</v>
      </c>
      <c r="E29" s="1674">
        <v>36.6</v>
      </c>
      <c r="F29" s="1676">
        <v>39</v>
      </c>
      <c r="G29" s="587" t="s">
        <v>169</v>
      </c>
      <c r="H29" s="1189">
        <v>30</v>
      </c>
      <c r="I29" s="1678" t="s">
        <v>1462</v>
      </c>
      <c r="J29" s="1642"/>
      <c r="K29" s="1202"/>
      <c r="L29" s="1624">
        <v>232000</v>
      </c>
      <c r="M29" s="1202"/>
      <c r="N29" s="1202"/>
      <c r="O29" s="200"/>
      <c r="P29" s="1666"/>
      <c r="Q29" s="1135">
        <f>IF(OR(V29="",$J$29=""),0,$J$29*V29)</f>
        <v>0</v>
      </c>
      <c r="R29" s="1135">
        <f>IF(OR(W29="",$J$29=""),0,$J$29*W29)</f>
        <v>0</v>
      </c>
      <c r="S29" s="579">
        <v>900</v>
      </c>
      <c r="T29" s="579">
        <v>330</v>
      </c>
      <c r="U29" s="579">
        <v>900</v>
      </c>
      <c r="V29" s="325">
        <f t="shared" si="4"/>
        <v>0.26730000000000004</v>
      </c>
      <c r="W29" s="336">
        <v>35</v>
      </c>
    </row>
    <row r="30" spans="1:23" s="79" customFormat="1" ht="15" customHeight="1" thickBot="1">
      <c r="A30" s="23" t="s">
        <v>168</v>
      </c>
      <c r="B30" s="1671"/>
      <c r="C30" s="1671"/>
      <c r="D30" s="1673"/>
      <c r="E30" s="1675"/>
      <c r="F30" s="1677"/>
      <c r="G30" s="586" t="s">
        <v>359</v>
      </c>
      <c r="H30" s="1181">
        <v>6</v>
      </c>
      <c r="I30" s="1679"/>
      <c r="J30" s="1644"/>
      <c r="K30" s="1202"/>
      <c r="L30" s="1625"/>
      <c r="M30" s="1202"/>
      <c r="N30" s="1202"/>
      <c r="O30" s="200"/>
      <c r="P30" s="1666"/>
      <c r="Q30" s="1135">
        <f>IF(OR(V30="",$J$29=""),0,$J$29*V30)</f>
        <v>0</v>
      </c>
      <c r="R30" s="1135">
        <f>IF(OR(W30="",$J$29=""),0,$J$29*W30)</f>
        <v>0</v>
      </c>
      <c r="S30" s="579">
        <v>1035</v>
      </c>
      <c r="T30" s="579">
        <v>90</v>
      </c>
      <c r="U30" s="579">
        <v>1035</v>
      </c>
      <c r="V30" s="325">
        <f t="shared" si="4"/>
        <v>9.6410249999999975E-2</v>
      </c>
      <c r="W30" s="336">
        <v>9</v>
      </c>
    </row>
    <row r="31" spans="1:23" s="1140" customFormat="1" ht="27" customHeight="1" thickBot="1">
      <c r="A31" s="1667" t="s">
        <v>2223</v>
      </c>
      <c r="B31" s="1668"/>
      <c r="C31" s="1668"/>
      <c r="D31" s="1668"/>
      <c r="E31" s="1668"/>
      <c r="F31" s="1668"/>
      <c r="G31" s="1668"/>
      <c r="H31" s="1668"/>
      <c r="I31" s="1668"/>
      <c r="J31" s="1669"/>
      <c r="K31" s="109"/>
      <c r="L31" s="512"/>
      <c r="M31" s="109"/>
      <c r="N31" s="109"/>
      <c r="O31" s="200"/>
      <c r="P31" s="1134"/>
      <c r="Q31" s="1135"/>
      <c r="R31" s="1135"/>
      <c r="S31" s="1138"/>
      <c r="T31" s="1138"/>
      <c r="U31" s="1138"/>
      <c r="V31" s="106"/>
      <c r="W31" s="1138"/>
    </row>
    <row r="32" spans="1:23" ht="24" customHeight="1" thickBot="1">
      <c r="A32" s="269" t="s">
        <v>2008</v>
      </c>
      <c r="B32" s="261"/>
      <c r="C32" s="261"/>
      <c r="D32" s="261"/>
      <c r="E32" s="261"/>
      <c r="F32" s="261"/>
      <c r="G32" s="261"/>
      <c r="H32" s="261"/>
      <c r="I32" s="294"/>
      <c r="J32" s="262"/>
      <c r="K32" s="1202"/>
      <c r="L32" s="495"/>
      <c r="M32" s="1202"/>
      <c r="N32" s="1202"/>
      <c r="O32" s="200"/>
      <c r="P32" s="1134"/>
      <c r="Q32" s="1135"/>
      <c r="R32" s="1135"/>
      <c r="S32" s="1136"/>
      <c r="T32" s="1136"/>
      <c r="U32" s="1136"/>
      <c r="V32" s="106"/>
    </row>
    <row r="33" spans="1:23" s="79" customFormat="1" ht="15" customHeight="1">
      <c r="A33" s="146" t="s">
        <v>1901</v>
      </c>
      <c r="B33" s="1196">
        <v>2.64</v>
      </c>
      <c r="C33" s="1196">
        <v>3.85</v>
      </c>
      <c r="D33" s="1182">
        <v>0.49</v>
      </c>
      <c r="E33" s="1179">
        <v>8.6300000000000008</v>
      </c>
      <c r="F33" s="1185">
        <v>33.5</v>
      </c>
      <c r="G33" s="21" t="s">
        <v>1868</v>
      </c>
      <c r="H33" s="1179">
        <v>12.5</v>
      </c>
      <c r="I33" s="1678" t="s">
        <v>1462</v>
      </c>
      <c r="J33" s="1642"/>
      <c r="K33" s="1202"/>
      <c r="L33" s="1624">
        <v>160000</v>
      </c>
      <c r="M33" s="193"/>
      <c r="N33" s="193"/>
      <c r="O33" s="200"/>
      <c r="P33" s="1666"/>
      <c r="Q33" s="1135">
        <f t="shared" ref="Q33:Q38" si="5">IF(OR(V33="",J33=""),0,J33*V33)</f>
        <v>0</v>
      </c>
      <c r="R33" s="1135">
        <f t="shared" ref="R33:R38" si="6">IF(OR(W33="",J33=""),0,J33*W33)</f>
        <v>0</v>
      </c>
      <c r="S33" s="336">
        <v>1155</v>
      </c>
      <c r="T33" s="336">
        <v>245</v>
      </c>
      <c r="U33" s="336">
        <v>490</v>
      </c>
      <c r="V33" s="325">
        <f t="shared" ref="V33:V38" si="7">(S33/1000)*(T33/1000)*(U33/1000)</f>
        <v>0.13865775</v>
      </c>
      <c r="W33" s="336">
        <v>16.600000000000001</v>
      </c>
    </row>
    <row r="34" spans="1:23" s="79" customFormat="1" ht="15" customHeight="1" thickBot="1">
      <c r="A34" s="203" t="s">
        <v>248</v>
      </c>
      <c r="B34" s="580"/>
      <c r="C34" s="580"/>
      <c r="D34" s="581"/>
      <c r="E34" s="582"/>
      <c r="F34" s="583"/>
      <c r="G34" s="1204" t="s">
        <v>340</v>
      </c>
      <c r="H34" s="582">
        <v>3.5</v>
      </c>
      <c r="I34" s="1679"/>
      <c r="J34" s="1644"/>
      <c r="K34" s="1202"/>
      <c r="L34" s="1625"/>
      <c r="M34" s="193"/>
      <c r="N34" s="193"/>
      <c r="O34" s="200"/>
      <c r="P34" s="1666"/>
      <c r="Q34" s="1135">
        <f t="shared" si="5"/>
        <v>0</v>
      </c>
      <c r="R34" s="1135">
        <f t="shared" si="6"/>
        <v>0</v>
      </c>
      <c r="S34" s="336">
        <v>1232</v>
      </c>
      <c r="T34" s="336">
        <v>107</v>
      </c>
      <c r="U34" s="336">
        <v>517</v>
      </c>
      <c r="V34" s="325">
        <f t="shared" si="7"/>
        <v>6.8153008000000001E-2</v>
      </c>
      <c r="W34" s="336">
        <v>5.2</v>
      </c>
    </row>
    <row r="35" spans="1:23" s="79" customFormat="1" ht="15" customHeight="1">
      <c r="A35" s="146" t="s">
        <v>1902</v>
      </c>
      <c r="B35" s="1196">
        <v>3.94</v>
      </c>
      <c r="C35" s="1196">
        <v>4.8600000000000003</v>
      </c>
      <c r="D35" s="1182">
        <v>0.6</v>
      </c>
      <c r="E35" s="1179">
        <v>23.85</v>
      </c>
      <c r="F35" s="1185">
        <v>30.4</v>
      </c>
      <c r="G35" s="21" t="s">
        <v>596</v>
      </c>
      <c r="H35" s="1179">
        <v>17.5</v>
      </c>
      <c r="I35" s="1678" t="s">
        <v>1462</v>
      </c>
      <c r="J35" s="1642"/>
      <c r="K35" s="1202"/>
      <c r="L35" s="1624">
        <v>205000</v>
      </c>
      <c r="M35" s="193"/>
      <c r="N35" s="193"/>
      <c r="O35" s="200"/>
      <c r="P35" s="1666"/>
      <c r="Q35" s="1135">
        <f t="shared" si="5"/>
        <v>0</v>
      </c>
      <c r="R35" s="1135">
        <f t="shared" si="6"/>
        <v>0</v>
      </c>
      <c r="S35" s="336">
        <v>1400</v>
      </c>
      <c r="T35" s="336">
        <v>295</v>
      </c>
      <c r="U35" s="336">
        <v>505</v>
      </c>
      <c r="V35" s="325">
        <f t="shared" si="7"/>
        <v>0.208565</v>
      </c>
      <c r="W35" s="336">
        <v>23.5</v>
      </c>
    </row>
    <row r="36" spans="1:23" s="79" customFormat="1" ht="15" customHeight="1" thickBot="1">
      <c r="A36" s="139" t="s">
        <v>1077</v>
      </c>
      <c r="B36" s="1198"/>
      <c r="C36" s="1198"/>
      <c r="D36" s="1184"/>
      <c r="E36" s="1181"/>
      <c r="F36" s="1187"/>
      <c r="G36" s="1204" t="s">
        <v>341</v>
      </c>
      <c r="H36" s="1181">
        <v>4</v>
      </c>
      <c r="I36" s="1679"/>
      <c r="J36" s="1644"/>
      <c r="K36" s="1202"/>
      <c r="L36" s="1625"/>
      <c r="M36" s="193"/>
      <c r="N36" s="193"/>
      <c r="O36" s="200"/>
      <c r="P36" s="1666"/>
      <c r="Q36" s="1135">
        <f t="shared" si="5"/>
        <v>0</v>
      </c>
      <c r="R36" s="1135">
        <f t="shared" si="6"/>
        <v>0</v>
      </c>
      <c r="S36" s="336">
        <v>1410</v>
      </c>
      <c r="T36" s="336">
        <v>95</v>
      </c>
      <c r="U36" s="336">
        <v>560</v>
      </c>
      <c r="V36" s="325">
        <f t="shared" si="7"/>
        <v>7.5011999999999995E-2</v>
      </c>
      <c r="W36" s="336">
        <v>5.4</v>
      </c>
    </row>
    <row r="37" spans="1:23" s="79" customFormat="1" ht="15" customHeight="1">
      <c r="A37" s="146" t="s">
        <v>1903</v>
      </c>
      <c r="B37" s="1196">
        <v>5.09</v>
      </c>
      <c r="C37" s="1196">
        <v>6.49</v>
      </c>
      <c r="D37" s="1182">
        <v>0.87</v>
      </c>
      <c r="E37" s="1179">
        <v>38.22</v>
      </c>
      <c r="F37" s="1185">
        <v>33.1</v>
      </c>
      <c r="G37" s="21" t="s">
        <v>596</v>
      </c>
      <c r="H37" s="1179">
        <v>17.5</v>
      </c>
      <c r="I37" s="1678" t="s">
        <v>1462</v>
      </c>
      <c r="J37" s="1642"/>
      <c r="K37" s="1202"/>
      <c r="L37" s="1624">
        <v>217000</v>
      </c>
      <c r="M37" s="193"/>
      <c r="N37" s="1812"/>
      <c r="O37" s="1812"/>
      <c r="P37" s="1666"/>
      <c r="Q37" s="1135">
        <f t="shared" si="5"/>
        <v>0</v>
      </c>
      <c r="R37" s="1135">
        <f t="shared" si="6"/>
        <v>0</v>
      </c>
      <c r="S37" s="336">
        <v>1400</v>
      </c>
      <c r="T37" s="336">
        <v>295</v>
      </c>
      <c r="U37" s="336">
        <v>505</v>
      </c>
      <c r="V37" s="325">
        <f t="shared" si="7"/>
        <v>0.208565</v>
      </c>
      <c r="W37" s="336">
        <v>23.5</v>
      </c>
    </row>
    <row r="38" spans="1:23" s="79" customFormat="1" ht="15" customHeight="1" thickBot="1">
      <c r="A38" s="139" t="s">
        <v>1077</v>
      </c>
      <c r="B38" s="1198"/>
      <c r="C38" s="1198"/>
      <c r="D38" s="1184"/>
      <c r="E38" s="1181"/>
      <c r="F38" s="1187"/>
      <c r="G38" s="1204" t="s">
        <v>341</v>
      </c>
      <c r="H38" s="1181">
        <v>4</v>
      </c>
      <c r="I38" s="1679"/>
      <c r="J38" s="1644"/>
      <c r="K38" s="1202"/>
      <c r="L38" s="1625"/>
      <c r="M38" s="193"/>
      <c r="N38" s="1812"/>
      <c r="O38" s="1812"/>
      <c r="P38" s="1666"/>
      <c r="Q38" s="1135">
        <f t="shared" si="5"/>
        <v>0</v>
      </c>
      <c r="R38" s="1135">
        <f t="shared" si="6"/>
        <v>0</v>
      </c>
      <c r="S38" s="336">
        <v>1410</v>
      </c>
      <c r="T38" s="336">
        <v>95</v>
      </c>
      <c r="U38" s="336">
        <v>560</v>
      </c>
      <c r="V38" s="325">
        <f t="shared" si="7"/>
        <v>7.5011999999999995E-2</v>
      </c>
      <c r="W38" s="336">
        <v>5.4</v>
      </c>
    </row>
    <row r="39" spans="1:23" s="79" customFormat="1" ht="30" customHeight="1" thickBot="1">
      <c r="A39" s="1645" t="s">
        <v>651</v>
      </c>
      <c r="B39" s="1646"/>
      <c r="C39" s="1646"/>
      <c r="D39" s="1646"/>
      <c r="E39" s="1646"/>
      <c r="F39" s="1646"/>
      <c r="G39" s="1646"/>
      <c r="H39" s="1646"/>
      <c r="I39" s="1646"/>
      <c r="J39" s="1647"/>
      <c r="K39" s="109"/>
      <c r="L39" s="512"/>
      <c r="M39" s="109"/>
      <c r="N39" s="109"/>
      <c r="O39" s="200"/>
      <c r="P39" s="1135"/>
      <c r="Q39" s="1135"/>
      <c r="R39" s="201"/>
      <c r="S39" s="201"/>
      <c r="T39" s="201"/>
      <c r="U39" s="106"/>
      <c r="V39" s="201"/>
      <c r="W39" s="201"/>
    </row>
    <row r="40" spans="1:23" ht="24" customHeight="1" thickBot="1">
      <c r="A40" s="1503" t="s">
        <v>1354</v>
      </c>
      <c r="B40" s="1504"/>
      <c r="C40" s="1504"/>
      <c r="D40" s="1504"/>
      <c r="E40" s="1504"/>
      <c r="F40" s="1504"/>
      <c r="G40" s="1504"/>
      <c r="H40" s="1504"/>
      <c r="I40" s="1504"/>
      <c r="J40" s="1505"/>
      <c r="K40" s="1202"/>
      <c r="L40" s="495"/>
      <c r="M40" s="1202"/>
      <c r="N40" s="1202"/>
      <c r="O40" s="200"/>
      <c r="P40" s="1134"/>
      <c r="Q40" s="1135"/>
      <c r="R40" s="1135"/>
      <c r="S40" s="1136"/>
      <c r="T40" s="1136"/>
      <c r="U40" s="1136"/>
      <c r="V40" s="106"/>
    </row>
    <row r="41" spans="1:23" ht="15" customHeight="1">
      <c r="A41" s="15" t="s">
        <v>1289</v>
      </c>
      <c r="B41" s="1197">
        <v>2.7</v>
      </c>
      <c r="C41" s="1197">
        <v>2.94</v>
      </c>
      <c r="D41" s="1183">
        <v>0.48</v>
      </c>
      <c r="E41" s="1197">
        <v>31.61</v>
      </c>
      <c r="F41" s="1186">
        <v>39</v>
      </c>
      <c r="G41" s="585" t="s">
        <v>1904</v>
      </c>
      <c r="H41" s="1180">
        <v>12.7</v>
      </c>
      <c r="I41" s="1141" t="s">
        <v>1462</v>
      </c>
      <c r="J41" s="1200"/>
      <c r="K41" s="1202"/>
      <c r="L41" s="392">
        <v>140000</v>
      </c>
      <c r="M41" s="1202"/>
      <c r="N41" s="1199"/>
      <c r="O41" s="1199"/>
      <c r="P41" s="1134"/>
      <c r="Q41" s="1135">
        <f>IF(OR(V41="",J41=""),0,J41*V41)</f>
        <v>0</v>
      </c>
      <c r="R41" s="1135">
        <f>IF(OR(W41="",J41=""),0,J41*W41)</f>
        <v>0</v>
      </c>
      <c r="S41" s="579">
        <v>1020</v>
      </c>
      <c r="T41" s="579">
        <v>390</v>
      </c>
      <c r="U41" s="579">
        <v>315</v>
      </c>
      <c r="V41" s="329">
        <f t="shared" ref="V41:V45" si="8">(S41/1000)*(T41/1000)*(U41/1000)</f>
        <v>0.125307</v>
      </c>
      <c r="W41" s="328">
        <v>17.3</v>
      </c>
    </row>
    <row r="42" spans="1:23" ht="15" customHeight="1">
      <c r="A42" s="15" t="s">
        <v>1290</v>
      </c>
      <c r="B42" s="1197">
        <v>2.91</v>
      </c>
      <c r="C42" s="1197">
        <v>3.23</v>
      </c>
      <c r="D42" s="1183">
        <v>0.51</v>
      </c>
      <c r="E42" s="1197">
        <v>37.200000000000003</v>
      </c>
      <c r="F42" s="1186">
        <v>35</v>
      </c>
      <c r="G42" s="585" t="s">
        <v>1904</v>
      </c>
      <c r="H42" s="1180">
        <v>12.7</v>
      </c>
      <c r="I42" s="1141" t="s">
        <v>1462</v>
      </c>
      <c r="J42" s="1200"/>
      <c r="K42" s="1202"/>
      <c r="L42" s="392">
        <v>144000</v>
      </c>
      <c r="M42" s="1202"/>
      <c r="N42" s="1199"/>
      <c r="O42" s="1199"/>
      <c r="P42" s="1134"/>
      <c r="Q42" s="1135">
        <f>IF(OR(V42="",J42=""),0,J42*V42)</f>
        <v>0</v>
      </c>
      <c r="R42" s="1135">
        <f>IF(OR(W42="",J42=""),0,J42*W42)</f>
        <v>0</v>
      </c>
      <c r="S42" s="579">
        <v>1020</v>
      </c>
      <c r="T42" s="579">
        <v>390</v>
      </c>
      <c r="U42" s="579">
        <v>315</v>
      </c>
      <c r="V42" s="329">
        <f t="shared" si="8"/>
        <v>0.125307</v>
      </c>
      <c r="W42" s="328">
        <v>17.600000000000001</v>
      </c>
    </row>
    <row r="43" spans="1:23" ht="15" customHeight="1">
      <c r="A43" s="15" t="s">
        <v>1291</v>
      </c>
      <c r="B43" s="1197">
        <v>3.81</v>
      </c>
      <c r="C43" s="1197">
        <v>4.3</v>
      </c>
      <c r="D43" s="1183">
        <v>0.67</v>
      </c>
      <c r="E43" s="1197">
        <v>56.8</v>
      </c>
      <c r="F43" s="1186">
        <v>47</v>
      </c>
      <c r="G43" s="585" t="s">
        <v>1904</v>
      </c>
      <c r="H43" s="1180">
        <v>12.7</v>
      </c>
      <c r="I43" s="1141" t="s">
        <v>1462</v>
      </c>
      <c r="J43" s="1200"/>
      <c r="K43" s="1202"/>
      <c r="L43" s="392">
        <v>148000</v>
      </c>
      <c r="M43" s="1202"/>
      <c r="N43" s="1199"/>
      <c r="O43" s="1199"/>
      <c r="P43" s="1134"/>
      <c r="Q43" s="1135">
        <f>IF(OR(V43="",J43=""),0,J43*V43)</f>
        <v>0</v>
      </c>
      <c r="R43" s="1135">
        <f>IF(OR(W43="",J43=""),0,J43*W43)</f>
        <v>0</v>
      </c>
      <c r="S43" s="579">
        <v>1020</v>
      </c>
      <c r="T43" s="579">
        <v>390</v>
      </c>
      <c r="U43" s="579">
        <v>315</v>
      </c>
      <c r="V43" s="329">
        <f t="shared" si="8"/>
        <v>0.125307</v>
      </c>
      <c r="W43" s="328">
        <v>16.3</v>
      </c>
    </row>
    <row r="44" spans="1:23" ht="15" customHeight="1">
      <c r="A44" s="15" t="s">
        <v>1292</v>
      </c>
      <c r="B44" s="1197">
        <v>4.47</v>
      </c>
      <c r="C44" s="1197">
        <v>4.84</v>
      </c>
      <c r="D44" s="1183">
        <v>0.77</v>
      </c>
      <c r="E44" s="1197">
        <v>41.2</v>
      </c>
      <c r="F44" s="1186">
        <v>42</v>
      </c>
      <c r="G44" s="585" t="s">
        <v>1293</v>
      </c>
      <c r="H44" s="1180">
        <v>15.1</v>
      </c>
      <c r="I44" s="1141" t="s">
        <v>1462</v>
      </c>
      <c r="J44" s="1200"/>
      <c r="K44" s="1202"/>
      <c r="L44" s="392">
        <v>160000</v>
      </c>
      <c r="M44" s="1202"/>
      <c r="N44" s="1199"/>
      <c r="O44" s="1199"/>
      <c r="P44" s="1134"/>
      <c r="Q44" s="1135">
        <f>IF(OR(V44="",J44=""),0,J44*V44)</f>
        <v>0</v>
      </c>
      <c r="R44" s="1135">
        <f>IF(OR(W44="",J44=""),0,J44*W44)</f>
        <v>0</v>
      </c>
      <c r="S44" s="579">
        <v>1180</v>
      </c>
      <c r="T44" s="579">
        <v>415</v>
      </c>
      <c r="U44" s="579">
        <v>315</v>
      </c>
      <c r="V44" s="329">
        <f t="shared" si="8"/>
        <v>0.15425549999999999</v>
      </c>
      <c r="W44" s="328">
        <v>19</v>
      </c>
    </row>
    <row r="45" spans="1:23" ht="15" customHeight="1" thickBot="1">
      <c r="A45" s="15" t="s">
        <v>1294</v>
      </c>
      <c r="B45" s="1197">
        <v>4.87</v>
      </c>
      <c r="C45" s="1197">
        <v>5.26</v>
      </c>
      <c r="D45" s="1183">
        <v>0.85</v>
      </c>
      <c r="E45" s="1197">
        <v>50.7</v>
      </c>
      <c r="F45" s="1186">
        <v>47</v>
      </c>
      <c r="G45" s="585" t="s">
        <v>1293</v>
      </c>
      <c r="H45" s="1180">
        <v>14.9</v>
      </c>
      <c r="I45" s="1141" t="s">
        <v>1462</v>
      </c>
      <c r="J45" s="1200"/>
      <c r="K45" s="1202"/>
      <c r="L45" s="392">
        <v>164000</v>
      </c>
      <c r="M45" s="1202"/>
      <c r="N45" s="1199"/>
      <c r="O45" s="1199"/>
      <c r="P45" s="1134"/>
      <c r="Q45" s="1135">
        <f>IF(OR(V45="",J45=""),0,J45*V45)</f>
        <v>0</v>
      </c>
      <c r="R45" s="1135">
        <f>IF(OR(W45="",J45=""),0,J45*W45)</f>
        <v>0</v>
      </c>
      <c r="S45" s="579">
        <v>1180</v>
      </c>
      <c r="T45" s="579">
        <v>415</v>
      </c>
      <c r="U45" s="579">
        <v>315</v>
      </c>
      <c r="V45" s="329">
        <f t="shared" si="8"/>
        <v>0.15425549999999999</v>
      </c>
      <c r="W45" s="328">
        <v>18.600000000000001</v>
      </c>
    </row>
    <row r="46" spans="1:23" s="79" customFormat="1" ht="27" customHeight="1" thickBot="1">
      <c r="A46" s="1790" t="s">
        <v>1905</v>
      </c>
      <c r="B46" s="1791"/>
      <c r="C46" s="1791"/>
      <c r="D46" s="1791"/>
      <c r="E46" s="1791"/>
      <c r="F46" s="1791"/>
      <c r="G46" s="1791"/>
      <c r="H46" s="1791"/>
      <c r="I46" s="1791"/>
      <c r="J46" s="1792"/>
      <c r="K46" s="109"/>
      <c r="L46" s="513"/>
      <c r="M46" s="109"/>
      <c r="N46" s="109"/>
      <c r="O46" s="200"/>
      <c r="P46" s="1134"/>
      <c r="Q46" s="1135"/>
      <c r="R46" s="1135"/>
      <c r="S46" s="201"/>
      <c r="T46" s="201"/>
      <c r="U46" s="201"/>
      <c r="V46" s="106"/>
      <c r="W46" s="201"/>
    </row>
    <row r="47" spans="1:23" s="79" customFormat="1" ht="24.75" customHeight="1">
      <c r="A47" s="1664" t="s">
        <v>141</v>
      </c>
      <c r="B47" s="1655" t="s">
        <v>264</v>
      </c>
      <c r="C47" s="1655"/>
      <c r="D47" s="1178" t="s">
        <v>151</v>
      </c>
      <c r="E47" s="1655" t="s">
        <v>277</v>
      </c>
      <c r="F47" s="1655" t="s">
        <v>350</v>
      </c>
      <c r="G47" s="1178" t="s">
        <v>122</v>
      </c>
      <c r="H47" s="1655" t="s">
        <v>13</v>
      </c>
      <c r="I47" s="1657" t="s">
        <v>6</v>
      </c>
      <c r="J47" s="1659" t="s">
        <v>121</v>
      </c>
      <c r="K47" s="1132"/>
      <c r="L47" s="1583"/>
      <c r="M47" s="1132"/>
      <c r="N47" s="1132"/>
      <c r="O47" s="200"/>
      <c r="P47" s="1132"/>
      <c r="Q47" s="1132"/>
      <c r="R47" s="1132"/>
      <c r="S47" s="1133"/>
      <c r="T47" s="1133"/>
      <c r="U47" s="1133"/>
      <c r="V47" s="1133"/>
      <c r="W47" s="1133"/>
    </row>
    <row r="48" spans="1:23" s="79" customFormat="1" ht="16.5" customHeight="1" thickBot="1">
      <c r="A48" s="1665"/>
      <c r="B48" s="1177" t="s">
        <v>155</v>
      </c>
      <c r="C48" s="1177" t="s">
        <v>156</v>
      </c>
      <c r="D48" s="1177" t="s">
        <v>157</v>
      </c>
      <c r="E48" s="1656"/>
      <c r="F48" s="1656"/>
      <c r="G48" s="1177" t="s">
        <v>358</v>
      </c>
      <c r="H48" s="1656"/>
      <c r="I48" s="1658"/>
      <c r="J48" s="1660"/>
      <c r="K48" s="1132"/>
      <c r="L48" s="1569"/>
      <c r="M48" s="1132"/>
      <c r="N48" s="1132"/>
      <c r="O48" s="200"/>
      <c r="P48" s="1132"/>
      <c r="Q48" s="1132"/>
      <c r="R48" s="201"/>
      <c r="S48" s="201"/>
      <c r="T48" s="201"/>
      <c r="U48" s="201"/>
      <c r="V48" s="201"/>
      <c r="W48" s="201"/>
    </row>
    <row r="49" spans="1:23" s="79" customFormat="1" ht="27" customHeight="1" thickBot="1">
      <c r="A49" s="1503" t="s">
        <v>1906</v>
      </c>
      <c r="B49" s="1504"/>
      <c r="C49" s="1504"/>
      <c r="D49" s="1504"/>
      <c r="E49" s="1504"/>
      <c r="F49" s="1504"/>
      <c r="G49" s="1504"/>
      <c r="H49" s="1504"/>
      <c r="I49" s="1504"/>
      <c r="J49" s="1505"/>
      <c r="K49" s="109"/>
      <c r="L49" s="495"/>
      <c r="M49" s="109"/>
      <c r="N49" s="109"/>
      <c r="O49" s="200"/>
      <c r="P49" s="1134"/>
      <c r="Q49" s="1135"/>
      <c r="R49" s="1135"/>
      <c r="S49" s="201"/>
      <c r="T49" s="201"/>
      <c r="U49" s="201"/>
      <c r="V49" s="106"/>
      <c r="W49" s="201"/>
    </row>
    <row r="50" spans="1:23" s="79" customFormat="1" ht="15" customHeight="1">
      <c r="A50" s="140" t="s">
        <v>1907</v>
      </c>
      <c r="B50" s="1197">
        <v>2.02</v>
      </c>
      <c r="C50" s="1197">
        <v>2.57</v>
      </c>
      <c r="D50" s="447">
        <v>0.37</v>
      </c>
      <c r="E50" s="448">
        <v>439</v>
      </c>
      <c r="F50" s="448">
        <v>24</v>
      </c>
      <c r="G50" s="449" t="s">
        <v>616</v>
      </c>
      <c r="H50" s="1180">
        <v>16.5</v>
      </c>
      <c r="I50" s="1141" t="s">
        <v>1462</v>
      </c>
      <c r="J50" s="238"/>
      <c r="K50" s="109"/>
      <c r="L50" s="392">
        <v>89000</v>
      </c>
      <c r="M50" s="200"/>
      <c r="N50" s="200"/>
      <c r="O50" s="200"/>
      <c r="P50" s="1134"/>
      <c r="Q50" s="1135">
        <f t="shared" ref="Q50:Q57" si="9">IF(OR(V50="",J50=""),0,J50*V50)</f>
        <v>0</v>
      </c>
      <c r="R50" s="1135">
        <f t="shared" ref="R50:R57" si="10">IF(OR(W50="",J50=""),0,J50*W50)</f>
        <v>0</v>
      </c>
      <c r="S50" s="336">
        <v>790</v>
      </c>
      <c r="T50" s="336">
        <v>260</v>
      </c>
      <c r="U50" s="336">
        <v>550</v>
      </c>
      <c r="V50" s="331">
        <f>(S50/1000)*(T50/1000)*(U50/1000)</f>
        <v>0.11297000000000003</v>
      </c>
      <c r="W50" s="336">
        <v>19</v>
      </c>
    </row>
    <row r="51" spans="1:23" s="79" customFormat="1" ht="15" customHeight="1">
      <c r="A51" s="141" t="s">
        <v>1908</v>
      </c>
      <c r="B51" s="1197">
        <v>2.82</v>
      </c>
      <c r="C51" s="1197">
        <v>3.56</v>
      </c>
      <c r="D51" s="1183">
        <v>0.51</v>
      </c>
      <c r="E51" s="1186">
        <v>615</v>
      </c>
      <c r="F51" s="1186">
        <v>26.7</v>
      </c>
      <c r="G51" s="585" t="s">
        <v>360</v>
      </c>
      <c r="H51" s="1180">
        <v>18.5</v>
      </c>
      <c r="I51" s="1141" t="s">
        <v>1462</v>
      </c>
      <c r="J51" s="239"/>
      <c r="K51" s="109"/>
      <c r="L51" s="392">
        <v>100000</v>
      </c>
      <c r="M51" s="200"/>
      <c r="N51" s="200"/>
      <c r="O51" s="200"/>
      <c r="P51" s="1134"/>
      <c r="Q51" s="1135">
        <f t="shared" si="9"/>
        <v>0</v>
      </c>
      <c r="R51" s="1135">
        <f t="shared" si="10"/>
        <v>0</v>
      </c>
      <c r="S51" s="336">
        <v>890</v>
      </c>
      <c r="T51" s="336">
        <v>260</v>
      </c>
      <c r="U51" s="336">
        <v>550</v>
      </c>
      <c r="V51" s="331">
        <f>(S51/1000)*(T51/1000)*(U51/1000)</f>
        <v>0.12727000000000002</v>
      </c>
      <c r="W51" s="336">
        <v>21.4</v>
      </c>
    </row>
    <row r="52" spans="1:23" s="79" customFormat="1" ht="15" customHeight="1">
      <c r="A52" s="141" t="s">
        <v>1909</v>
      </c>
      <c r="B52" s="1197">
        <v>3.3</v>
      </c>
      <c r="C52" s="1197">
        <v>4.1900000000000004</v>
      </c>
      <c r="D52" s="1183">
        <v>0.59</v>
      </c>
      <c r="E52" s="1186">
        <v>792</v>
      </c>
      <c r="F52" s="1186">
        <v>26.8</v>
      </c>
      <c r="G52" s="585" t="s">
        <v>361</v>
      </c>
      <c r="H52" s="1180">
        <v>20</v>
      </c>
      <c r="I52" s="1141" t="s">
        <v>1462</v>
      </c>
      <c r="J52" s="239"/>
      <c r="K52" s="109"/>
      <c r="L52" s="392">
        <v>104000</v>
      </c>
      <c r="M52" s="200"/>
      <c r="N52" s="200"/>
      <c r="O52" s="200"/>
      <c r="P52" s="1134"/>
      <c r="Q52" s="1135">
        <f t="shared" si="9"/>
        <v>0</v>
      </c>
      <c r="R52" s="1135">
        <f t="shared" si="10"/>
        <v>0</v>
      </c>
      <c r="S52" s="336">
        <v>990</v>
      </c>
      <c r="T52" s="336">
        <v>260</v>
      </c>
      <c r="U52" s="336">
        <v>550</v>
      </c>
      <c r="V52" s="331">
        <f t="shared" ref="V52:V57" si="11">(S52/1000)*(T52/1000)*(U52/1000)</f>
        <v>0.14157000000000003</v>
      </c>
      <c r="W52" s="336">
        <v>23.2</v>
      </c>
    </row>
    <row r="53" spans="1:23" s="79" customFormat="1" ht="15" customHeight="1">
      <c r="A53" s="141" t="s">
        <v>1910</v>
      </c>
      <c r="B53" s="1197">
        <v>3.83</v>
      </c>
      <c r="C53" s="1197">
        <v>4.84</v>
      </c>
      <c r="D53" s="1183">
        <v>0.68</v>
      </c>
      <c r="E53" s="1186">
        <v>887</v>
      </c>
      <c r="F53" s="1186">
        <v>29.4</v>
      </c>
      <c r="G53" s="585" t="s">
        <v>361</v>
      </c>
      <c r="H53" s="1180">
        <v>20</v>
      </c>
      <c r="I53" s="1141" t="s">
        <v>1462</v>
      </c>
      <c r="J53" s="239"/>
      <c r="K53" s="109"/>
      <c r="L53" s="392">
        <v>108000</v>
      </c>
      <c r="M53" s="200"/>
      <c r="N53" s="200"/>
      <c r="O53" s="200"/>
      <c r="P53" s="1134"/>
      <c r="Q53" s="1135">
        <f t="shared" si="9"/>
        <v>0</v>
      </c>
      <c r="R53" s="1135">
        <f t="shared" si="10"/>
        <v>0</v>
      </c>
      <c r="S53" s="336">
        <v>990</v>
      </c>
      <c r="T53" s="336">
        <v>260</v>
      </c>
      <c r="U53" s="336">
        <v>550</v>
      </c>
      <c r="V53" s="331">
        <f t="shared" si="11"/>
        <v>0.14157000000000003</v>
      </c>
      <c r="W53" s="336">
        <v>23.2</v>
      </c>
    </row>
    <row r="54" spans="1:23" s="79" customFormat="1" ht="15" customHeight="1">
      <c r="A54" s="141" t="s">
        <v>1911</v>
      </c>
      <c r="B54" s="1197">
        <v>4.78</v>
      </c>
      <c r="C54" s="1197">
        <v>6.25</v>
      </c>
      <c r="D54" s="1183">
        <v>0.85</v>
      </c>
      <c r="E54" s="1186">
        <v>1081</v>
      </c>
      <c r="F54" s="1186">
        <v>29.9</v>
      </c>
      <c r="G54" s="585" t="s">
        <v>362</v>
      </c>
      <c r="H54" s="1180">
        <v>22.2</v>
      </c>
      <c r="I54" s="1141" t="s">
        <v>1462</v>
      </c>
      <c r="J54" s="239"/>
      <c r="K54" s="109"/>
      <c r="L54" s="392">
        <v>113000</v>
      </c>
      <c r="M54" s="200"/>
      <c r="N54" s="200"/>
      <c r="O54" s="200"/>
      <c r="P54" s="1134"/>
      <c r="Q54" s="1135">
        <f t="shared" si="9"/>
        <v>0</v>
      </c>
      <c r="R54" s="1135">
        <f t="shared" si="10"/>
        <v>0</v>
      </c>
      <c r="S54" s="336">
        <v>1210</v>
      </c>
      <c r="T54" s="336">
        <v>260</v>
      </c>
      <c r="U54" s="336">
        <v>550</v>
      </c>
      <c r="V54" s="331">
        <f t="shared" si="11"/>
        <v>0.17303000000000002</v>
      </c>
      <c r="W54" s="336">
        <v>26</v>
      </c>
    </row>
    <row r="55" spans="1:23" s="79" customFormat="1" ht="15" customHeight="1">
      <c r="A55" s="141" t="s">
        <v>1912</v>
      </c>
      <c r="B55" s="1197">
        <v>6.7</v>
      </c>
      <c r="C55" s="1197">
        <v>8.39</v>
      </c>
      <c r="D55" s="1183">
        <v>1.19</v>
      </c>
      <c r="E55" s="1186">
        <v>1492</v>
      </c>
      <c r="F55" s="1186">
        <v>31.1</v>
      </c>
      <c r="G55" s="585" t="s">
        <v>363</v>
      </c>
      <c r="H55" s="1180">
        <v>31.4</v>
      </c>
      <c r="I55" s="1141" t="s">
        <v>1462</v>
      </c>
      <c r="J55" s="239"/>
      <c r="K55" s="109"/>
      <c r="L55" s="392">
        <v>164000</v>
      </c>
      <c r="M55" s="200"/>
      <c r="N55" s="200"/>
      <c r="O55" s="200"/>
      <c r="P55" s="1134"/>
      <c r="Q55" s="1135">
        <f t="shared" si="9"/>
        <v>0</v>
      </c>
      <c r="R55" s="1135">
        <f t="shared" si="10"/>
        <v>0</v>
      </c>
      <c r="S55" s="336">
        <v>1510</v>
      </c>
      <c r="T55" s="336">
        <v>260</v>
      </c>
      <c r="U55" s="336">
        <v>550</v>
      </c>
      <c r="V55" s="331">
        <f t="shared" si="11"/>
        <v>0.21593000000000001</v>
      </c>
      <c r="W55" s="336">
        <v>35.799999999999997</v>
      </c>
    </row>
    <row r="56" spans="1:23" s="79" customFormat="1" ht="15" customHeight="1">
      <c r="A56" s="141" t="s">
        <v>1913</v>
      </c>
      <c r="B56" s="1197">
        <v>7.92</v>
      </c>
      <c r="C56" s="1197">
        <v>9.27</v>
      </c>
      <c r="D56" s="1183">
        <v>1.43</v>
      </c>
      <c r="E56" s="1186">
        <v>1824</v>
      </c>
      <c r="F56" s="1186">
        <v>33</v>
      </c>
      <c r="G56" s="585" t="s">
        <v>364</v>
      </c>
      <c r="H56" s="1180">
        <v>32.5</v>
      </c>
      <c r="I56" s="1141" t="s">
        <v>1462</v>
      </c>
      <c r="J56" s="239"/>
      <c r="K56" s="109"/>
      <c r="L56" s="392">
        <v>169000</v>
      </c>
      <c r="M56" s="109"/>
      <c r="N56" s="109"/>
      <c r="O56" s="200"/>
      <c r="P56" s="1134"/>
      <c r="Q56" s="1135">
        <f t="shared" si="9"/>
        <v>0</v>
      </c>
      <c r="R56" s="1135">
        <f t="shared" si="10"/>
        <v>0</v>
      </c>
      <c r="S56" s="336">
        <v>1615</v>
      </c>
      <c r="T56" s="336">
        <v>260</v>
      </c>
      <c r="U56" s="336">
        <v>550</v>
      </c>
      <c r="V56" s="331">
        <f t="shared" si="11"/>
        <v>0.23094500000000001</v>
      </c>
      <c r="W56" s="336">
        <v>37.200000000000003</v>
      </c>
    </row>
    <row r="57" spans="1:23" s="79" customFormat="1" ht="15" customHeight="1" thickBot="1">
      <c r="A57" s="141" t="s">
        <v>1914</v>
      </c>
      <c r="B57" s="1197">
        <v>9.83</v>
      </c>
      <c r="C57" s="1197">
        <v>12.58</v>
      </c>
      <c r="D57" s="1183">
        <v>1.74</v>
      </c>
      <c r="E57" s="1186">
        <v>2327</v>
      </c>
      <c r="F57" s="1186">
        <v>33.799999999999997</v>
      </c>
      <c r="G57" s="585" t="s">
        <v>365</v>
      </c>
      <c r="H57" s="1180">
        <v>37.5</v>
      </c>
      <c r="I57" s="1141" t="s">
        <v>1462</v>
      </c>
      <c r="J57" s="239"/>
      <c r="K57" s="109"/>
      <c r="L57" s="461">
        <v>187000</v>
      </c>
      <c r="M57" s="109"/>
      <c r="N57" s="109"/>
      <c r="O57" s="200"/>
      <c r="P57" s="1134"/>
      <c r="Q57" s="1135">
        <f t="shared" si="9"/>
        <v>0</v>
      </c>
      <c r="R57" s="1135">
        <f t="shared" si="10"/>
        <v>0</v>
      </c>
      <c r="S57" s="336">
        <v>1905</v>
      </c>
      <c r="T57" s="336">
        <v>260</v>
      </c>
      <c r="U57" s="336">
        <v>550</v>
      </c>
      <c r="V57" s="331">
        <f t="shared" si="11"/>
        <v>0.27241500000000002</v>
      </c>
      <c r="W57" s="336">
        <v>42.8</v>
      </c>
    </row>
    <row r="58" spans="1:23" s="79" customFormat="1" ht="26.1" customHeight="1" thickBot="1">
      <c r="A58" s="1661" t="s">
        <v>653</v>
      </c>
      <c r="B58" s="1662"/>
      <c r="C58" s="1662"/>
      <c r="D58" s="1662"/>
      <c r="E58" s="1662"/>
      <c r="F58" s="1662"/>
      <c r="G58" s="1662"/>
      <c r="H58" s="1662"/>
      <c r="I58" s="1662"/>
      <c r="J58" s="1663"/>
      <c r="K58" s="109"/>
      <c r="L58" s="512"/>
      <c r="M58" s="109"/>
      <c r="N58" s="109"/>
      <c r="O58" s="200"/>
      <c r="P58" s="1134"/>
      <c r="Q58" s="1135"/>
      <c r="R58" s="1135"/>
      <c r="S58" s="201"/>
      <c r="T58" s="201"/>
      <c r="U58" s="201"/>
      <c r="V58" s="202"/>
      <c r="W58" s="201"/>
    </row>
    <row r="59" spans="1:23" s="79" customFormat="1" ht="26.25" customHeight="1" thickBot="1">
      <c r="A59" s="1503" t="s">
        <v>1915</v>
      </c>
      <c r="B59" s="1504"/>
      <c r="C59" s="1504"/>
      <c r="D59" s="1504"/>
      <c r="E59" s="1504"/>
      <c r="F59" s="1504"/>
      <c r="G59" s="1504"/>
      <c r="H59" s="1504"/>
      <c r="I59" s="1504"/>
      <c r="J59" s="1505"/>
      <c r="K59" s="109"/>
      <c r="L59" s="495"/>
      <c r="M59" s="109"/>
      <c r="N59" s="109"/>
      <c r="O59" s="200"/>
      <c r="P59" s="1134"/>
      <c r="Q59" s="1135">
        <f t="shared" ref="Q59:Q91" si="12">IF(OR(V59="",J59=""),0,J59*V59)</f>
        <v>0</v>
      </c>
      <c r="R59" s="1135">
        <f t="shared" ref="R59:R91" si="13">IF(OR(W59="",J59=""),0,J59*W59)</f>
        <v>0</v>
      </c>
      <c r="S59" s="201"/>
      <c r="T59" s="201"/>
      <c r="U59" s="201"/>
      <c r="V59" s="106"/>
      <c r="W59" s="201"/>
    </row>
    <row r="60" spans="1:23" ht="15" customHeight="1">
      <c r="A60" s="848" t="s">
        <v>1916</v>
      </c>
      <c r="B60" s="1197">
        <v>2.35</v>
      </c>
      <c r="C60" s="1197">
        <v>2.68</v>
      </c>
      <c r="D60" s="1182">
        <v>0.43</v>
      </c>
      <c r="E60" s="1185">
        <v>411</v>
      </c>
      <c r="F60" s="1185">
        <v>23.4</v>
      </c>
      <c r="G60" s="452" t="s">
        <v>616</v>
      </c>
      <c r="H60" s="1179">
        <v>16.7</v>
      </c>
      <c r="I60" s="1141" t="s">
        <v>1462</v>
      </c>
      <c r="J60" s="955"/>
      <c r="K60" s="200"/>
      <c r="L60" s="392">
        <v>91000</v>
      </c>
      <c r="M60" s="200"/>
      <c r="N60" s="200"/>
      <c r="O60" s="200"/>
      <c r="P60" s="1134"/>
      <c r="Q60" s="1135">
        <f t="shared" si="12"/>
        <v>0</v>
      </c>
      <c r="R60" s="1135">
        <f t="shared" si="13"/>
        <v>0</v>
      </c>
      <c r="S60" s="328">
        <v>790</v>
      </c>
      <c r="T60" s="328">
        <v>260</v>
      </c>
      <c r="U60" s="328">
        <v>555</v>
      </c>
      <c r="V60" s="331">
        <f>(S60/1000)*(T60/1000)*(U60/1000)</f>
        <v>0.11399700000000003</v>
      </c>
      <c r="W60" s="328">
        <v>19.7</v>
      </c>
    </row>
    <row r="61" spans="1:23" ht="15" customHeight="1">
      <c r="A61" s="1193" t="s">
        <v>1917</v>
      </c>
      <c r="B61" s="1197">
        <v>3.12</v>
      </c>
      <c r="C61" s="1197">
        <v>3.82</v>
      </c>
      <c r="D61" s="1183">
        <v>0.6</v>
      </c>
      <c r="E61" s="1186">
        <v>531</v>
      </c>
      <c r="F61" s="1186">
        <v>20.7</v>
      </c>
      <c r="G61" s="585" t="s">
        <v>360</v>
      </c>
      <c r="H61" s="1180">
        <v>19</v>
      </c>
      <c r="I61" s="1141" t="s">
        <v>1462</v>
      </c>
      <c r="J61" s="956"/>
      <c r="K61" s="200"/>
      <c r="L61" s="392">
        <v>104000</v>
      </c>
      <c r="M61" s="200"/>
      <c r="N61" s="200"/>
      <c r="O61" s="200"/>
      <c r="P61" s="1134"/>
      <c r="Q61" s="1135">
        <f t="shared" si="12"/>
        <v>0</v>
      </c>
      <c r="R61" s="1135">
        <f t="shared" si="13"/>
        <v>0</v>
      </c>
      <c r="S61" s="328">
        <v>890</v>
      </c>
      <c r="T61" s="328">
        <v>260</v>
      </c>
      <c r="U61" s="328">
        <v>560</v>
      </c>
      <c r="V61" s="331">
        <f t="shared" ref="V61:V67" si="14">(S61/1000)*(T61/1000)*(U61/1000)</f>
        <v>0.12958400000000003</v>
      </c>
      <c r="W61" s="328">
        <v>22</v>
      </c>
    </row>
    <row r="62" spans="1:23" ht="15" customHeight="1">
      <c r="A62" s="1193" t="s">
        <v>1918</v>
      </c>
      <c r="B62" s="1197">
        <v>3.99</v>
      </c>
      <c r="C62" s="1197">
        <v>4.7</v>
      </c>
      <c r="D62" s="1183">
        <v>0.69</v>
      </c>
      <c r="E62" s="1186">
        <v>734</v>
      </c>
      <c r="F62" s="1186">
        <v>24</v>
      </c>
      <c r="G62" s="585" t="s">
        <v>361</v>
      </c>
      <c r="H62" s="1180">
        <v>21</v>
      </c>
      <c r="I62" s="1141" t="s">
        <v>1462</v>
      </c>
      <c r="J62" s="956"/>
      <c r="K62" s="200"/>
      <c r="L62" s="392">
        <v>110000</v>
      </c>
      <c r="M62" s="200"/>
      <c r="N62" s="200"/>
      <c r="O62" s="200"/>
      <c r="P62" s="1134"/>
      <c r="Q62" s="1135">
        <f t="shared" si="12"/>
        <v>0</v>
      </c>
      <c r="R62" s="1135">
        <f t="shared" si="13"/>
        <v>0</v>
      </c>
      <c r="S62" s="328">
        <v>990</v>
      </c>
      <c r="T62" s="328">
        <v>260</v>
      </c>
      <c r="U62" s="328">
        <v>560</v>
      </c>
      <c r="V62" s="331">
        <f t="shared" si="14"/>
        <v>0.14414400000000002</v>
      </c>
      <c r="W62" s="328">
        <v>24</v>
      </c>
    </row>
    <row r="63" spans="1:23" ht="15" customHeight="1">
      <c r="A63" s="1193" t="s">
        <v>1919</v>
      </c>
      <c r="B63" s="1197">
        <v>4.46</v>
      </c>
      <c r="C63" s="1197">
        <v>5.2</v>
      </c>
      <c r="D63" s="1183">
        <v>0.79</v>
      </c>
      <c r="E63" s="1186">
        <v>865</v>
      </c>
      <c r="F63" s="1186">
        <v>27.9</v>
      </c>
      <c r="G63" s="585" t="s">
        <v>361</v>
      </c>
      <c r="H63" s="1180">
        <v>21</v>
      </c>
      <c r="I63" s="1141" t="s">
        <v>1462</v>
      </c>
      <c r="J63" s="956"/>
      <c r="K63" s="200"/>
      <c r="L63" s="392">
        <v>114000</v>
      </c>
      <c r="M63" s="200"/>
      <c r="N63" s="200"/>
      <c r="O63" s="200"/>
      <c r="P63" s="1134"/>
      <c r="Q63" s="1135">
        <f t="shared" si="12"/>
        <v>0</v>
      </c>
      <c r="R63" s="1135">
        <f t="shared" si="13"/>
        <v>0</v>
      </c>
      <c r="S63" s="328">
        <v>990</v>
      </c>
      <c r="T63" s="328">
        <v>260</v>
      </c>
      <c r="U63" s="328">
        <v>560</v>
      </c>
      <c r="V63" s="331">
        <f t="shared" si="14"/>
        <v>0.14414400000000002</v>
      </c>
      <c r="W63" s="328">
        <v>24</v>
      </c>
    </row>
    <row r="64" spans="1:23" ht="15" customHeight="1">
      <c r="A64" s="1193" t="s">
        <v>1920</v>
      </c>
      <c r="B64" s="1197">
        <v>5.85</v>
      </c>
      <c r="C64" s="1197">
        <v>6.62</v>
      </c>
      <c r="D64" s="1183">
        <v>1.05</v>
      </c>
      <c r="E64" s="1186">
        <v>1022</v>
      </c>
      <c r="F64" s="1186">
        <v>30.3</v>
      </c>
      <c r="G64" s="585" t="s">
        <v>362</v>
      </c>
      <c r="H64" s="1180">
        <v>23.7</v>
      </c>
      <c r="I64" s="1141" t="s">
        <v>1462</v>
      </c>
      <c r="J64" s="956"/>
      <c r="K64" s="200"/>
      <c r="L64" s="392">
        <v>120000</v>
      </c>
      <c r="M64" s="200"/>
      <c r="N64" s="200"/>
      <c r="O64" s="200"/>
      <c r="P64" s="1134"/>
      <c r="Q64" s="1135">
        <f t="shared" si="12"/>
        <v>0</v>
      </c>
      <c r="R64" s="1135">
        <f t="shared" si="13"/>
        <v>0</v>
      </c>
      <c r="S64" s="579">
        <v>1210</v>
      </c>
      <c r="T64" s="328">
        <v>260</v>
      </c>
      <c r="U64" s="328">
        <v>560</v>
      </c>
      <c r="V64" s="325">
        <f t="shared" si="14"/>
        <v>0.176176</v>
      </c>
      <c r="W64" s="328">
        <v>27.2</v>
      </c>
    </row>
    <row r="65" spans="1:23" ht="15" customHeight="1">
      <c r="A65" s="1193" t="s">
        <v>1921</v>
      </c>
      <c r="B65" s="1197">
        <v>8.02</v>
      </c>
      <c r="C65" s="1197">
        <v>9.15</v>
      </c>
      <c r="D65" s="1183">
        <v>1.42</v>
      </c>
      <c r="E65" s="1186">
        <v>1452</v>
      </c>
      <c r="F65" s="1186">
        <v>27.7</v>
      </c>
      <c r="G65" s="585" t="s">
        <v>363</v>
      </c>
      <c r="H65" s="1180">
        <v>33</v>
      </c>
      <c r="I65" s="1141" t="s">
        <v>1462</v>
      </c>
      <c r="J65" s="956"/>
      <c r="K65" s="200"/>
      <c r="L65" s="392">
        <v>173000</v>
      </c>
      <c r="M65" s="200"/>
      <c r="N65" s="200"/>
      <c r="O65" s="200"/>
      <c r="P65" s="1134"/>
      <c r="Q65" s="1135">
        <f t="shared" si="12"/>
        <v>0</v>
      </c>
      <c r="R65" s="1135">
        <f t="shared" si="13"/>
        <v>0</v>
      </c>
      <c r="S65" s="579">
        <v>1510</v>
      </c>
      <c r="T65" s="328">
        <v>260</v>
      </c>
      <c r="U65" s="328">
        <v>560</v>
      </c>
      <c r="V65" s="325">
        <f t="shared" si="14"/>
        <v>0.21985600000000002</v>
      </c>
      <c r="W65" s="328">
        <v>37.200000000000003</v>
      </c>
    </row>
    <row r="66" spans="1:23" ht="15" customHeight="1">
      <c r="A66" s="1193" t="s">
        <v>1922</v>
      </c>
      <c r="B66" s="1197">
        <v>8.9600000000000009</v>
      </c>
      <c r="C66" s="1197">
        <v>10.74</v>
      </c>
      <c r="D66" s="1183">
        <v>1.59</v>
      </c>
      <c r="E66" s="1186">
        <v>1824</v>
      </c>
      <c r="F66" s="1186">
        <v>30.7</v>
      </c>
      <c r="G66" s="585" t="s">
        <v>364</v>
      </c>
      <c r="H66" s="1180">
        <v>34.700000000000003</v>
      </c>
      <c r="I66" s="1141" t="s">
        <v>1462</v>
      </c>
      <c r="J66" s="956"/>
      <c r="K66" s="200"/>
      <c r="L66" s="392">
        <v>179000</v>
      </c>
      <c r="M66" s="200"/>
      <c r="N66" s="200"/>
      <c r="O66" s="200"/>
      <c r="P66" s="1134"/>
      <c r="Q66" s="1135">
        <f t="shared" si="12"/>
        <v>0</v>
      </c>
      <c r="R66" s="1135">
        <f t="shared" si="13"/>
        <v>0</v>
      </c>
      <c r="S66" s="579">
        <v>1615</v>
      </c>
      <c r="T66" s="328">
        <v>260</v>
      </c>
      <c r="U66" s="328">
        <v>560</v>
      </c>
      <c r="V66" s="325">
        <f t="shared" si="14"/>
        <v>0.23514400000000002</v>
      </c>
      <c r="W66" s="328">
        <v>39.200000000000003</v>
      </c>
    </row>
    <row r="67" spans="1:23" ht="15" customHeight="1" thickBot="1">
      <c r="A67" s="1193" t="s">
        <v>1923</v>
      </c>
      <c r="B67" s="1197">
        <v>10.79</v>
      </c>
      <c r="C67" s="1197" t="s">
        <v>1924</v>
      </c>
      <c r="D67" s="1183">
        <v>1.93</v>
      </c>
      <c r="E67" s="1186">
        <v>2134</v>
      </c>
      <c r="F67" s="1186">
        <v>31.7</v>
      </c>
      <c r="G67" s="585" t="s">
        <v>365</v>
      </c>
      <c r="H67" s="1180">
        <v>39.200000000000003</v>
      </c>
      <c r="I67" s="1141" t="s">
        <v>1462</v>
      </c>
      <c r="J67" s="956"/>
      <c r="K67" s="200"/>
      <c r="L67" s="461">
        <v>200000</v>
      </c>
      <c r="M67" s="200"/>
      <c r="N67" s="200"/>
      <c r="O67" s="200"/>
      <c r="P67" s="1134"/>
      <c r="Q67" s="1135">
        <f t="shared" si="12"/>
        <v>0</v>
      </c>
      <c r="R67" s="1135">
        <f t="shared" si="13"/>
        <v>0</v>
      </c>
      <c r="S67" s="579">
        <v>1905</v>
      </c>
      <c r="T67" s="328">
        <v>260</v>
      </c>
      <c r="U67" s="328">
        <v>560</v>
      </c>
      <c r="V67" s="325">
        <f t="shared" si="14"/>
        <v>0.27736800000000006</v>
      </c>
      <c r="W67" s="328">
        <v>44.4</v>
      </c>
    </row>
    <row r="68" spans="1:23" s="79" customFormat="1" ht="26.1" customHeight="1" thickBot="1">
      <c r="A68" s="1661" t="s">
        <v>653</v>
      </c>
      <c r="B68" s="1662"/>
      <c r="C68" s="1662"/>
      <c r="D68" s="1662"/>
      <c r="E68" s="1662"/>
      <c r="F68" s="1662"/>
      <c r="G68" s="1662"/>
      <c r="H68" s="1662"/>
      <c r="I68" s="1662"/>
      <c r="J68" s="1663"/>
      <c r="K68" s="109"/>
      <c r="L68" s="512"/>
      <c r="M68" s="109"/>
      <c r="N68" s="109"/>
      <c r="O68" s="200"/>
      <c r="P68" s="1134"/>
      <c r="Q68" s="1135">
        <f t="shared" si="12"/>
        <v>0</v>
      </c>
      <c r="R68" s="1135">
        <f t="shared" si="13"/>
        <v>0</v>
      </c>
      <c r="S68" s="1138"/>
      <c r="T68" s="1138"/>
      <c r="U68" s="1138"/>
      <c r="V68" s="106"/>
      <c r="W68" s="1138"/>
    </row>
    <row r="69" spans="1:23" s="79" customFormat="1" ht="26.25" customHeight="1" thickBot="1">
      <c r="A69" s="1503" t="s">
        <v>1925</v>
      </c>
      <c r="B69" s="1504"/>
      <c r="C69" s="1504"/>
      <c r="D69" s="1504"/>
      <c r="E69" s="1504"/>
      <c r="F69" s="1504"/>
      <c r="G69" s="1504"/>
      <c r="H69" s="1504"/>
      <c r="I69" s="1504"/>
      <c r="J69" s="1505"/>
      <c r="K69" s="109"/>
      <c r="L69" s="495"/>
      <c r="M69" s="109"/>
      <c r="N69" s="109"/>
      <c r="O69" s="200"/>
      <c r="P69" s="1134"/>
      <c r="Q69" s="1135">
        <f t="shared" si="12"/>
        <v>0</v>
      </c>
      <c r="R69" s="1135">
        <f t="shared" si="13"/>
        <v>0</v>
      </c>
      <c r="S69" s="201"/>
      <c r="T69" s="201"/>
      <c r="U69" s="201"/>
      <c r="V69" s="106"/>
      <c r="W69" s="201"/>
    </row>
    <row r="70" spans="1:23" ht="15" customHeight="1">
      <c r="A70" s="848" t="s">
        <v>1926</v>
      </c>
      <c r="B70" s="1197">
        <v>2.2200000000000002</v>
      </c>
      <c r="C70" s="1197">
        <v>2.81</v>
      </c>
      <c r="D70" s="1182">
        <v>0.4</v>
      </c>
      <c r="E70" s="1185">
        <v>441</v>
      </c>
      <c r="F70" s="1185">
        <v>22.2</v>
      </c>
      <c r="G70" s="452" t="s">
        <v>616</v>
      </c>
      <c r="H70" s="1179">
        <v>17.8</v>
      </c>
      <c r="I70" s="1141" t="s">
        <v>1462</v>
      </c>
      <c r="J70" s="955"/>
      <c r="K70" s="200"/>
      <c r="L70" s="392">
        <v>100000</v>
      </c>
      <c r="M70" s="200"/>
      <c r="N70" s="200"/>
      <c r="O70" s="200"/>
      <c r="P70" s="1134"/>
      <c r="Q70" s="1135">
        <f t="shared" si="12"/>
        <v>0</v>
      </c>
      <c r="R70" s="1135">
        <f t="shared" si="13"/>
        <v>0</v>
      </c>
      <c r="S70" s="328">
        <v>790</v>
      </c>
      <c r="T70" s="328">
        <v>260</v>
      </c>
      <c r="U70" s="328">
        <v>555</v>
      </c>
      <c r="V70" s="331">
        <f>(S70/1000)*(T70/1000)*(U70/1000)</f>
        <v>0.11399700000000003</v>
      </c>
      <c r="W70" s="328">
        <v>20.399999999999999</v>
      </c>
    </row>
    <row r="71" spans="1:23" ht="15" customHeight="1">
      <c r="A71" s="1193" t="s">
        <v>1927</v>
      </c>
      <c r="B71" s="1197">
        <v>3.19</v>
      </c>
      <c r="C71" s="1197">
        <v>3.88</v>
      </c>
      <c r="D71" s="1183">
        <v>0.56999999999999995</v>
      </c>
      <c r="E71" s="1186">
        <v>627</v>
      </c>
      <c r="F71" s="1186">
        <v>25</v>
      </c>
      <c r="G71" s="585" t="s">
        <v>360</v>
      </c>
      <c r="H71" s="1180">
        <v>20</v>
      </c>
      <c r="I71" s="1141" t="s">
        <v>1462</v>
      </c>
      <c r="J71" s="956"/>
      <c r="K71" s="200"/>
      <c r="L71" s="392">
        <v>113000</v>
      </c>
      <c r="M71" s="200"/>
      <c r="N71" s="200"/>
      <c r="O71" s="200"/>
      <c r="P71" s="1134"/>
      <c r="Q71" s="1135">
        <f t="shared" si="12"/>
        <v>0</v>
      </c>
      <c r="R71" s="1135">
        <f t="shared" si="13"/>
        <v>0</v>
      </c>
      <c r="S71" s="328">
        <v>890</v>
      </c>
      <c r="T71" s="328">
        <v>260</v>
      </c>
      <c r="U71" s="328">
        <v>560</v>
      </c>
      <c r="V71" s="331">
        <f t="shared" ref="V71:V77" si="15">(S71/1000)*(T71/1000)*(U71/1000)</f>
        <v>0.12958400000000003</v>
      </c>
      <c r="W71" s="328">
        <v>22.9</v>
      </c>
    </row>
    <row r="72" spans="1:23" ht="15" customHeight="1">
      <c r="A72" s="1193" t="s">
        <v>1928</v>
      </c>
      <c r="B72" s="1197">
        <v>4.0599999999999996</v>
      </c>
      <c r="C72" s="1197">
        <v>4.1900000000000004</v>
      </c>
      <c r="D72" s="1183">
        <v>0.72</v>
      </c>
      <c r="E72" s="1186">
        <v>778</v>
      </c>
      <c r="F72" s="1186">
        <v>26.4</v>
      </c>
      <c r="G72" s="585" t="s">
        <v>361</v>
      </c>
      <c r="H72" s="1180">
        <v>21.9</v>
      </c>
      <c r="I72" s="1141" t="s">
        <v>1462</v>
      </c>
      <c r="J72" s="956"/>
      <c r="K72" s="200"/>
      <c r="L72" s="392">
        <v>116000</v>
      </c>
      <c r="M72" s="200"/>
      <c r="N72" s="200"/>
      <c r="O72" s="200"/>
      <c r="P72" s="1134"/>
      <c r="Q72" s="1135">
        <f t="shared" si="12"/>
        <v>0</v>
      </c>
      <c r="R72" s="1135">
        <f t="shared" si="13"/>
        <v>0</v>
      </c>
      <c r="S72" s="328">
        <v>990</v>
      </c>
      <c r="T72" s="328">
        <v>260</v>
      </c>
      <c r="U72" s="328">
        <v>560</v>
      </c>
      <c r="V72" s="331">
        <f t="shared" si="15"/>
        <v>0.14414400000000002</v>
      </c>
      <c r="W72" s="328">
        <v>25.1</v>
      </c>
    </row>
    <row r="73" spans="1:23" ht="15" customHeight="1" thickBot="1">
      <c r="A73" s="1193" t="s">
        <v>1929</v>
      </c>
      <c r="B73" s="1197">
        <v>4.46</v>
      </c>
      <c r="C73" s="1197">
        <v>5.44</v>
      </c>
      <c r="D73" s="1183">
        <v>0.8</v>
      </c>
      <c r="E73" s="1186">
        <v>884</v>
      </c>
      <c r="F73" s="1186">
        <v>29.8</v>
      </c>
      <c r="G73" s="585" t="s">
        <v>361</v>
      </c>
      <c r="H73" s="1180">
        <v>21.9</v>
      </c>
      <c r="I73" s="1141" t="s">
        <v>1462</v>
      </c>
      <c r="J73" s="956"/>
      <c r="K73" s="200"/>
      <c r="L73" s="392">
        <v>123000</v>
      </c>
      <c r="M73" s="200"/>
      <c r="N73" s="200"/>
      <c r="O73" s="200"/>
      <c r="P73" s="1134"/>
      <c r="Q73" s="1135">
        <f t="shared" si="12"/>
        <v>0</v>
      </c>
      <c r="R73" s="1135">
        <f t="shared" si="13"/>
        <v>0</v>
      </c>
      <c r="S73" s="328">
        <v>990</v>
      </c>
      <c r="T73" s="328">
        <v>260</v>
      </c>
      <c r="U73" s="328">
        <v>560</v>
      </c>
      <c r="V73" s="331">
        <f t="shared" si="15"/>
        <v>0.14414400000000002</v>
      </c>
      <c r="W73" s="328">
        <v>25.1</v>
      </c>
    </row>
    <row r="74" spans="1:23" ht="15" customHeight="1">
      <c r="A74" s="1193" t="s">
        <v>1930</v>
      </c>
      <c r="B74" s="1197">
        <v>5.87</v>
      </c>
      <c r="C74" s="1197">
        <v>6.47</v>
      </c>
      <c r="D74" s="1182">
        <v>1.06</v>
      </c>
      <c r="E74" s="1186">
        <v>1056</v>
      </c>
      <c r="F74" s="1186">
        <v>30.7</v>
      </c>
      <c r="G74" s="585" t="s">
        <v>362</v>
      </c>
      <c r="H74" s="1180">
        <v>25</v>
      </c>
      <c r="I74" s="1141" t="s">
        <v>1462</v>
      </c>
      <c r="J74" s="956"/>
      <c r="K74" s="200"/>
      <c r="L74" s="392">
        <v>129000</v>
      </c>
      <c r="M74" s="200"/>
      <c r="N74" s="200"/>
      <c r="O74" s="200"/>
      <c r="P74" s="1134"/>
      <c r="Q74" s="1135">
        <f t="shared" si="12"/>
        <v>0</v>
      </c>
      <c r="R74" s="1135">
        <f t="shared" si="13"/>
        <v>0</v>
      </c>
      <c r="S74" s="579">
        <v>1210</v>
      </c>
      <c r="T74" s="328">
        <v>260</v>
      </c>
      <c r="U74" s="328">
        <v>560</v>
      </c>
      <c r="V74" s="331">
        <f t="shared" si="15"/>
        <v>0.176176</v>
      </c>
      <c r="W74" s="328">
        <v>28.8</v>
      </c>
    </row>
    <row r="75" spans="1:23" ht="15" customHeight="1">
      <c r="A75" s="1193" t="s">
        <v>1931</v>
      </c>
      <c r="B75" s="1197">
        <v>6.65</v>
      </c>
      <c r="C75" s="1197">
        <v>8.36</v>
      </c>
      <c r="D75" s="1183">
        <v>1.19</v>
      </c>
      <c r="E75" s="1186">
        <v>1506</v>
      </c>
      <c r="F75" s="1186">
        <v>32.1</v>
      </c>
      <c r="G75" s="585" t="s">
        <v>363</v>
      </c>
      <c r="H75" s="1180">
        <v>34.799999999999997</v>
      </c>
      <c r="I75" s="1141" t="s">
        <v>1462</v>
      </c>
      <c r="J75" s="956"/>
      <c r="K75" s="200"/>
      <c r="L75" s="392">
        <v>189000</v>
      </c>
      <c r="M75" s="200"/>
      <c r="N75" s="200"/>
      <c r="O75" s="200"/>
      <c r="P75" s="1134"/>
      <c r="Q75" s="1135">
        <f t="shared" si="12"/>
        <v>0</v>
      </c>
      <c r="R75" s="1135">
        <f t="shared" si="13"/>
        <v>0</v>
      </c>
      <c r="S75" s="579">
        <v>1510</v>
      </c>
      <c r="T75" s="328">
        <v>260</v>
      </c>
      <c r="U75" s="328">
        <v>560</v>
      </c>
      <c r="V75" s="331">
        <f t="shared" si="15"/>
        <v>0.21985600000000002</v>
      </c>
      <c r="W75" s="328">
        <v>39.200000000000003</v>
      </c>
    </row>
    <row r="76" spans="1:23" ht="15" customHeight="1">
      <c r="A76" s="1193" t="s">
        <v>1932</v>
      </c>
      <c r="B76" s="1197">
        <v>7.98</v>
      </c>
      <c r="C76" s="1197">
        <v>9.92</v>
      </c>
      <c r="D76" s="1183">
        <v>1.47</v>
      </c>
      <c r="E76" s="1186">
        <v>1813</v>
      </c>
      <c r="F76" s="1186">
        <v>33.1</v>
      </c>
      <c r="G76" s="585" t="s">
        <v>364</v>
      </c>
      <c r="H76" s="1180">
        <v>36.4</v>
      </c>
      <c r="I76" s="1141" t="s">
        <v>1462</v>
      </c>
      <c r="J76" s="956"/>
      <c r="K76" s="200"/>
      <c r="L76" s="392">
        <v>194000</v>
      </c>
      <c r="M76" s="200"/>
      <c r="N76" s="200"/>
      <c r="O76" s="200"/>
      <c r="P76" s="1134"/>
      <c r="Q76" s="1135">
        <f t="shared" si="12"/>
        <v>0</v>
      </c>
      <c r="R76" s="1135">
        <f t="shared" si="13"/>
        <v>0</v>
      </c>
      <c r="S76" s="579">
        <v>1615</v>
      </c>
      <c r="T76" s="328">
        <v>260</v>
      </c>
      <c r="U76" s="328">
        <v>560</v>
      </c>
      <c r="V76" s="331">
        <f>(S76/1000)*(T76/1000)*(U76/1000)</f>
        <v>0.23514400000000002</v>
      </c>
      <c r="W76" s="328">
        <v>41.9</v>
      </c>
    </row>
    <row r="77" spans="1:23" ht="15" customHeight="1" thickBot="1">
      <c r="A77" s="1193" t="s">
        <v>1933</v>
      </c>
      <c r="B77" s="1197">
        <v>9.76</v>
      </c>
      <c r="C77" s="1197">
        <v>11.76</v>
      </c>
      <c r="D77" s="1183">
        <v>1.78</v>
      </c>
      <c r="E77" s="1186">
        <v>2134</v>
      </c>
      <c r="F77" s="1186">
        <v>34.5</v>
      </c>
      <c r="G77" s="585" t="s">
        <v>365</v>
      </c>
      <c r="H77" s="1180">
        <v>41.9</v>
      </c>
      <c r="I77" s="1141" t="s">
        <v>1462</v>
      </c>
      <c r="J77" s="956"/>
      <c r="K77" s="200"/>
      <c r="L77" s="461">
        <v>215000</v>
      </c>
      <c r="M77" s="200"/>
      <c r="N77" s="200"/>
      <c r="O77" s="200"/>
      <c r="P77" s="1134"/>
      <c r="Q77" s="1135">
        <f t="shared" si="12"/>
        <v>0</v>
      </c>
      <c r="R77" s="1135">
        <f t="shared" si="13"/>
        <v>0</v>
      </c>
      <c r="S77" s="579">
        <v>1905</v>
      </c>
      <c r="T77" s="328">
        <v>260</v>
      </c>
      <c r="U77" s="328">
        <v>560</v>
      </c>
      <c r="V77" s="331">
        <f t="shared" si="15"/>
        <v>0.27736800000000006</v>
      </c>
      <c r="W77" s="328">
        <v>47.2</v>
      </c>
    </row>
    <row r="78" spans="1:23" s="79" customFormat="1" ht="26.1" customHeight="1" thickBot="1">
      <c r="A78" s="1661" t="s">
        <v>653</v>
      </c>
      <c r="B78" s="1662"/>
      <c r="C78" s="1662"/>
      <c r="D78" s="1662"/>
      <c r="E78" s="1662"/>
      <c r="F78" s="1662"/>
      <c r="G78" s="1662"/>
      <c r="H78" s="1662"/>
      <c r="I78" s="1662"/>
      <c r="J78" s="1663"/>
      <c r="K78" s="109"/>
      <c r="L78" s="512"/>
      <c r="M78" s="109"/>
      <c r="N78" s="109"/>
      <c r="O78" s="200"/>
      <c r="P78" s="1134"/>
      <c r="Q78" s="1135">
        <f t="shared" si="12"/>
        <v>0</v>
      </c>
      <c r="R78" s="1135">
        <f t="shared" si="13"/>
        <v>0</v>
      </c>
      <c r="S78" s="1138"/>
      <c r="T78" s="1138"/>
      <c r="U78" s="1138"/>
      <c r="V78" s="106"/>
      <c r="W78" s="1138"/>
    </row>
    <row r="79" spans="1:23" s="79" customFormat="1" ht="26.25" customHeight="1" thickBot="1">
      <c r="A79" s="269" t="s">
        <v>1295</v>
      </c>
      <c r="B79" s="261"/>
      <c r="C79" s="261"/>
      <c r="D79" s="261"/>
      <c r="E79" s="261"/>
      <c r="F79" s="261"/>
      <c r="G79" s="261"/>
      <c r="H79" s="261"/>
      <c r="I79" s="294"/>
      <c r="J79" s="262"/>
      <c r="K79" s="109"/>
      <c r="L79" s="495"/>
      <c r="M79" s="109"/>
      <c r="N79" s="109"/>
      <c r="O79" s="200"/>
      <c r="P79" s="1134"/>
      <c r="Q79" s="1135">
        <f t="shared" si="12"/>
        <v>0</v>
      </c>
      <c r="R79" s="1135">
        <f t="shared" si="13"/>
        <v>0</v>
      </c>
      <c r="S79" s="201"/>
      <c r="T79" s="201"/>
      <c r="U79" s="201"/>
      <c r="V79" s="106"/>
      <c r="W79" s="201"/>
    </row>
    <row r="80" spans="1:23" ht="15" customHeight="1">
      <c r="A80" s="848" t="s">
        <v>1964</v>
      </c>
      <c r="B80" s="1197">
        <v>1.44</v>
      </c>
      <c r="C80" s="1197">
        <v>1.5</v>
      </c>
      <c r="D80" s="1182">
        <v>0.25</v>
      </c>
      <c r="E80" s="1185">
        <v>13.4</v>
      </c>
      <c r="F80" s="1185">
        <v>34</v>
      </c>
      <c r="G80" s="452" t="s">
        <v>1881</v>
      </c>
      <c r="H80" s="1179">
        <v>18</v>
      </c>
      <c r="I80" s="1141" t="s">
        <v>1462</v>
      </c>
      <c r="J80" s="1203"/>
      <c r="K80" s="1202"/>
      <c r="L80" s="392">
        <v>114000</v>
      </c>
      <c r="M80" s="1202"/>
      <c r="N80" s="1202"/>
      <c r="O80" s="1171"/>
      <c r="P80" s="1134"/>
      <c r="Q80" s="1135">
        <f t="shared" si="12"/>
        <v>0</v>
      </c>
      <c r="R80" s="1135">
        <f t="shared" si="13"/>
        <v>0</v>
      </c>
      <c r="S80" s="858">
        <v>895</v>
      </c>
      <c r="T80" s="858">
        <v>595</v>
      </c>
      <c r="U80" s="858">
        <v>300</v>
      </c>
      <c r="V80" s="325">
        <f t="shared" ref="V80:V91" si="16">(S80/1000)*(T80/1000)*(U80/1000)</f>
        <v>0.1597575</v>
      </c>
      <c r="W80" s="328">
        <v>23.5</v>
      </c>
    </row>
    <row r="81" spans="1:23" ht="15" customHeight="1">
      <c r="A81" s="1193" t="s">
        <v>1965</v>
      </c>
      <c r="B81" s="1197">
        <v>2.23</v>
      </c>
      <c r="C81" s="1197">
        <v>2.4700000000000002</v>
      </c>
      <c r="D81" s="1183">
        <v>0.38</v>
      </c>
      <c r="E81" s="1186">
        <v>12.7</v>
      </c>
      <c r="F81" s="1186">
        <v>27</v>
      </c>
      <c r="G81" s="585" t="s">
        <v>1882</v>
      </c>
      <c r="H81" s="1180">
        <v>21.5</v>
      </c>
      <c r="I81" s="1141" t="s">
        <v>1462</v>
      </c>
      <c r="J81" s="1200"/>
      <c r="K81" s="1202"/>
      <c r="L81" s="392">
        <v>125000</v>
      </c>
      <c r="M81" s="1202"/>
      <c r="N81" s="1351"/>
      <c r="O81" s="1171"/>
      <c r="P81" s="1134"/>
      <c r="Q81" s="1135">
        <f t="shared" si="12"/>
        <v>0</v>
      </c>
      <c r="R81" s="1135">
        <f t="shared" si="13"/>
        <v>0</v>
      </c>
      <c r="S81" s="858">
        <v>1125</v>
      </c>
      <c r="T81" s="858">
        <v>595</v>
      </c>
      <c r="U81" s="858">
        <v>300</v>
      </c>
      <c r="V81" s="325">
        <f t="shared" si="16"/>
        <v>0.20081249999999998</v>
      </c>
      <c r="W81" s="328">
        <v>27.5</v>
      </c>
    </row>
    <row r="82" spans="1:23" ht="15" customHeight="1">
      <c r="A82" s="1193" t="s">
        <v>1966</v>
      </c>
      <c r="B82" s="1197">
        <v>3.41</v>
      </c>
      <c r="C82" s="1197">
        <v>3.7</v>
      </c>
      <c r="D82" s="1183">
        <v>0.57999999999999996</v>
      </c>
      <c r="E82" s="1186">
        <v>33.4</v>
      </c>
      <c r="F82" s="1186">
        <v>37</v>
      </c>
      <c r="G82" s="585" t="s">
        <v>1883</v>
      </c>
      <c r="H82" s="1180">
        <v>25.5</v>
      </c>
      <c r="I82" s="1141" t="s">
        <v>1462</v>
      </c>
      <c r="J82" s="1200"/>
      <c r="K82" s="1202"/>
      <c r="L82" s="392">
        <v>138000</v>
      </c>
      <c r="M82" s="1202"/>
      <c r="N82" s="1351"/>
      <c r="O82" s="1171"/>
      <c r="P82" s="1134"/>
      <c r="Q82" s="1135">
        <f t="shared" si="12"/>
        <v>0</v>
      </c>
      <c r="R82" s="1135">
        <f t="shared" si="13"/>
        <v>0</v>
      </c>
      <c r="S82" s="858">
        <v>1345</v>
      </c>
      <c r="T82" s="858">
        <v>595</v>
      </c>
      <c r="U82" s="858">
        <v>300</v>
      </c>
      <c r="V82" s="325">
        <f t="shared" si="16"/>
        <v>0.24008249999999998</v>
      </c>
      <c r="W82" s="328">
        <v>32.5</v>
      </c>
    </row>
    <row r="83" spans="1:23" ht="15" customHeight="1">
      <c r="A83" s="1193" t="s">
        <v>1967</v>
      </c>
      <c r="B83" s="1197">
        <v>4.25</v>
      </c>
      <c r="C83" s="1197">
        <v>4.6399999999999997</v>
      </c>
      <c r="D83" s="1183">
        <v>0.73</v>
      </c>
      <c r="E83" s="1186">
        <v>53.5</v>
      </c>
      <c r="F83" s="1186">
        <v>43</v>
      </c>
      <c r="G83" s="585" t="s">
        <v>1883</v>
      </c>
      <c r="H83" s="1180">
        <v>25.5</v>
      </c>
      <c r="I83" s="1141" t="s">
        <v>1462</v>
      </c>
      <c r="J83" s="1200"/>
      <c r="K83" s="1202"/>
      <c r="L83" s="392">
        <v>145000</v>
      </c>
      <c r="M83" s="1202"/>
      <c r="N83" s="1351"/>
      <c r="O83" s="1171"/>
      <c r="P83" s="1134"/>
      <c r="Q83" s="1135">
        <f t="shared" si="12"/>
        <v>0</v>
      </c>
      <c r="R83" s="1135">
        <f t="shared" si="13"/>
        <v>0</v>
      </c>
      <c r="S83" s="858">
        <v>1345</v>
      </c>
      <c r="T83" s="858">
        <v>595</v>
      </c>
      <c r="U83" s="858">
        <v>300</v>
      </c>
      <c r="V83" s="325">
        <f t="shared" si="16"/>
        <v>0.24008249999999998</v>
      </c>
      <c r="W83" s="328">
        <v>32.5</v>
      </c>
    </row>
    <row r="84" spans="1:23" ht="15" customHeight="1">
      <c r="A84" s="1193" t="s">
        <v>1968</v>
      </c>
      <c r="B84" s="1197">
        <v>4.9400000000000004</v>
      </c>
      <c r="C84" s="1197">
        <v>5.29</v>
      </c>
      <c r="D84" s="1183">
        <v>0.85</v>
      </c>
      <c r="E84" s="1186">
        <v>44.7</v>
      </c>
      <c r="F84" s="1186">
        <v>45</v>
      </c>
      <c r="G84" s="585" t="s">
        <v>1884</v>
      </c>
      <c r="H84" s="1180">
        <v>28.5</v>
      </c>
      <c r="I84" s="1141" t="s">
        <v>1462</v>
      </c>
      <c r="J84" s="1200"/>
      <c r="K84" s="1202"/>
      <c r="L84" s="392">
        <v>158000</v>
      </c>
      <c r="M84" s="1202"/>
      <c r="N84" s="1351"/>
      <c r="O84" s="1171"/>
      <c r="P84" s="1134"/>
      <c r="Q84" s="1135">
        <f t="shared" si="12"/>
        <v>0</v>
      </c>
      <c r="R84" s="1135">
        <f t="shared" si="13"/>
        <v>0</v>
      </c>
      <c r="S84" s="858">
        <v>1465</v>
      </c>
      <c r="T84" s="858">
        <v>595</v>
      </c>
      <c r="U84" s="858">
        <v>300</v>
      </c>
      <c r="V84" s="325">
        <f t="shared" si="16"/>
        <v>0.26150249999999997</v>
      </c>
      <c r="W84" s="328">
        <v>36</v>
      </c>
    </row>
    <row r="85" spans="1:23" ht="15" customHeight="1">
      <c r="A85" s="1193" t="s">
        <v>1969</v>
      </c>
      <c r="B85" s="1197">
        <v>6.21</v>
      </c>
      <c r="C85" s="1197">
        <v>6.85</v>
      </c>
      <c r="D85" s="1183">
        <v>1.06</v>
      </c>
      <c r="E85" s="1186">
        <v>37.299999999999997</v>
      </c>
      <c r="F85" s="1186">
        <v>49</v>
      </c>
      <c r="G85" s="585" t="s">
        <v>1884</v>
      </c>
      <c r="H85" s="1180">
        <v>32.5</v>
      </c>
      <c r="I85" s="1141" t="s">
        <v>1462</v>
      </c>
      <c r="J85" s="1200"/>
      <c r="K85" s="1202"/>
      <c r="L85" s="392">
        <v>176000</v>
      </c>
      <c r="M85" s="1202"/>
      <c r="N85" s="1351"/>
      <c r="O85" s="1171"/>
      <c r="P85" s="1134"/>
      <c r="Q85" s="1135">
        <f t="shared" si="12"/>
        <v>0</v>
      </c>
      <c r="R85" s="1135">
        <f t="shared" si="13"/>
        <v>0</v>
      </c>
      <c r="S85" s="858">
        <v>1465</v>
      </c>
      <c r="T85" s="858">
        <v>595</v>
      </c>
      <c r="U85" s="858">
        <v>300</v>
      </c>
      <c r="V85" s="325">
        <f t="shared" si="16"/>
        <v>0.26150249999999997</v>
      </c>
      <c r="W85" s="328">
        <v>41</v>
      </c>
    </row>
    <row r="86" spans="1:23" ht="15" customHeight="1">
      <c r="A86" s="1193" t="s">
        <v>1970</v>
      </c>
      <c r="B86" s="1197">
        <v>1.87</v>
      </c>
      <c r="C86" s="1197">
        <v>1.97</v>
      </c>
      <c r="D86" s="1183">
        <v>0.32</v>
      </c>
      <c r="E86" s="1186">
        <v>26.1</v>
      </c>
      <c r="F86" s="1186">
        <v>39</v>
      </c>
      <c r="G86" s="1174" t="s">
        <v>1881</v>
      </c>
      <c r="H86" s="1180">
        <v>18.5</v>
      </c>
      <c r="I86" s="1141" t="s">
        <v>1462</v>
      </c>
      <c r="J86" s="1200"/>
      <c r="K86" s="1202"/>
      <c r="L86" s="392">
        <v>120000</v>
      </c>
      <c r="M86" s="1202"/>
      <c r="N86" s="1351"/>
      <c r="O86" s="1171"/>
      <c r="P86" s="1134"/>
      <c r="Q86" s="1135">
        <f t="shared" si="12"/>
        <v>0</v>
      </c>
      <c r="R86" s="1135">
        <f t="shared" si="13"/>
        <v>0</v>
      </c>
      <c r="S86" s="858">
        <v>895</v>
      </c>
      <c r="T86" s="858">
        <v>595</v>
      </c>
      <c r="U86" s="858">
        <v>300</v>
      </c>
      <c r="V86" s="325">
        <f t="shared" si="16"/>
        <v>0.1597575</v>
      </c>
      <c r="W86" s="328">
        <v>24</v>
      </c>
    </row>
    <row r="87" spans="1:23" ht="15" customHeight="1">
      <c r="A87" s="1193" t="s">
        <v>1971</v>
      </c>
      <c r="B87" s="1197">
        <v>2.5499999999999998</v>
      </c>
      <c r="C87" s="1197">
        <v>2.63</v>
      </c>
      <c r="D87" s="1183">
        <v>0.44</v>
      </c>
      <c r="E87" s="1186">
        <v>23.2</v>
      </c>
      <c r="F87" s="1186">
        <v>30</v>
      </c>
      <c r="G87" s="585" t="s">
        <v>1882</v>
      </c>
      <c r="H87" s="1180">
        <v>22</v>
      </c>
      <c r="I87" s="1141" t="s">
        <v>1462</v>
      </c>
      <c r="J87" s="1200"/>
      <c r="K87" s="1202"/>
      <c r="L87" s="392">
        <v>131000</v>
      </c>
      <c r="M87" s="1202"/>
      <c r="N87" s="1351"/>
      <c r="O87" s="1171"/>
      <c r="P87" s="1134"/>
      <c r="Q87" s="1135">
        <f t="shared" si="12"/>
        <v>0</v>
      </c>
      <c r="R87" s="1135">
        <f t="shared" si="13"/>
        <v>0</v>
      </c>
      <c r="S87" s="858">
        <v>1125</v>
      </c>
      <c r="T87" s="858">
        <v>595</v>
      </c>
      <c r="U87" s="858">
        <v>300</v>
      </c>
      <c r="V87" s="325">
        <f t="shared" si="16"/>
        <v>0.20081249999999998</v>
      </c>
      <c r="W87" s="328">
        <v>28</v>
      </c>
    </row>
    <row r="88" spans="1:23" ht="15" customHeight="1">
      <c r="A88" s="1193" t="s">
        <v>1972</v>
      </c>
      <c r="B88" s="1197">
        <v>3.8</v>
      </c>
      <c r="C88" s="1197">
        <v>3.9</v>
      </c>
      <c r="D88" s="1183">
        <v>0.65</v>
      </c>
      <c r="E88" s="1186">
        <v>36.5</v>
      </c>
      <c r="F88" s="1186">
        <v>37</v>
      </c>
      <c r="G88" s="585" t="s">
        <v>1883</v>
      </c>
      <c r="H88" s="1180">
        <v>26.5</v>
      </c>
      <c r="I88" s="1141" t="s">
        <v>1462</v>
      </c>
      <c r="J88" s="1200"/>
      <c r="K88" s="1202"/>
      <c r="L88" s="392">
        <v>145000</v>
      </c>
      <c r="M88" s="1202"/>
      <c r="N88" s="1351"/>
      <c r="O88" s="1171"/>
      <c r="P88" s="1134"/>
      <c r="Q88" s="1135">
        <f t="shared" si="12"/>
        <v>0</v>
      </c>
      <c r="R88" s="1135">
        <f t="shared" si="13"/>
        <v>0</v>
      </c>
      <c r="S88" s="858">
        <v>1345</v>
      </c>
      <c r="T88" s="858">
        <v>595</v>
      </c>
      <c r="U88" s="858">
        <v>300</v>
      </c>
      <c r="V88" s="325">
        <f t="shared" si="16"/>
        <v>0.24008249999999998</v>
      </c>
      <c r="W88" s="328">
        <v>33.5</v>
      </c>
    </row>
    <row r="89" spans="1:23" ht="15" customHeight="1">
      <c r="A89" s="1193" t="s">
        <v>1973</v>
      </c>
      <c r="B89" s="1197">
        <v>4.7300000000000004</v>
      </c>
      <c r="C89" s="1197">
        <v>5.12</v>
      </c>
      <c r="D89" s="1183">
        <v>0.81</v>
      </c>
      <c r="E89" s="1186">
        <v>53</v>
      </c>
      <c r="F89" s="1186">
        <v>43</v>
      </c>
      <c r="G89" s="585" t="s">
        <v>1883</v>
      </c>
      <c r="H89" s="1180">
        <v>26.5</v>
      </c>
      <c r="I89" s="1141" t="s">
        <v>1462</v>
      </c>
      <c r="J89" s="1200"/>
      <c r="K89" s="1202"/>
      <c r="L89" s="392">
        <v>155000</v>
      </c>
      <c r="M89" s="1202"/>
      <c r="N89" s="1351"/>
      <c r="O89" s="1171"/>
      <c r="P89" s="1134"/>
      <c r="Q89" s="1135">
        <f t="shared" si="12"/>
        <v>0</v>
      </c>
      <c r="R89" s="1135">
        <f t="shared" si="13"/>
        <v>0</v>
      </c>
      <c r="S89" s="858">
        <v>1345</v>
      </c>
      <c r="T89" s="858">
        <v>595</v>
      </c>
      <c r="U89" s="858">
        <v>300</v>
      </c>
      <c r="V89" s="325">
        <f t="shared" si="16"/>
        <v>0.24008249999999998</v>
      </c>
      <c r="W89" s="328">
        <v>33.5</v>
      </c>
    </row>
    <row r="90" spans="1:23" ht="15" customHeight="1">
      <c r="A90" s="1193" t="s">
        <v>1974</v>
      </c>
      <c r="B90" s="1197">
        <v>5.6</v>
      </c>
      <c r="C90" s="1197">
        <v>6.22</v>
      </c>
      <c r="D90" s="1183">
        <v>0.96</v>
      </c>
      <c r="E90" s="1186">
        <v>28.9</v>
      </c>
      <c r="F90" s="1186">
        <v>46</v>
      </c>
      <c r="G90" s="585" t="s">
        <v>1884</v>
      </c>
      <c r="H90" s="1180">
        <v>29.5</v>
      </c>
      <c r="I90" s="1141" t="s">
        <v>1462</v>
      </c>
      <c r="J90" s="1200"/>
      <c r="K90" s="1202"/>
      <c r="L90" s="392">
        <v>166000</v>
      </c>
      <c r="M90" s="1202"/>
      <c r="N90" s="1351"/>
      <c r="O90" s="1171"/>
      <c r="P90" s="1134"/>
      <c r="Q90" s="1135">
        <f t="shared" si="12"/>
        <v>0</v>
      </c>
      <c r="R90" s="1135">
        <f t="shared" si="13"/>
        <v>0</v>
      </c>
      <c r="S90" s="858">
        <v>1465</v>
      </c>
      <c r="T90" s="858">
        <v>595</v>
      </c>
      <c r="U90" s="858">
        <v>300</v>
      </c>
      <c r="V90" s="325">
        <f t="shared" si="16"/>
        <v>0.26150249999999997</v>
      </c>
      <c r="W90" s="328">
        <v>37</v>
      </c>
    </row>
    <row r="91" spans="1:23" ht="15" customHeight="1" thickBot="1">
      <c r="A91" s="145" t="s">
        <v>1975</v>
      </c>
      <c r="B91" s="1197">
        <v>7.3</v>
      </c>
      <c r="C91" s="1197">
        <v>7.7</v>
      </c>
      <c r="D91" s="1184">
        <v>1.25</v>
      </c>
      <c r="E91" s="1187">
        <v>63</v>
      </c>
      <c r="F91" s="1187">
        <v>49</v>
      </c>
      <c r="G91" s="585" t="s">
        <v>1884</v>
      </c>
      <c r="H91" s="1181">
        <v>34.5</v>
      </c>
      <c r="I91" s="1141" t="s">
        <v>1462</v>
      </c>
      <c r="J91" s="1206"/>
      <c r="K91" s="1202"/>
      <c r="L91" s="461">
        <v>189000</v>
      </c>
      <c r="M91" s="1202"/>
      <c r="N91" s="1351"/>
      <c r="O91" s="1171"/>
      <c r="P91" s="1134"/>
      <c r="Q91" s="1135">
        <f t="shared" si="12"/>
        <v>0</v>
      </c>
      <c r="R91" s="1135">
        <f t="shared" si="13"/>
        <v>0</v>
      </c>
      <c r="S91" s="858">
        <v>1465</v>
      </c>
      <c r="T91" s="858">
        <v>595</v>
      </c>
      <c r="U91" s="858">
        <v>300</v>
      </c>
      <c r="V91" s="325">
        <f t="shared" si="16"/>
        <v>0.26150249999999997</v>
      </c>
      <c r="W91" s="328">
        <v>42.5</v>
      </c>
    </row>
    <row r="92" spans="1:23" ht="15" customHeight="1" thickBot="1">
      <c r="A92" s="1645" t="s">
        <v>1103</v>
      </c>
      <c r="B92" s="1646"/>
      <c r="C92" s="1646"/>
      <c r="D92" s="1646"/>
      <c r="E92" s="1646"/>
      <c r="F92" s="1646"/>
      <c r="G92" s="1646"/>
      <c r="H92" s="1646"/>
      <c r="I92" s="1646"/>
      <c r="J92" s="1647"/>
      <c r="K92" s="1202"/>
      <c r="L92" s="1188"/>
      <c r="M92" s="1202"/>
      <c r="N92" s="1202"/>
      <c r="O92" s="1171"/>
      <c r="P92" s="1134"/>
      <c r="Q92" s="1135"/>
      <c r="R92" s="1135"/>
      <c r="S92" s="858"/>
      <c r="T92" s="858"/>
      <c r="U92" s="858"/>
      <c r="V92" s="325"/>
      <c r="W92" s="328"/>
    </row>
    <row r="93" spans="1:23" s="79" customFormat="1" ht="26.25" customHeight="1" thickBot="1">
      <c r="A93" s="269" t="s">
        <v>1102</v>
      </c>
      <c r="B93" s="261"/>
      <c r="C93" s="261"/>
      <c r="D93" s="261"/>
      <c r="E93" s="261"/>
      <c r="F93" s="261"/>
      <c r="G93" s="261"/>
      <c r="H93" s="261"/>
      <c r="I93" s="294"/>
      <c r="J93" s="262"/>
      <c r="K93" s="109"/>
      <c r="L93" s="495"/>
      <c r="M93" s="109"/>
      <c r="N93" s="109"/>
      <c r="O93" s="200"/>
      <c r="P93" s="1134"/>
      <c r="Q93" s="1135">
        <f t="shared" ref="Q93:Q121" si="17">IF(OR(V93="",J93=""),0,J93*V93)</f>
        <v>0</v>
      </c>
      <c r="R93" s="1135">
        <f t="shared" ref="R93:R121" si="18">IF(OR(W93="",J93=""),0,J93*W93)</f>
        <v>0</v>
      </c>
      <c r="S93" s="201"/>
      <c r="T93" s="201"/>
      <c r="U93" s="201"/>
      <c r="V93" s="106"/>
      <c r="W93" s="201"/>
    </row>
    <row r="94" spans="1:23" ht="15" customHeight="1">
      <c r="A94" s="848" t="s">
        <v>1934</v>
      </c>
      <c r="B94" s="1197">
        <v>1.5</v>
      </c>
      <c r="C94" s="1197">
        <v>1.57</v>
      </c>
      <c r="D94" s="1182">
        <v>0.26</v>
      </c>
      <c r="E94" s="1185">
        <v>13.9</v>
      </c>
      <c r="F94" s="1185">
        <v>34</v>
      </c>
      <c r="G94" s="452" t="s">
        <v>1869</v>
      </c>
      <c r="H94" s="1179">
        <v>18</v>
      </c>
      <c r="I94" s="1141" t="s">
        <v>1462</v>
      </c>
      <c r="J94" s="1203"/>
      <c r="K94" s="1202"/>
      <c r="L94" s="392">
        <v>114000</v>
      </c>
      <c r="M94" s="1202"/>
      <c r="N94" s="1202"/>
      <c r="O94" s="1171"/>
      <c r="P94" s="1134"/>
      <c r="Q94" s="1135">
        <f t="shared" si="17"/>
        <v>0</v>
      </c>
      <c r="R94" s="1135">
        <f t="shared" si="18"/>
        <v>0</v>
      </c>
      <c r="S94" s="328">
        <v>895</v>
      </c>
      <c r="T94" s="328">
        <v>595</v>
      </c>
      <c r="U94" s="328">
        <v>300</v>
      </c>
      <c r="V94" s="331">
        <f>(S94/1000)*(T94/1000)*(U94/1000)</f>
        <v>0.1597575</v>
      </c>
      <c r="W94" s="328">
        <v>23.5</v>
      </c>
    </row>
    <row r="95" spans="1:23" ht="15" customHeight="1">
      <c r="A95" s="1193" t="s">
        <v>1935</v>
      </c>
      <c r="B95" s="1197">
        <v>2.35</v>
      </c>
      <c r="C95" s="1197">
        <v>2.6</v>
      </c>
      <c r="D95" s="1183">
        <v>0.4</v>
      </c>
      <c r="E95" s="1186">
        <v>13.3</v>
      </c>
      <c r="F95" s="1186">
        <v>29</v>
      </c>
      <c r="G95" s="585" t="s">
        <v>1870</v>
      </c>
      <c r="H95" s="1180">
        <v>21.5</v>
      </c>
      <c r="I95" s="1141" t="s">
        <v>1462</v>
      </c>
      <c r="J95" s="1200"/>
      <c r="K95" s="1202"/>
      <c r="L95" s="392">
        <v>125000</v>
      </c>
      <c r="M95" s="1202"/>
      <c r="N95" s="1202"/>
      <c r="O95" s="1171"/>
      <c r="P95" s="1134"/>
      <c r="Q95" s="1135">
        <f t="shared" si="17"/>
        <v>0</v>
      </c>
      <c r="R95" s="1135">
        <f t="shared" si="18"/>
        <v>0</v>
      </c>
      <c r="S95" s="328">
        <v>1125</v>
      </c>
      <c r="T95" s="328">
        <v>595</v>
      </c>
      <c r="U95" s="328">
        <v>300</v>
      </c>
      <c r="V95" s="331">
        <f t="shared" ref="V95:V105" si="19">(S95/1000)*(T95/1000)*(U95/1000)</f>
        <v>0.20081249999999998</v>
      </c>
      <c r="W95" s="328">
        <v>27.5</v>
      </c>
    </row>
    <row r="96" spans="1:23" ht="15" customHeight="1">
      <c r="A96" s="1193" t="s">
        <v>1936</v>
      </c>
      <c r="B96" s="1197">
        <v>3.5</v>
      </c>
      <c r="C96" s="1197">
        <v>3.8</v>
      </c>
      <c r="D96" s="1183">
        <v>0.6</v>
      </c>
      <c r="E96" s="1186">
        <v>34.1</v>
      </c>
      <c r="F96" s="1186">
        <v>36</v>
      </c>
      <c r="G96" s="585" t="s">
        <v>1872</v>
      </c>
      <c r="H96" s="1180">
        <v>25.5</v>
      </c>
      <c r="I96" s="1141" t="s">
        <v>1462</v>
      </c>
      <c r="J96" s="1200"/>
      <c r="K96" s="1202"/>
      <c r="L96" s="392">
        <v>138000</v>
      </c>
      <c r="M96" s="1202"/>
      <c r="N96" s="1202"/>
      <c r="O96" s="1171"/>
      <c r="P96" s="1134"/>
      <c r="Q96" s="1135">
        <f t="shared" si="17"/>
        <v>0</v>
      </c>
      <c r="R96" s="1135">
        <f t="shared" si="18"/>
        <v>0</v>
      </c>
      <c r="S96" s="579">
        <v>1345</v>
      </c>
      <c r="T96" s="328">
        <v>595</v>
      </c>
      <c r="U96" s="328">
        <v>300</v>
      </c>
      <c r="V96" s="331">
        <f t="shared" si="19"/>
        <v>0.24008249999999998</v>
      </c>
      <c r="W96" s="328">
        <v>32.5</v>
      </c>
    </row>
    <row r="97" spans="1:23" ht="15" customHeight="1">
      <c r="A97" s="1193" t="s">
        <v>1937</v>
      </c>
      <c r="B97" s="1197">
        <v>4.3</v>
      </c>
      <c r="C97" s="1197">
        <v>4.7</v>
      </c>
      <c r="D97" s="1183">
        <v>0.74</v>
      </c>
      <c r="E97" s="1186">
        <v>54.2</v>
      </c>
      <c r="F97" s="1186">
        <v>43</v>
      </c>
      <c r="G97" s="585" t="s">
        <v>1872</v>
      </c>
      <c r="H97" s="1180">
        <v>25.5</v>
      </c>
      <c r="I97" s="1141" t="s">
        <v>1462</v>
      </c>
      <c r="J97" s="1200"/>
      <c r="K97" s="1202"/>
      <c r="L97" s="392">
        <v>145000</v>
      </c>
      <c r="M97" s="1202"/>
      <c r="N97" s="1202"/>
      <c r="O97" s="1171"/>
      <c r="P97" s="1134"/>
      <c r="Q97" s="1135">
        <f t="shared" si="17"/>
        <v>0</v>
      </c>
      <c r="R97" s="1135">
        <f t="shared" si="18"/>
        <v>0</v>
      </c>
      <c r="S97" s="579">
        <v>1345</v>
      </c>
      <c r="T97" s="328">
        <v>595</v>
      </c>
      <c r="U97" s="328">
        <v>300</v>
      </c>
      <c r="V97" s="331">
        <f t="shared" si="19"/>
        <v>0.24008249999999998</v>
      </c>
      <c r="W97" s="328">
        <v>32.5</v>
      </c>
    </row>
    <row r="98" spans="1:23" ht="15" customHeight="1">
      <c r="A98" s="1193" t="s">
        <v>1938</v>
      </c>
      <c r="B98" s="1197">
        <v>5.6</v>
      </c>
      <c r="C98" s="1197">
        <v>6</v>
      </c>
      <c r="D98" s="1183">
        <v>0.96</v>
      </c>
      <c r="E98" s="1186">
        <v>50.7</v>
      </c>
      <c r="F98" s="1186">
        <v>45</v>
      </c>
      <c r="G98" s="585" t="s">
        <v>1874</v>
      </c>
      <c r="H98" s="1180">
        <v>28.5</v>
      </c>
      <c r="I98" s="1141" t="s">
        <v>1462</v>
      </c>
      <c r="J98" s="1200"/>
      <c r="K98" s="1202"/>
      <c r="L98" s="392">
        <v>158000</v>
      </c>
      <c r="M98" s="1202"/>
      <c r="N98" s="1202"/>
      <c r="O98" s="1171"/>
      <c r="P98" s="1134"/>
      <c r="Q98" s="1135">
        <f t="shared" si="17"/>
        <v>0</v>
      </c>
      <c r="R98" s="1135">
        <f t="shared" si="18"/>
        <v>0</v>
      </c>
      <c r="S98" s="579">
        <v>1465</v>
      </c>
      <c r="T98" s="328">
        <v>595</v>
      </c>
      <c r="U98" s="328">
        <v>300</v>
      </c>
      <c r="V98" s="331">
        <f t="shared" si="19"/>
        <v>0.26150249999999997</v>
      </c>
      <c r="W98" s="328">
        <v>36</v>
      </c>
    </row>
    <row r="99" spans="1:23" ht="15" customHeight="1">
      <c r="A99" s="1193" t="s">
        <v>1939</v>
      </c>
      <c r="B99" s="1197">
        <v>7.35</v>
      </c>
      <c r="C99" s="1197">
        <v>8.0500000000000007</v>
      </c>
      <c r="D99" s="1183">
        <v>1.27</v>
      </c>
      <c r="E99" s="1186">
        <v>44.1</v>
      </c>
      <c r="F99" s="1186">
        <v>49</v>
      </c>
      <c r="G99" s="585" t="s">
        <v>1875</v>
      </c>
      <c r="H99" s="1180">
        <v>32.5</v>
      </c>
      <c r="I99" s="1141" t="s">
        <v>1462</v>
      </c>
      <c r="J99" s="1200"/>
      <c r="K99" s="1202"/>
      <c r="L99" s="392">
        <v>176000</v>
      </c>
      <c r="M99" s="1202"/>
      <c r="N99" s="1202"/>
      <c r="O99" s="1171"/>
      <c r="P99" s="1134"/>
      <c r="Q99" s="1135">
        <f t="shared" si="17"/>
        <v>0</v>
      </c>
      <c r="R99" s="1135">
        <f t="shared" si="18"/>
        <v>0</v>
      </c>
      <c r="S99" s="579">
        <v>1465</v>
      </c>
      <c r="T99" s="328">
        <v>695</v>
      </c>
      <c r="U99" s="328">
        <v>300</v>
      </c>
      <c r="V99" s="331">
        <f t="shared" si="19"/>
        <v>0.30545250000000002</v>
      </c>
      <c r="W99" s="328">
        <v>41</v>
      </c>
    </row>
    <row r="100" spans="1:23" ht="15" customHeight="1">
      <c r="A100" s="1193" t="s">
        <v>1940</v>
      </c>
      <c r="B100" s="1197">
        <v>1.95</v>
      </c>
      <c r="C100" s="1197">
        <v>2.0499999999999998</v>
      </c>
      <c r="D100" s="1183">
        <v>0.33</v>
      </c>
      <c r="E100" s="1186">
        <v>27.2</v>
      </c>
      <c r="F100" s="1186">
        <v>38</v>
      </c>
      <c r="G100" s="585" t="s">
        <v>1869</v>
      </c>
      <c r="H100" s="1180">
        <v>18.5</v>
      </c>
      <c r="I100" s="1141" t="s">
        <v>1462</v>
      </c>
      <c r="J100" s="1200"/>
      <c r="K100" s="1202"/>
      <c r="L100" s="392">
        <v>120000</v>
      </c>
      <c r="M100" s="1202"/>
      <c r="N100" s="1202"/>
      <c r="O100" s="1171"/>
      <c r="P100" s="1134"/>
      <c r="Q100" s="1135">
        <f t="shared" si="17"/>
        <v>0</v>
      </c>
      <c r="R100" s="1135">
        <f t="shared" si="18"/>
        <v>0</v>
      </c>
      <c r="S100" s="328">
        <v>895</v>
      </c>
      <c r="T100" s="328">
        <v>595</v>
      </c>
      <c r="U100" s="328">
        <v>300</v>
      </c>
      <c r="V100" s="331">
        <f t="shared" si="19"/>
        <v>0.1597575</v>
      </c>
      <c r="W100" s="328">
        <v>24</v>
      </c>
    </row>
    <row r="101" spans="1:23" ht="15" customHeight="1">
      <c r="A101" s="1193" t="s">
        <v>1941</v>
      </c>
      <c r="B101" s="1197">
        <v>2.85</v>
      </c>
      <c r="C101" s="1197">
        <v>2.95</v>
      </c>
      <c r="D101" s="1183">
        <v>0.49</v>
      </c>
      <c r="E101" s="1186">
        <v>26</v>
      </c>
      <c r="F101" s="1186">
        <v>29</v>
      </c>
      <c r="G101" s="585" t="s">
        <v>1870</v>
      </c>
      <c r="H101" s="1180">
        <v>22</v>
      </c>
      <c r="I101" s="1141" t="s">
        <v>1462</v>
      </c>
      <c r="J101" s="1200"/>
      <c r="K101" s="1202"/>
      <c r="L101" s="392">
        <v>131000</v>
      </c>
      <c r="M101" s="1202"/>
      <c r="N101" s="1202"/>
      <c r="O101" s="1171"/>
      <c r="P101" s="1134"/>
      <c r="Q101" s="1135">
        <f t="shared" si="17"/>
        <v>0</v>
      </c>
      <c r="R101" s="1135">
        <f t="shared" si="18"/>
        <v>0</v>
      </c>
      <c r="S101" s="328">
        <v>1125</v>
      </c>
      <c r="T101" s="328">
        <v>595</v>
      </c>
      <c r="U101" s="328">
        <v>300</v>
      </c>
      <c r="V101" s="331">
        <f t="shared" si="19"/>
        <v>0.20081249999999998</v>
      </c>
      <c r="W101" s="328">
        <v>28</v>
      </c>
    </row>
    <row r="102" spans="1:23" ht="15" customHeight="1">
      <c r="A102" s="1193" t="s">
        <v>1942</v>
      </c>
      <c r="B102" s="1197">
        <v>3.9</v>
      </c>
      <c r="C102" s="1197">
        <v>4</v>
      </c>
      <c r="D102" s="1183">
        <v>0.67</v>
      </c>
      <c r="E102" s="1186">
        <v>37.4</v>
      </c>
      <c r="F102" s="1186">
        <v>36</v>
      </c>
      <c r="G102" s="585" t="s">
        <v>1872</v>
      </c>
      <c r="H102" s="1180">
        <v>26.5</v>
      </c>
      <c r="I102" s="1141" t="s">
        <v>1462</v>
      </c>
      <c r="J102" s="1200"/>
      <c r="K102" s="1202"/>
      <c r="L102" s="392">
        <v>145000</v>
      </c>
      <c r="M102" s="1202"/>
      <c r="N102" s="1202"/>
      <c r="O102" s="1171"/>
      <c r="P102" s="1134"/>
      <c r="Q102" s="1135">
        <f t="shared" si="17"/>
        <v>0</v>
      </c>
      <c r="R102" s="1135">
        <f t="shared" si="18"/>
        <v>0</v>
      </c>
      <c r="S102" s="579">
        <v>1345</v>
      </c>
      <c r="T102" s="328">
        <v>595</v>
      </c>
      <c r="U102" s="328">
        <v>300</v>
      </c>
      <c r="V102" s="331">
        <f>(S102/1000)*(T102/1000)*(U102/1000)</f>
        <v>0.24008249999999998</v>
      </c>
      <c r="W102" s="328">
        <v>33.5</v>
      </c>
    </row>
    <row r="103" spans="1:23" ht="15" customHeight="1">
      <c r="A103" s="1193" t="s">
        <v>1943</v>
      </c>
      <c r="B103" s="1197">
        <v>4.8499999999999996</v>
      </c>
      <c r="C103" s="1197">
        <v>5.25</v>
      </c>
      <c r="D103" s="1183">
        <v>0.83</v>
      </c>
      <c r="E103" s="1186">
        <v>54.3</v>
      </c>
      <c r="F103" s="1186">
        <v>43</v>
      </c>
      <c r="G103" s="585" t="s">
        <v>1872</v>
      </c>
      <c r="H103" s="1180">
        <v>26.5</v>
      </c>
      <c r="I103" s="1141" t="s">
        <v>1462</v>
      </c>
      <c r="J103" s="1200"/>
      <c r="K103" s="1202"/>
      <c r="L103" s="392">
        <v>155000</v>
      </c>
      <c r="M103" s="1202"/>
      <c r="N103" s="1202"/>
      <c r="O103" s="1171"/>
      <c r="P103" s="1134"/>
      <c r="Q103" s="1135">
        <f t="shared" si="17"/>
        <v>0</v>
      </c>
      <c r="R103" s="1135">
        <f t="shared" si="18"/>
        <v>0</v>
      </c>
      <c r="S103" s="579">
        <v>1345</v>
      </c>
      <c r="T103" s="328">
        <v>595</v>
      </c>
      <c r="U103" s="328">
        <v>300</v>
      </c>
      <c r="V103" s="331">
        <f t="shared" si="19"/>
        <v>0.24008249999999998</v>
      </c>
      <c r="W103" s="328">
        <v>33.5</v>
      </c>
    </row>
    <row r="104" spans="1:23" ht="15" customHeight="1">
      <c r="A104" s="1193" t="s">
        <v>1944</v>
      </c>
      <c r="B104" s="1197">
        <v>6.35</v>
      </c>
      <c r="C104" s="1197">
        <v>7.05</v>
      </c>
      <c r="D104" s="1183">
        <v>1.0900000000000001</v>
      </c>
      <c r="E104" s="1186">
        <v>32.799999999999997</v>
      </c>
      <c r="F104" s="1186">
        <v>46</v>
      </c>
      <c r="G104" s="585" t="s">
        <v>1874</v>
      </c>
      <c r="H104" s="1180">
        <v>29.5</v>
      </c>
      <c r="I104" s="1141" t="s">
        <v>1462</v>
      </c>
      <c r="J104" s="1200"/>
      <c r="K104" s="1202"/>
      <c r="L104" s="392">
        <v>166000</v>
      </c>
      <c r="M104" s="1202"/>
      <c r="N104" s="1202"/>
      <c r="O104" s="1171"/>
      <c r="P104" s="1134"/>
      <c r="Q104" s="1135">
        <f t="shared" si="17"/>
        <v>0</v>
      </c>
      <c r="R104" s="1135">
        <f t="shared" si="18"/>
        <v>0</v>
      </c>
      <c r="S104" s="579">
        <v>1465</v>
      </c>
      <c r="T104" s="328">
        <v>595</v>
      </c>
      <c r="U104" s="328">
        <v>300</v>
      </c>
      <c r="V104" s="331">
        <f t="shared" si="19"/>
        <v>0.26150249999999997</v>
      </c>
      <c r="W104" s="328">
        <v>37</v>
      </c>
    </row>
    <row r="105" spans="1:23" ht="15" customHeight="1" thickBot="1">
      <c r="A105" s="145" t="s">
        <v>1945</v>
      </c>
      <c r="B105" s="1197">
        <v>8.25</v>
      </c>
      <c r="C105" s="1197">
        <v>8.6999999999999993</v>
      </c>
      <c r="D105" s="1184">
        <v>1.43</v>
      </c>
      <c r="E105" s="1187">
        <v>71.400000000000006</v>
      </c>
      <c r="F105" s="1187">
        <v>47</v>
      </c>
      <c r="G105" s="585" t="s">
        <v>1875</v>
      </c>
      <c r="H105" s="1181">
        <v>34.5</v>
      </c>
      <c r="I105" s="1141" t="s">
        <v>1462</v>
      </c>
      <c r="J105" s="1206"/>
      <c r="K105" s="1202"/>
      <c r="L105" s="392">
        <v>189000</v>
      </c>
      <c r="M105" s="1202"/>
      <c r="N105" s="1202"/>
      <c r="O105" s="1171"/>
      <c r="P105" s="1134"/>
      <c r="Q105" s="1135">
        <f t="shared" si="17"/>
        <v>0</v>
      </c>
      <c r="R105" s="1135">
        <f t="shared" si="18"/>
        <v>0</v>
      </c>
      <c r="S105" s="579">
        <v>1465</v>
      </c>
      <c r="T105" s="328">
        <v>695</v>
      </c>
      <c r="U105" s="328">
        <v>300</v>
      </c>
      <c r="V105" s="331">
        <f t="shared" si="19"/>
        <v>0.30545250000000002</v>
      </c>
      <c r="W105" s="328">
        <v>42.5</v>
      </c>
    </row>
    <row r="106" spans="1:23" s="79" customFormat="1" ht="26.1" customHeight="1" thickBot="1">
      <c r="A106" s="1645" t="s">
        <v>1103</v>
      </c>
      <c r="B106" s="1646"/>
      <c r="C106" s="1646"/>
      <c r="D106" s="1646"/>
      <c r="E106" s="1646"/>
      <c r="F106" s="1646"/>
      <c r="G106" s="1646"/>
      <c r="H106" s="1646"/>
      <c r="I106" s="1646"/>
      <c r="J106" s="1647"/>
      <c r="K106" s="109"/>
      <c r="L106" s="515"/>
      <c r="M106" s="193"/>
      <c r="N106" s="193"/>
      <c r="O106" s="200"/>
      <c r="P106" s="1134"/>
      <c r="Q106" s="1135">
        <f t="shared" si="17"/>
        <v>0</v>
      </c>
      <c r="R106" s="1135">
        <f t="shared" si="18"/>
        <v>0</v>
      </c>
      <c r="V106" s="106"/>
    </row>
    <row r="107" spans="1:23" s="79" customFormat="1" ht="26.25" customHeight="1" thickBot="1">
      <c r="A107" s="269" t="s">
        <v>1104</v>
      </c>
      <c r="B107" s="261"/>
      <c r="C107" s="261"/>
      <c r="D107" s="261"/>
      <c r="E107" s="261"/>
      <c r="F107" s="261"/>
      <c r="G107" s="261"/>
      <c r="H107" s="261"/>
      <c r="I107" s="294"/>
      <c r="J107" s="262"/>
      <c r="K107" s="109"/>
      <c r="L107" s="495"/>
      <c r="M107" s="109"/>
      <c r="N107" s="109"/>
      <c r="O107" s="200"/>
      <c r="P107" s="1134"/>
      <c r="Q107" s="1135">
        <f t="shared" si="17"/>
        <v>0</v>
      </c>
      <c r="R107" s="1135">
        <f t="shared" si="18"/>
        <v>0</v>
      </c>
      <c r="S107" s="201"/>
      <c r="T107" s="201"/>
      <c r="U107" s="201"/>
      <c r="V107" s="106"/>
      <c r="W107" s="201"/>
    </row>
    <row r="108" spans="1:23" ht="15" customHeight="1">
      <c r="A108" s="848" t="s">
        <v>1946</v>
      </c>
      <c r="B108" s="1197">
        <v>1.5</v>
      </c>
      <c r="C108" s="1197">
        <v>1.57</v>
      </c>
      <c r="D108" s="1182">
        <v>0.26</v>
      </c>
      <c r="E108" s="1185">
        <v>13.9</v>
      </c>
      <c r="F108" s="1185">
        <v>34</v>
      </c>
      <c r="G108" s="452" t="s">
        <v>1947</v>
      </c>
      <c r="H108" s="1179">
        <v>11.8</v>
      </c>
      <c r="I108" s="1141" t="s">
        <v>1462</v>
      </c>
      <c r="J108" s="1203"/>
      <c r="K108" s="1202"/>
      <c r="L108" s="392">
        <v>106000</v>
      </c>
      <c r="M108" s="1202"/>
      <c r="N108" s="1202"/>
      <c r="O108" s="1171"/>
      <c r="P108" s="1134"/>
      <c r="Q108" s="1135">
        <f t="shared" si="17"/>
        <v>0</v>
      </c>
      <c r="R108" s="1135">
        <f t="shared" si="18"/>
        <v>0</v>
      </c>
      <c r="S108" s="328">
        <v>755</v>
      </c>
      <c r="T108" s="328">
        <v>555</v>
      </c>
      <c r="U108" s="328">
        <v>255</v>
      </c>
      <c r="V108" s="325">
        <v>0.10685137500000001</v>
      </c>
      <c r="W108" s="328">
        <v>16.100000000000001</v>
      </c>
    </row>
    <row r="109" spans="1:23" ht="15" customHeight="1">
      <c r="A109" s="1193" t="s">
        <v>1948</v>
      </c>
      <c r="B109" s="1197">
        <v>2.35</v>
      </c>
      <c r="C109" s="1197">
        <v>2.6</v>
      </c>
      <c r="D109" s="1183">
        <v>0.4</v>
      </c>
      <c r="E109" s="1186">
        <v>13.3</v>
      </c>
      <c r="F109" s="1186">
        <v>29</v>
      </c>
      <c r="G109" s="585" t="s">
        <v>1949</v>
      </c>
      <c r="H109" s="1180">
        <v>13.9</v>
      </c>
      <c r="I109" s="1141" t="s">
        <v>1462</v>
      </c>
      <c r="J109" s="1200"/>
      <c r="K109" s="1202"/>
      <c r="L109" s="392">
        <v>116000</v>
      </c>
      <c r="M109" s="1202"/>
      <c r="N109" s="1202"/>
      <c r="O109" s="1171"/>
      <c r="P109" s="1134"/>
      <c r="Q109" s="1135">
        <f t="shared" si="17"/>
        <v>0</v>
      </c>
      <c r="R109" s="1135">
        <f t="shared" si="18"/>
        <v>0</v>
      </c>
      <c r="S109" s="328">
        <v>985</v>
      </c>
      <c r="T109" s="328">
        <v>555</v>
      </c>
      <c r="U109" s="328">
        <v>255</v>
      </c>
      <c r="V109" s="325">
        <v>0.13940212500000002</v>
      </c>
      <c r="W109" s="328">
        <v>19.399999999999999</v>
      </c>
    </row>
    <row r="110" spans="1:23" ht="15" customHeight="1">
      <c r="A110" s="1193" t="s">
        <v>1950</v>
      </c>
      <c r="B110" s="1197">
        <v>3.5</v>
      </c>
      <c r="C110" s="1197">
        <v>3.8</v>
      </c>
      <c r="D110" s="1183">
        <v>0.6</v>
      </c>
      <c r="E110" s="1186">
        <v>34.1</v>
      </c>
      <c r="F110" s="1186">
        <v>36</v>
      </c>
      <c r="G110" s="585" t="s">
        <v>1951</v>
      </c>
      <c r="H110" s="1180">
        <v>17.3</v>
      </c>
      <c r="I110" s="1141" t="s">
        <v>1462</v>
      </c>
      <c r="J110" s="1200"/>
      <c r="K110" s="1202"/>
      <c r="L110" s="392">
        <v>130000</v>
      </c>
      <c r="M110" s="1202"/>
      <c r="N110" s="1202"/>
      <c r="O110" s="1171"/>
      <c r="P110" s="1134"/>
      <c r="Q110" s="1135">
        <f t="shared" si="17"/>
        <v>0</v>
      </c>
      <c r="R110" s="1135">
        <f t="shared" si="18"/>
        <v>0</v>
      </c>
      <c r="S110" s="579">
        <v>1205</v>
      </c>
      <c r="T110" s="328">
        <v>555</v>
      </c>
      <c r="U110" s="328">
        <v>255</v>
      </c>
      <c r="V110" s="325">
        <v>0.17053762500000003</v>
      </c>
      <c r="W110" s="328">
        <v>24</v>
      </c>
    </row>
    <row r="111" spans="1:23" ht="15" customHeight="1">
      <c r="A111" s="1193" t="s">
        <v>1952</v>
      </c>
      <c r="B111" s="1197">
        <v>4.3</v>
      </c>
      <c r="C111" s="1197">
        <v>4.7</v>
      </c>
      <c r="D111" s="1183">
        <v>0.74</v>
      </c>
      <c r="E111" s="1186">
        <v>54.2</v>
      </c>
      <c r="F111" s="1186">
        <v>43</v>
      </c>
      <c r="G111" s="585" t="s">
        <v>1951</v>
      </c>
      <c r="H111" s="1180">
        <v>17.3</v>
      </c>
      <c r="I111" s="1141" t="s">
        <v>1462</v>
      </c>
      <c r="J111" s="1200"/>
      <c r="K111" s="1202"/>
      <c r="L111" s="392">
        <v>138000</v>
      </c>
      <c r="M111" s="1202"/>
      <c r="N111" s="1202"/>
      <c r="O111" s="1171"/>
      <c r="P111" s="1134"/>
      <c r="Q111" s="1135">
        <f t="shared" si="17"/>
        <v>0</v>
      </c>
      <c r="R111" s="1135">
        <f t="shared" si="18"/>
        <v>0</v>
      </c>
      <c r="S111" s="579">
        <v>1205</v>
      </c>
      <c r="T111" s="328">
        <v>555</v>
      </c>
      <c r="U111" s="328">
        <v>255</v>
      </c>
      <c r="V111" s="325">
        <v>0.17053762500000003</v>
      </c>
      <c r="W111" s="328">
        <v>24</v>
      </c>
    </row>
    <row r="112" spans="1:23" ht="15" customHeight="1">
      <c r="A112" s="1193" t="s">
        <v>1953</v>
      </c>
      <c r="B112" s="1197">
        <v>5.6</v>
      </c>
      <c r="C112" s="1197">
        <v>6</v>
      </c>
      <c r="D112" s="1183">
        <v>0.96</v>
      </c>
      <c r="E112" s="1186">
        <v>50.7</v>
      </c>
      <c r="F112" s="1186">
        <v>45</v>
      </c>
      <c r="G112" s="585" t="s">
        <v>1954</v>
      </c>
      <c r="H112" s="1180">
        <v>19.600000000000001</v>
      </c>
      <c r="I112" s="1141" t="s">
        <v>1462</v>
      </c>
      <c r="J112" s="1200"/>
      <c r="K112" s="1202"/>
      <c r="L112" s="392">
        <v>148000</v>
      </c>
      <c r="M112" s="1202"/>
      <c r="N112" s="1202"/>
      <c r="O112" s="1171"/>
      <c r="P112" s="1134"/>
      <c r="Q112" s="1135">
        <f t="shared" si="17"/>
        <v>0</v>
      </c>
      <c r="R112" s="1135">
        <f t="shared" si="18"/>
        <v>0</v>
      </c>
      <c r="S112" s="328">
        <v>1325</v>
      </c>
      <c r="T112" s="328">
        <v>555</v>
      </c>
      <c r="U112" s="328">
        <v>255</v>
      </c>
      <c r="V112" s="325">
        <v>0.187520625</v>
      </c>
      <c r="W112" s="328">
        <v>26.4</v>
      </c>
    </row>
    <row r="113" spans="1:23" ht="15" customHeight="1" thickBot="1">
      <c r="A113" s="1193" t="s">
        <v>1955</v>
      </c>
      <c r="B113" s="1197">
        <v>7.35</v>
      </c>
      <c r="C113" s="1197">
        <v>8.0500000000000007</v>
      </c>
      <c r="D113" s="1183">
        <v>1.27</v>
      </c>
      <c r="E113" s="1186">
        <v>44.1</v>
      </c>
      <c r="F113" s="1186">
        <v>49</v>
      </c>
      <c r="G113" s="585" t="s">
        <v>1956</v>
      </c>
      <c r="H113" s="1180">
        <v>23.1</v>
      </c>
      <c r="I113" s="1141" t="s">
        <v>1462</v>
      </c>
      <c r="J113" s="1200"/>
      <c r="K113" s="1202"/>
      <c r="L113" s="392">
        <v>170000</v>
      </c>
      <c r="M113" s="1202"/>
      <c r="N113" s="1202"/>
      <c r="O113" s="1171"/>
      <c r="P113" s="1134"/>
      <c r="Q113" s="1135">
        <f t="shared" si="17"/>
        <v>0</v>
      </c>
      <c r="R113" s="1135">
        <f t="shared" si="18"/>
        <v>0</v>
      </c>
      <c r="S113" s="579">
        <v>1325</v>
      </c>
      <c r="T113" s="328">
        <v>650</v>
      </c>
      <c r="U113" s="328">
        <v>255</v>
      </c>
      <c r="V113" s="325">
        <v>0.21961875</v>
      </c>
      <c r="W113" s="328">
        <v>30.2</v>
      </c>
    </row>
    <row r="114" spans="1:23" ht="15" customHeight="1">
      <c r="A114" s="1193" t="s">
        <v>1957</v>
      </c>
      <c r="B114" s="1197">
        <v>1.95</v>
      </c>
      <c r="C114" s="1197">
        <v>2.0499999999999998</v>
      </c>
      <c r="D114" s="1183">
        <v>0.33</v>
      </c>
      <c r="E114" s="1186">
        <v>27.2</v>
      </c>
      <c r="F114" s="1186">
        <v>38</v>
      </c>
      <c r="G114" s="452" t="s">
        <v>1947</v>
      </c>
      <c r="H114" s="1180">
        <v>12.1</v>
      </c>
      <c r="I114" s="1141" t="s">
        <v>1462</v>
      </c>
      <c r="J114" s="1200"/>
      <c r="K114" s="1202"/>
      <c r="L114" s="392">
        <v>110000</v>
      </c>
      <c r="M114" s="1202"/>
      <c r="N114" s="1202"/>
      <c r="O114" s="1171"/>
      <c r="P114" s="1134"/>
      <c r="Q114" s="1135">
        <f t="shared" si="17"/>
        <v>0</v>
      </c>
      <c r="R114" s="1135">
        <f t="shared" si="18"/>
        <v>0</v>
      </c>
      <c r="S114" s="328">
        <v>755</v>
      </c>
      <c r="T114" s="328">
        <v>555</v>
      </c>
      <c r="U114" s="328">
        <v>255</v>
      </c>
      <c r="V114" s="325">
        <v>0.10685137500000001</v>
      </c>
      <c r="W114" s="328">
        <v>16.399999999999999</v>
      </c>
    </row>
    <row r="115" spans="1:23" ht="15" customHeight="1">
      <c r="A115" s="1193" t="s">
        <v>1958</v>
      </c>
      <c r="B115" s="1197">
        <v>2.85</v>
      </c>
      <c r="C115" s="1197">
        <v>2.95</v>
      </c>
      <c r="D115" s="1183">
        <v>0.49</v>
      </c>
      <c r="E115" s="1186">
        <v>26</v>
      </c>
      <c r="F115" s="1186">
        <v>29</v>
      </c>
      <c r="G115" s="585" t="s">
        <v>1949</v>
      </c>
      <c r="H115" s="1180">
        <v>14.8</v>
      </c>
      <c r="I115" s="1141" t="s">
        <v>1462</v>
      </c>
      <c r="J115" s="1200"/>
      <c r="K115" s="1202"/>
      <c r="L115" s="392">
        <v>123000</v>
      </c>
      <c r="M115" s="1202"/>
      <c r="N115" s="1202"/>
      <c r="O115" s="1171"/>
      <c r="P115" s="1134"/>
      <c r="Q115" s="1135">
        <f t="shared" si="17"/>
        <v>0</v>
      </c>
      <c r="R115" s="1135">
        <f t="shared" si="18"/>
        <v>0</v>
      </c>
      <c r="S115" s="328">
        <v>985</v>
      </c>
      <c r="T115" s="328">
        <v>555</v>
      </c>
      <c r="U115" s="328">
        <v>255</v>
      </c>
      <c r="V115" s="325">
        <v>0.13940212500000002</v>
      </c>
      <c r="W115" s="328">
        <v>20.3</v>
      </c>
    </row>
    <row r="116" spans="1:23" ht="15" customHeight="1">
      <c r="A116" s="1193" t="s">
        <v>1959</v>
      </c>
      <c r="B116" s="1197">
        <v>3.9</v>
      </c>
      <c r="C116" s="1197">
        <v>4</v>
      </c>
      <c r="D116" s="1183">
        <v>0.67</v>
      </c>
      <c r="E116" s="1186">
        <v>37.4</v>
      </c>
      <c r="F116" s="1186">
        <v>36</v>
      </c>
      <c r="G116" s="585" t="s">
        <v>1951</v>
      </c>
      <c r="H116" s="1180">
        <v>18.2</v>
      </c>
      <c r="I116" s="1141" t="s">
        <v>1462</v>
      </c>
      <c r="J116" s="1200"/>
      <c r="K116" s="1202"/>
      <c r="L116" s="392">
        <v>136000</v>
      </c>
      <c r="M116" s="1202"/>
      <c r="N116" s="1202"/>
      <c r="O116" s="1171"/>
      <c r="P116" s="1134"/>
      <c r="Q116" s="1135">
        <f t="shared" si="17"/>
        <v>0</v>
      </c>
      <c r="R116" s="1135">
        <f t="shared" si="18"/>
        <v>0</v>
      </c>
      <c r="S116" s="579">
        <v>1205</v>
      </c>
      <c r="T116" s="328">
        <v>555</v>
      </c>
      <c r="U116" s="328">
        <v>255</v>
      </c>
      <c r="V116" s="325">
        <v>0.17053762500000003</v>
      </c>
      <c r="W116" s="328">
        <v>24.9</v>
      </c>
    </row>
    <row r="117" spans="1:23" ht="15" customHeight="1">
      <c r="A117" s="1193" t="s">
        <v>1960</v>
      </c>
      <c r="B117" s="1197">
        <v>4.8499999999999996</v>
      </c>
      <c r="C117" s="1197">
        <v>5.25</v>
      </c>
      <c r="D117" s="1183">
        <v>0.83</v>
      </c>
      <c r="E117" s="1186">
        <v>54.3</v>
      </c>
      <c r="F117" s="1186">
        <v>43</v>
      </c>
      <c r="G117" s="585" t="s">
        <v>1951</v>
      </c>
      <c r="H117" s="1180">
        <v>18.2</v>
      </c>
      <c r="I117" s="1141" t="s">
        <v>1462</v>
      </c>
      <c r="J117" s="1200"/>
      <c r="K117" s="1202"/>
      <c r="L117" s="392">
        <v>148000</v>
      </c>
      <c r="M117" s="1202"/>
      <c r="N117" s="1202"/>
      <c r="O117" s="1171"/>
      <c r="P117" s="1134"/>
      <c r="Q117" s="1135">
        <f t="shared" si="17"/>
        <v>0</v>
      </c>
      <c r="R117" s="1135">
        <f t="shared" si="18"/>
        <v>0</v>
      </c>
      <c r="S117" s="579">
        <v>1205</v>
      </c>
      <c r="T117" s="328">
        <v>555</v>
      </c>
      <c r="U117" s="328">
        <v>255</v>
      </c>
      <c r="V117" s="325">
        <v>0.17053762500000003</v>
      </c>
      <c r="W117" s="328">
        <v>24.9</v>
      </c>
    </row>
    <row r="118" spans="1:23" ht="15" customHeight="1">
      <c r="A118" s="1193" t="s">
        <v>1961</v>
      </c>
      <c r="B118" s="1197">
        <v>6.35</v>
      </c>
      <c r="C118" s="1197">
        <v>7.05</v>
      </c>
      <c r="D118" s="1183" t="s">
        <v>1962</v>
      </c>
      <c r="E118" s="1186">
        <v>32.799999999999997</v>
      </c>
      <c r="F118" s="1186">
        <v>46</v>
      </c>
      <c r="G118" s="585" t="s">
        <v>1954</v>
      </c>
      <c r="H118" s="1180">
        <v>20.8</v>
      </c>
      <c r="I118" s="1141" t="s">
        <v>1462</v>
      </c>
      <c r="J118" s="1200"/>
      <c r="K118" s="1202"/>
      <c r="L118" s="392">
        <v>159000</v>
      </c>
      <c r="M118" s="1202"/>
      <c r="N118" s="1202"/>
      <c r="O118" s="1171"/>
      <c r="P118" s="1134"/>
      <c r="Q118" s="1135">
        <f t="shared" si="17"/>
        <v>0</v>
      </c>
      <c r="R118" s="1135">
        <f t="shared" si="18"/>
        <v>0</v>
      </c>
      <c r="S118" s="328">
        <v>1325</v>
      </c>
      <c r="T118" s="328">
        <v>555</v>
      </c>
      <c r="U118" s="328">
        <v>255</v>
      </c>
      <c r="V118" s="325">
        <v>0.187520625</v>
      </c>
      <c r="W118" s="328">
        <v>27.6</v>
      </c>
    </row>
    <row r="119" spans="1:23" ht="15" customHeight="1" thickBot="1">
      <c r="A119" s="145" t="s">
        <v>1963</v>
      </c>
      <c r="B119" s="1197">
        <v>8.25</v>
      </c>
      <c r="C119" s="1197">
        <v>8.6999999999999993</v>
      </c>
      <c r="D119" s="1184">
        <v>1.43</v>
      </c>
      <c r="E119" s="1187">
        <v>71.400000000000006</v>
      </c>
      <c r="F119" s="1187">
        <v>47</v>
      </c>
      <c r="G119" s="585" t="s">
        <v>1956</v>
      </c>
      <c r="H119" s="1181">
        <v>24.3</v>
      </c>
      <c r="I119" s="1141" t="s">
        <v>1462</v>
      </c>
      <c r="J119" s="1206"/>
      <c r="K119" s="1202"/>
      <c r="L119" s="392">
        <v>183000</v>
      </c>
      <c r="M119" s="1202"/>
      <c r="N119" s="1202"/>
      <c r="O119" s="1171"/>
      <c r="P119" s="1134"/>
      <c r="Q119" s="1135">
        <f t="shared" si="17"/>
        <v>0</v>
      </c>
      <c r="R119" s="1135">
        <f t="shared" si="18"/>
        <v>0</v>
      </c>
      <c r="S119" s="579">
        <v>1325</v>
      </c>
      <c r="T119" s="328">
        <v>650</v>
      </c>
      <c r="U119" s="328">
        <v>255</v>
      </c>
      <c r="V119" s="325">
        <v>0.21961875</v>
      </c>
      <c r="W119" s="328">
        <v>31.4</v>
      </c>
    </row>
    <row r="120" spans="1:23" s="79" customFormat="1" ht="26.1" customHeight="1" thickBot="1">
      <c r="A120" s="1645" t="s">
        <v>1103</v>
      </c>
      <c r="B120" s="1646"/>
      <c r="C120" s="1646"/>
      <c r="D120" s="1646"/>
      <c r="E120" s="1646"/>
      <c r="F120" s="1646"/>
      <c r="G120" s="1646"/>
      <c r="H120" s="1646"/>
      <c r="I120" s="1646"/>
      <c r="J120" s="1647"/>
      <c r="K120" s="109"/>
      <c r="L120" s="515"/>
      <c r="M120" s="193"/>
      <c r="N120" s="193"/>
      <c r="O120" s="200"/>
      <c r="P120" s="1134"/>
      <c r="Q120" s="1135">
        <f t="shared" si="17"/>
        <v>0</v>
      </c>
      <c r="R120" s="1135">
        <f t="shared" si="18"/>
        <v>0</v>
      </c>
      <c r="V120" s="106"/>
    </row>
    <row r="121" spans="1:23" s="79" customFormat="1" ht="26.25" customHeight="1" thickBot="1">
      <c r="A121" s="1802" t="s">
        <v>7</v>
      </c>
      <c r="B121" s="1803"/>
      <c r="C121" s="1803"/>
      <c r="D121" s="1803"/>
      <c r="E121" s="1803"/>
      <c r="F121" s="1803"/>
      <c r="G121" s="1803"/>
      <c r="H121" s="1803"/>
      <c r="I121" s="1803"/>
      <c r="J121" s="1804"/>
      <c r="K121" s="109"/>
      <c r="L121" s="495"/>
      <c r="M121" s="109"/>
      <c r="N121" s="109"/>
      <c r="O121" s="200"/>
      <c r="P121" s="1134"/>
      <c r="Q121" s="1135">
        <f t="shared" si="17"/>
        <v>0</v>
      </c>
      <c r="R121" s="1135">
        <f t="shared" si="18"/>
        <v>0</v>
      </c>
      <c r="S121" s="201"/>
      <c r="T121" s="201"/>
      <c r="U121" s="201"/>
      <c r="V121" s="106"/>
      <c r="W121" s="201"/>
    </row>
    <row r="122" spans="1:23" ht="18" customHeight="1">
      <c r="A122" s="242" t="s">
        <v>1518</v>
      </c>
      <c r="B122" s="1793" t="s">
        <v>2224</v>
      </c>
      <c r="C122" s="1794"/>
      <c r="D122" s="1794"/>
      <c r="E122" s="1794"/>
      <c r="F122" s="1794"/>
      <c r="G122" s="1794"/>
      <c r="H122" s="953">
        <v>0.31</v>
      </c>
      <c r="I122" s="1142" t="s">
        <v>1462</v>
      </c>
      <c r="J122" s="1201"/>
      <c r="K122" s="1202"/>
      <c r="L122" s="392">
        <v>5000</v>
      </c>
      <c r="M122" s="1202"/>
      <c r="N122" s="1199"/>
      <c r="O122" s="1199"/>
      <c r="P122" s="1134"/>
      <c r="Q122" s="1135"/>
      <c r="R122" s="1135"/>
      <c r="V122" s="123"/>
      <c r="W122" s="106"/>
    </row>
    <row r="123" spans="1:23" ht="18" customHeight="1">
      <c r="A123" s="547" t="s">
        <v>2221</v>
      </c>
      <c r="B123" s="1422" t="s">
        <v>2225</v>
      </c>
      <c r="C123" s="1423"/>
      <c r="D123" s="1423"/>
      <c r="E123" s="1423"/>
      <c r="F123" s="1423"/>
      <c r="G123" s="1423"/>
      <c r="H123" s="1429"/>
      <c r="I123" s="1142" t="s">
        <v>1462</v>
      </c>
      <c r="J123" s="1424"/>
      <c r="K123" s="1425"/>
      <c r="L123" s="392">
        <v>10000</v>
      </c>
      <c r="M123" s="1425"/>
      <c r="N123" s="1425"/>
      <c r="O123" s="1134"/>
      <c r="P123" s="1135"/>
      <c r="Q123" s="1135"/>
      <c r="U123" s="123"/>
      <c r="V123" s="106"/>
      <c r="W123" s="13"/>
    </row>
    <row r="124" spans="1:23" ht="18" customHeight="1">
      <c r="A124" s="547" t="s">
        <v>168</v>
      </c>
      <c r="B124" s="1795" t="s">
        <v>102</v>
      </c>
      <c r="C124" s="1796"/>
      <c r="D124" s="1796"/>
      <c r="E124" s="1796"/>
      <c r="F124" s="1796"/>
      <c r="G124" s="1796"/>
      <c r="H124" s="1797"/>
      <c r="I124" s="1141" t="s">
        <v>1462</v>
      </c>
      <c r="J124" s="1200"/>
      <c r="K124" s="1202"/>
      <c r="L124" s="392">
        <v>35000</v>
      </c>
      <c r="M124" s="1202"/>
      <c r="N124" s="1199"/>
      <c r="O124" s="1199"/>
      <c r="P124" s="1134"/>
      <c r="Q124" s="1135">
        <f>IF(OR(V124="",J124=""),0,J124*V124)</f>
        <v>0</v>
      </c>
      <c r="R124" s="1135">
        <f>IF(OR(W124="",J124=""),0,J124*W124)</f>
        <v>0</v>
      </c>
      <c r="V124" s="123"/>
      <c r="W124" s="106"/>
    </row>
    <row r="125" spans="1:23" ht="18" customHeight="1">
      <c r="A125" s="242" t="s">
        <v>166</v>
      </c>
      <c r="B125" s="1793" t="s">
        <v>103</v>
      </c>
      <c r="C125" s="1794"/>
      <c r="D125" s="1794"/>
      <c r="E125" s="1794"/>
      <c r="F125" s="1794"/>
      <c r="G125" s="1794"/>
      <c r="H125" s="1798"/>
      <c r="I125" s="1141" t="s">
        <v>1462</v>
      </c>
      <c r="J125" s="1200"/>
      <c r="K125" s="1202"/>
      <c r="L125" s="392">
        <v>26000</v>
      </c>
      <c r="M125" s="1202"/>
      <c r="N125" s="1199"/>
      <c r="O125" s="1199"/>
      <c r="P125" s="1134"/>
      <c r="Q125" s="1135">
        <f>IF(OR(V125="",J125=""),0,J125*V125)</f>
        <v>0</v>
      </c>
      <c r="R125" s="1135">
        <f>IF(OR(W125="",J125=""),0,J125*W125)</f>
        <v>0</v>
      </c>
      <c r="V125" s="123"/>
      <c r="W125" s="106"/>
    </row>
    <row r="126" spans="1:23" ht="18" customHeight="1">
      <c r="A126" s="242" t="s">
        <v>248</v>
      </c>
      <c r="B126" s="1793" t="s">
        <v>617</v>
      </c>
      <c r="C126" s="1794"/>
      <c r="D126" s="1794"/>
      <c r="E126" s="1794"/>
      <c r="F126" s="1794"/>
      <c r="G126" s="1794"/>
      <c r="H126" s="1798"/>
      <c r="I126" s="1141" t="s">
        <v>1462</v>
      </c>
      <c r="J126" s="1200"/>
      <c r="K126" s="1202"/>
      <c r="L126" s="392">
        <v>29000</v>
      </c>
      <c r="M126" s="1202"/>
      <c r="N126" s="1199"/>
      <c r="O126" s="1199"/>
      <c r="P126" s="1134"/>
      <c r="Q126" s="1135">
        <f>IF(OR(V126="",J126=""),0,J126*V126)</f>
        <v>0</v>
      </c>
      <c r="R126" s="1135">
        <f>IF(OR(W126="",J126=""),0,J126*W126)</f>
        <v>0</v>
      </c>
      <c r="V126" s="123"/>
      <c r="W126" s="106"/>
    </row>
    <row r="127" spans="1:23" ht="18" customHeight="1">
      <c r="A127" s="242" t="s">
        <v>1077</v>
      </c>
      <c r="B127" s="1191" t="s">
        <v>1468</v>
      </c>
      <c r="C127" s="1192"/>
      <c r="D127" s="1192"/>
      <c r="E127" s="1192"/>
      <c r="F127" s="1192"/>
      <c r="G127" s="1192"/>
      <c r="H127" s="1194"/>
      <c r="I127" s="1141" t="s">
        <v>1462</v>
      </c>
      <c r="J127" s="1200"/>
      <c r="K127" s="1202"/>
      <c r="L127" s="392">
        <v>51000</v>
      </c>
      <c r="M127" s="1202"/>
      <c r="N127" s="1199"/>
      <c r="O127" s="1199"/>
      <c r="P127" s="1134"/>
      <c r="Q127" s="1135"/>
      <c r="R127" s="1135"/>
      <c r="V127" s="123"/>
      <c r="W127" s="106"/>
    </row>
    <row r="128" spans="1:23" ht="18" customHeight="1">
      <c r="A128" s="242" t="s">
        <v>136</v>
      </c>
      <c r="B128" s="1793" t="s">
        <v>137</v>
      </c>
      <c r="C128" s="1794"/>
      <c r="D128" s="1794"/>
      <c r="E128" s="1794"/>
      <c r="F128" s="1794"/>
      <c r="G128" s="1794"/>
      <c r="H128" s="1798"/>
      <c r="I128" s="1141" t="s">
        <v>1462</v>
      </c>
      <c r="J128" s="1200"/>
      <c r="K128" s="1202"/>
      <c r="L128" s="392">
        <v>25000</v>
      </c>
      <c r="M128" s="1202"/>
      <c r="N128" s="1199"/>
      <c r="O128" s="1199"/>
      <c r="P128" s="1134"/>
      <c r="Q128" s="1135">
        <f>IF(OR(V128="",J128=""),0,J128*V128)</f>
        <v>0</v>
      </c>
      <c r="R128" s="1135">
        <f>IF(OR(W128="",J128=""),0,J128*W128)</f>
        <v>0</v>
      </c>
      <c r="V128" s="123"/>
      <c r="W128" s="106"/>
    </row>
    <row r="129" spans="1:23" ht="23.25" customHeight="1">
      <c r="A129" s="242" t="s">
        <v>560</v>
      </c>
      <c r="B129" s="1799" t="s">
        <v>563</v>
      </c>
      <c r="C129" s="1800"/>
      <c r="D129" s="1800"/>
      <c r="E129" s="1800"/>
      <c r="F129" s="1800"/>
      <c r="G129" s="1800"/>
      <c r="H129" s="1801"/>
      <c r="I129" s="1141" t="s">
        <v>1462</v>
      </c>
      <c r="J129" s="1200"/>
      <c r="K129" s="1202"/>
      <c r="L129" s="392">
        <v>35000</v>
      </c>
      <c r="M129" s="1202"/>
      <c r="N129" s="1199"/>
      <c r="O129" s="1199"/>
      <c r="P129" s="1134"/>
      <c r="Q129" s="1135">
        <f>IF(OR(V129="",J129=""),0,J129*V129)</f>
        <v>0</v>
      </c>
      <c r="R129" s="1135">
        <f>IF(OR(W129="",J129=""),0,J129*W129)</f>
        <v>0</v>
      </c>
      <c r="V129" s="123"/>
      <c r="W129" s="106"/>
    </row>
    <row r="130" spans="1:23" ht="23.25" customHeight="1">
      <c r="A130" s="242" t="s">
        <v>435</v>
      </c>
      <c r="B130" s="1805" t="s">
        <v>436</v>
      </c>
      <c r="C130" s="1806"/>
      <c r="D130" s="1806"/>
      <c r="E130" s="1806"/>
      <c r="F130" s="1806"/>
      <c r="G130" s="1806"/>
      <c r="H130" s="1807"/>
      <c r="I130" s="1141" t="s">
        <v>1462</v>
      </c>
      <c r="J130" s="1200"/>
      <c r="K130" s="1202"/>
      <c r="L130" s="392">
        <v>54000</v>
      </c>
      <c r="M130" s="1202"/>
      <c r="N130" s="1199"/>
      <c r="O130" s="1199"/>
      <c r="P130" s="1134"/>
      <c r="Q130" s="1135">
        <f>IF(OR(V130="",J130=""),0,J130*V130)</f>
        <v>0</v>
      </c>
      <c r="R130" s="1135">
        <f>IF(OR(W130="",J130=""),0,J130*W130)</f>
        <v>0</v>
      </c>
      <c r="V130" s="123"/>
      <c r="W130" s="106"/>
    </row>
    <row r="131" spans="1:23" ht="23.25" customHeight="1">
      <c r="A131" s="242" t="s">
        <v>1105</v>
      </c>
      <c r="B131" s="1805" t="s">
        <v>1106</v>
      </c>
      <c r="C131" s="1806"/>
      <c r="D131" s="1806"/>
      <c r="E131" s="1806"/>
      <c r="F131" s="1806"/>
      <c r="G131" s="1806"/>
      <c r="H131" s="1807"/>
      <c r="I131" s="1141" t="s">
        <v>1462</v>
      </c>
      <c r="J131" s="1200"/>
      <c r="K131" s="1202"/>
      <c r="L131" s="392">
        <v>83000</v>
      </c>
      <c r="M131" s="1202"/>
      <c r="N131" s="1199"/>
      <c r="O131" s="1199"/>
      <c r="P131" s="1134"/>
      <c r="Q131" s="1135"/>
      <c r="R131" s="1135"/>
      <c r="V131" s="123"/>
      <c r="W131" s="106"/>
    </row>
    <row r="132" spans="1:23" ht="23.25" customHeight="1">
      <c r="A132" s="242" t="s">
        <v>1107</v>
      </c>
      <c r="B132" s="1805" t="s">
        <v>1108</v>
      </c>
      <c r="C132" s="1806"/>
      <c r="D132" s="1806"/>
      <c r="E132" s="1806"/>
      <c r="F132" s="1806"/>
      <c r="G132" s="1806"/>
      <c r="H132" s="1807"/>
      <c r="I132" s="1141" t="s">
        <v>1462</v>
      </c>
      <c r="J132" s="1200"/>
      <c r="K132" s="1202"/>
      <c r="L132" s="392">
        <v>74000</v>
      </c>
      <c r="M132" s="1202"/>
      <c r="N132" s="1199"/>
      <c r="O132" s="1199"/>
      <c r="P132" s="1134"/>
      <c r="Q132" s="1135"/>
      <c r="R132" s="1135"/>
      <c r="V132" s="123"/>
      <c r="W132" s="106"/>
    </row>
    <row r="133" spans="1:23" ht="23.25" customHeight="1">
      <c r="A133" s="754">
        <v>12126200000334</v>
      </c>
      <c r="B133" s="1805" t="s">
        <v>1113</v>
      </c>
      <c r="C133" s="1806"/>
      <c r="D133" s="1806"/>
      <c r="E133" s="1806"/>
      <c r="F133" s="1806"/>
      <c r="G133" s="1806"/>
      <c r="H133" s="1807"/>
      <c r="I133" s="1141" t="s">
        <v>1462</v>
      </c>
      <c r="J133" s="1200"/>
      <c r="K133" s="1202"/>
      <c r="L133" s="392">
        <v>8000</v>
      </c>
      <c r="M133" s="1202"/>
      <c r="N133" s="1199"/>
      <c r="O133" s="1199"/>
      <c r="P133" s="1134"/>
      <c r="Q133" s="1135"/>
      <c r="R133" s="1135"/>
      <c r="V133" s="123"/>
      <c r="W133" s="106"/>
    </row>
    <row r="134" spans="1:23" ht="18" customHeight="1">
      <c r="A134" s="242" t="s">
        <v>182</v>
      </c>
      <c r="B134" s="1793" t="s">
        <v>1109</v>
      </c>
      <c r="C134" s="1794"/>
      <c r="D134" s="1794"/>
      <c r="E134" s="1794"/>
      <c r="F134" s="1794"/>
      <c r="G134" s="1794"/>
      <c r="H134" s="1798"/>
      <c r="I134" s="1141" t="s">
        <v>1462</v>
      </c>
      <c r="J134" s="1200"/>
      <c r="K134" s="1202"/>
      <c r="L134" s="392">
        <v>16000</v>
      </c>
      <c r="M134" s="1202"/>
      <c r="N134" s="1199"/>
      <c r="O134" s="1199"/>
      <c r="P134" s="1134"/>
      <c r="Q134" s="1135">
        <f>IF(OR(V134="",J134=""),0,J134*V134)</f>
        <v>0</v>
      </c>
      <c r="R134" s="1135">
        <f>IF(OR(W134="",J134=""),0,J134*W134)</f>
        <v>0</v>
      </c>
      <c r="V134" s="123"/>
      <c r="W134" s="106"/>
    </row>
    <row r="135" spans="1:23" ht="18" customHeight="1">
      <c r="A135" s="242" t="s">
        <v>1504</v>
      </c>
      <c r="B135" s="1795" t="s">
        <v>1505</v>
      </c>
      <c r="C135" s="1796"/>
      <c r="D135" s="1796"/>
      <c r="E135" s="1796"/>
      <c r="F135" s="1796"/>
      <c r="G135" s="1796"/>
      <c r="H135" s="1797"/>
      <c r="I135" s="1141" t="s">
        <v>1462</v>
      </c>
      <c r="J135" s="1200"/>
      <c r="K135" s="1202"/>
      <c r="L135" s="392">
        <v>18000</v>
      </c>
      <c r="M135" s="1202"/>
      <c r="N135" s="1199"/>
      <c r="O135" s="1199"/>
      <c r="P135" s="1134"/>
      <c r="Q135" s="1135"/>
      <c r="R135" s="1135"/>
      <c r="V135" s="123"/>
      <c r="W135" s="106"/>
    </row>
    <row r="136" spans="1:23" ht="18" customHeight="1">
      <c r="A136" s="242" t="s">
        <v>104</v>
      </c>
      <c r="B136" s="1805" t="s">
        <v>1110</v>
      </c>
      <c r="C136" s="1806"/>
      <c r="D136" s="1806"/>
      <c r="E136" s="1806"/>
      <c r="F136" s="1806"/>
      <c r="G136" s="1806"/>
      <c r="H136" s="1807"/>
      <c r="I136" s="1141" t="s">
        <v>1462</v>
      </c>
      <c r="J136" s="1200"/>
      <c r="K136" s="1202"/>
      <c r="L136" s="392">
        <v>21000</v>
      </c>
      <c r="M136" s="1202"/>
      <c r="N136" s="1199"/>
      <c r="O136" s="1199"/>
      <c r="P136" s="1134"/>
      <c r="Q136" s="1135">
        <f>IF(OR(V136="",J136=""),0,J136*V136)</f>
        <v>0</v>
      </c>
      <c r="R136" s="1135">
        <f>IF(OR(W136="",J136=""),0,J136*W136)</f>
        <v>0</v>
      </c>
      <c r="V136" s="123"/>
      <c r="W136" s="106"/>
    </row>
    <row r="137" spans="1:23" ht="25.5" customHeight="1">
      <c r="A137" s="242" t="s">
        <v>1197</v>
      </c>
      <c r="B137" s="1799" t="s">
        <v>1198</v>
      </c>
      <c r="C137" s="1800"/>
      <c r="D137" s="1800"/>
      <c r="E137" s="1800"/>
      <c r="F137" s="1800"/>
      <c r="G137" s="1800"/>
      <c r="H137" s="1801"/>
      <c r="I137" s="1141" t="s">
        <v>1462</v>
      </c>
      <c r="J137" s="1200"/>
      <c r="K137" s="1202"/>
      <c r="L137" s="392">
        <v>20000</v>
      </c>
      <c r="M137" s="1202"/>
      <c r="N137" s="1199"/>
      <c r="O137" s="1199"/>
      <c r="P137" s="1134"/>
      <c r="Q137" s="1135"/>
      <c r="R137" s="1135"/>
      <c r="V137" s="123"/>
      <c r="W137" s="106"/>
    </row>
    <row r="138" spans="1:23" ht="25.5" customHeight="1">
      <c r="A138" s="1262" t="s">
        <v>505</v>
      </c>
      <c r="B138" s="1799" t="s">
        <v>1886</v>
      </c>
      <c r="C138" s="1800"/>
      <c r="D138" s="1800"/>
      <c r="E138" s="1800"/>
      <c r="F138" s="1800"/>
      <c r="G138" s="1143" t="s">
        <v>664</v>
      </c>
      <c r="H138" s="1144">
        <v>0.2</v>
      </c>
      <c r="I138" s="1141" t="s">
        <v>1462</v>
      </c>
      <c r="J138" s="1145"/>
      <c r="K138" s="1146"/>
      <c r="L138" s="392">
        <v>28000</v>
      </c>
      <c r="M138" s="1202"/>
      <c r="N138" s="1199"/>
      <c r="O138" s="975"/>
      <c r="P138" s="1134"/>
      <c r="Q138" s="1135"/>
      <c r="R138" s="1135"/>
      <c r="V138" s="123"/>
      <c r="W138" s="106"/>
    </row>
    <row r="139" spans="1:23" ht="25.5" customHeight="1">
      <c r="A139" s="1262" t="s">
        <v>275</v>
      </c>
      <c r="B139" s="1799" t="s">
        <v>1887</v>
      </c>
      <c r="C139" s="1800"/>
      <c r="D139" s="1800"/>
      <c r="E139" s="1800"/>
      <c r="F139" s="1800"/>
      <c r="G139" s="1143" t="s">
        <v>668</v>
      </c>
      <c r="H139" s="1144">
        <v>0.2</v>
      </c>
      <c r="I139" s="1141" t="s">
        <v>1462</v>
      </c>
      <c r="J139" s="1145"/>
      <c r="K139" s="1146"/>
      <c r="L139" s="392">
        <v>14000</v>
      </c>
      <c r="M139" s="1202"/>
      <c r="N139" s="1199"/>
      <c r="O139" s="975"/>
      <c r="P139" s="1134"/>
      <c r="Q139" s="1135"/>
      <c r="R139" s="1135"/>
      <c r="V139" s="123"/>
      <c r="W139" s="106"/>
    </row>
    <row r="140" spans="1:23" ht="25.5" customHeight="1">
      <c r="A140" s="242" t="s">
        <v>1888</v>
      </c>
      <c r="B140" s="1799" t="s">
        <v>1886</v>
      </c>
      <c r="C140" s="1800"/>
      <c r="D140" s="1800"/>
      <c r="E140" s="1800"/>
      <c r="F140" s="1800"/>
      <c r="G140" s="1808"/>
      <c r="H140" s="1809"/>
      <c r="I140" s="1141" t="s">
        <v>1462</v>
      </c>
      <c r="J140" s="1200"/>
      <c r="K140" s="1202"/>
      <c r="L140" s="392">
        <v>16000</v>
      </c>
      <c r="M140" s="1202"/>
      <c r="N140" s="1199"/>
      <c r="O140" s="1199"/>
      <c r="P140" s="1134"/>
      <c r="Q140" s="1135"/>
      <c r="R140" s="1135"/>
      <c r="V140" s="123"/>
      <c r="W140" s="106"/>
    </row>
    <row r="141" spans="1:23" ht="36" customHeight="1">
      <c r="A141" s="242" t="s">
        <v>183</v>
      </c>
      <c r="B141" s="1799" t="s">
        <v>1111</v>
      </c>
      <c r="C141" s="1800"/>
      <c r="D141" s="1800"/>
      <c r="E141" s="1800"/>
      <c r="F141" s="1800"/>
      <c r="G141" s="14" t="s">
        <v>673</v>
      </c>
      <c r="H141" s="14">
        <v>0.1</v>
      </c>
      <c r="I141" s="1141" t="s">
        <v>1462</v>
      </c>
      <c r="J141" s="1200"/>
      <c r="K141" s="1202"/>
      <c r="L141" s="392">
        <v>23000</v>
      </c>
      <c r="M141" s="1202"/>
      <c r="N141" s="1199"/>
      <c r="O141" s="1199"/>
      <c r="P141" s="1134"/>
      <c r="Q141" s="1135">
        <f>IF(OR(V141="",J141=""),0,J141*V141)</f>
        <v>0</v>
      </c>
      <c r="R141" s="1135">
        <f>IF(OR(W141="",J141=""),0,J141*W141)</f>
        <v>0</v>
      </c>
      <c r="V141" s="123"/>
      <c r="W141" s="106"/>
    </row>
    <row r="142" spans="1:23" ht="36" customHeight="1">
      <c r="A142" s="1263" t="s">
        <v>446</v>
      </c>
      <c r="B142" s="1799" t="s">
        <v>1890</v>
      </c>
      <c r="C142" s="1800"/>
      <c r="D142" s="1800"/>
      <c r="E142" s="1800"/>
      <c r="F142" s="1800"/>
      <c r="G142" s="1143" t="s">
        <v>670</v>
      </c>
      <c r="H142" s="1147">
        <v>0.57999999999999996</v>
      </c>
      <c r="I142" s="1141" t="s">
        <v>1462</v>
      </c>
      <c r="J142" s="1145"/>
      <c r="K142" s="1146"/>
      <c r="L142" s="392">
        <v>109000</v>
      </c>
      <c r="M142" s="1202"/>
      <c r="N142" s="1199"/>
      <c r="O142" s="975"/>
      <c r="P142" s="1134"/>
      <c r="Q142" s="1135"/>
      <c r="R142" s="1135"/>
      <c r="V142" s="123"/>
      <c r="W142" s="106"/>
    </row>
    <row r="143" spans="1:23" ht="36" customHeight="1">
      <c r="A143" s="547" t="s">
        <v>2120</v>
      </c>
      <c r="B143" s="1799" t="s">
        <v>2121</v>
      </c>
      <c r="C143" s="1800"/>
      <c r="D143" s="1800"/>
      <c r="E143" s="1800"/>
      <c r="F143" s="1800"/>
      <c r="G143" s="1143" t="s">
        <v>2122</v>
      </c>
      <c r="H143" s="1147">
        <v>0.6</v>
      </c>
      <c r="I143" s="1141" t="s">
        <v>1462</v>
      </c>
      <c r="J143" s="1353"/>
      <c r="K143" s="1146"/>
      <c r="L143" s="392">
        <v>48000</v>
      </c>
      <c r="M143" s="1331"/>
      <c r="N143" s="1331"/>
      <c r="O143" s="1134"/>
      <c r="P143" s="1135"/>
      <c r="Q143" s="1135"/>
      <c r="U143" s="123"/>
      <c r="V143" s="106"/>
      <c r="W143" s="81"/>
    </row>
    <row r="144" spans="1:23" ht="33.75" customHeight="1" thickBot="1">
      <c r="A144" s="547" t="s">
        <v>368</v>
      </c>
      <c r="B144" s="1805" t="s">
        <v>1112</v>
      </c>
      <c r="C144" s="1806"/>
      <c r="D144" s="1806"/>
      <c r="E144" s="1806"/>
      <c r="F144" s="1806"/>
      <c r="G144" s="420" t="s">
        <v>370</v>
      </c>
      <c r="H144" s="548">
        <v>1.4</v>
      </c>
      <c r="I144" s="1141" t="s">
        <v>1462</v>
      </c>
      <c r="J144" s="1201"/>
      <c r="K144" s="1202"/>
      <c r="L144" s="392">
        <v>61000</v>
      </c>
      <c r="M144" s="1202"/>
      <c r="N144" s="1199"/>
      <c r="O144" s="1199"/>
      <c r="P144" s="1134"/>
      <c r="Q144" s="1135">
        <f>IF(OR(V144="",J144=""),0,J144*V144)</f>
        <v>0</v>
      </c>
      <c r="R144" s="1135">
        <f>IF(OR(W144="",J144=""),0,J144*W144)</f>
        <v>0</v>
      </c>
      <c r="V144" s="123"/>
      <c r="W144" s="106"/>
    </row>
    <row r="145" spans="1:23" ht="21.75" customHeight="1" thickBot="1">
      <c r="A145" s="1685" t="s">
        <v>297</v>
      </c>
      <c r="B145" s="1686"/>
      <c r="C145" s="1686"/>
      <c r="D145" s="1686"/>
      <c r="E145" s="1686"/>
      <c r="F145" s="1686"/>
      <c r="G145" s="1686"/>
      <c r="H145" s="1686"/>
      <c r="I145" s="1686"/>
      <c r="J145" s="1687"/>
      <c r="K145" s="192"/>
      <c r="L145" s="514"/>
      <c r="M145" s="193"/>
      <c r="N145" s="193"/>
      <c r="O145" s="200"/>
      <c r="P145" s="1134"/>
      <c r="Q145" s="1135"/>
      <c r="R145" s="1135"/>
      <c r="S145" s="13"/>
      <c r="T145" s="13"/>
      <c r="U145" s="13"/>
      <c r="V145" s="106"/>
      <c r="W145" s="13"/>
    </row>
    <row r="146" spans="1:23" ht="21" customHeight="1" thickBot="1">
      <c r="A146" s="1503" t="s">
        <v>694</v>
      </c>
      <c r="B146" s="1504"/>
      <c r="C146" s="1504"/>
      <c r="D146" s="1504"/>
      <c r="E146" s="1504"/>
      <c r="F146" s="1504"/>
      <c r="G146" s="1504"/>
      <c r="H146" s="1504"/>
      <c r="I146" s="1504"/>
      <c r="J146" s="1505"/>
      <c r="K146" s="193"/>
      <c r="L146" s="496"/>
      <c r="M146" s="191"/>
      <c r="N146" s="191"/>
      <c r="O146" s="200"/>
      <c r="P146" s="1134"/>
      <c r="Q146" s="1135"/>
      <c r="R146" s="1135"/>
      <c r="S146" s="13"/>
      <c r="T146" s="13"/>
      <c r="U146" s="13"/>
      <c r="V146" s="106"/>
      <c r="W146" s="13"/>
    </row>
    <row r="147" spans="1:23" ht="12.75" customHeight="1">
      <c r="A147" s="848" t="s">
        <v>1976</v>
      </c>
      <c r="B147" s="1787">
        <v>2.161</v>
      </c>
      <c r="C147" s="1787">
        <v>3.1309999999999998</v>
      </c>
      <c r="D147" s="1633">
        <v>0.42</v>
      </c>
      <c r="E147" s="1636">
        <v>17.399999999999999</v>
      </c>
      <c r="F147" s="1636">
        <v>27</v>
      </c>
      <c r="G147" s="584" t="s">
        <v>247</v>
      </c>
      <c r="H147" s="1179">
        <v>16.7</v>
      </c>
      <c r="I147" s="1639" t="s">
        <v>1462</v>
      </c>
      <c r="J147" s="1642"/>
      <c r="K147" s="193"/>
      <c r="L147" s="1624">
        <v>164000</v>
      </c>
      <c r="M147" s="1202"/>
      <c r="N147" s="1202"/>
      <c r="O147" s="200"/>
      <c r="P147" s="1666"/>
      <c r="Q147" s="1135">
        <f t="shared" ref="Q147:Q149" si="20">IF(OR(V147="",$J$121=""),0,$J$121*V147)</f>
        <v>0</v>
      </c>
      <c r="R147" s="1135">
        <f t="shared" ref="R147:R155" si="21">IF(OR(W147="",J147=""),0,J147*W147)</f>
        <v>0</v>
      </c>
      <c r="S147" s="330">
        <v>675</v>
      </c>
      <c r="T147" s="330">
        <v>320</v>
      </c>
      <c r="U147" s="330">
        <v>675</v>
      </c>
      <c r="V147" s="331">
        <f t="shared" ref="V147:V155" si="22">(S147/1000)*(T147/1000)*(U147/1000)</f>
        <v>0.14580000000000001</v>
      </c>
      <c r="W147" s="330">
        <v>22.7</v>
      </c>
    </row>
    <row r="148" spans="1:23" ht="15.75">
      <c r="A148" s="1193" t="s">
        <v>166</v>
      </c>
      <c r="B148" s="1788"/>
      <c r="C148" s="1788"/>
      <c r="D148" s="1634"/>
      <c r="E148" s="1637"/>
      <c r="F148" s="1637"/>
      <c r="G148" s="585" t="s">
        <v>344</v>
      </c>
      <c r="H148" s="1180">
        <v>2.5</v>
      </c>
      <c r="I148" s="1640"/>
      <c r="J148" s="1643"/>
      <c r="K148" s="193"/>
      <c r="L148" s="1626"/>
      <c r="M148" s="1202"/>
      <c r="N148" s="1202"/>
      <c r="O148" s="200"/>
      <c r="P148" s="1666"/>
      <c r="Q148" s="1135">
        <f t="shared" si="20"/>
        <v>0</v>
      </c>
      <c r="R148" s="1135">
        <f t="shared" si="21"/>
        <v>0</v>
      </c>
      <c r="S148" s="330">
        <v>715</v>
      </c>
      <c r="T148" s="330">
        <v>123</v>
      </c>
      <c r="U148" s="330">
        <v>715</v>
      </c>
      <c r="V148" s="331">
        <f t="shared" si="22"/>
        <v>6.2880674999999997E-2</v>
      </c>
      <c r="W148" s="330">
        <v>4.5</v>
      </c>
    </row>
    <row r="149" spans="1:23" ht="16.5" thickBot="1">
      <c r="A149" s="243" t="s">
        <v>1518</v>
      </c>
      <c r="B149" s="1789"/>
      <c r="C149" s="1789"/>
      <c r="D149" s="1635"/>
      <c r="E149" s="1638"/>
      <c r="F149" s="1638"/>
      <c r="G149" s="586" t="s">
        <v>367</v>
      </c>
      <c r="H149" s="1181">
        <v>0.3</v>
      </c>
      <c r="I149" s="1641"/>
      <c r="J149" s="1644"/>
      <c r="K149" s="193"/>
      <c r="L149" s="1625"/>
      <c r="M149" s="1202"/>
      <c r="N149" s="1202"/>
      <c r="O149" s="200"/>
      <c r="P149" s="1666"/>
      <c r="Q149" s="1135">
        <f t="shared" si="20"/>
        <v>0</v>
      </c>
      <c r="R149" s="1135">
        <f t="shared" si="21"/>
        <v>0</v>
      </c>
      <c r="S149" s="330">
        <v>395</v>
      </c>
      <c r="T149" s="330">
        <v>50</v>
      </c>
      <c r="U149" s="330">
        <v>270</v>
      </c>
      <c r="V149" s="331">
        <f t="shared" si="22"/>
        <v>5.3325000000000013E-3</v>
      </c>
      <c r="W149" s="330">
        <v>0.61</v>
      </c>
    </row>
    <row r="150" spans="1:23" ht="15.75">
      <c r="A150" s="848" t="s">
        <v>1977</v>
      </c>
      <c r="B150" s="1787">
        <v>2.7770000000000001</v>
      </c>
      <c r="C150" s="1787">
        <v>3.7109999999999999</v>
      </c>
      <c r="D150" s="1633">
        <v>0.53</v>
      </c>
      <c r="E150" s="1636">
        <v>13.15</v>
      </c>
      <c r="F150" s="1636">
        <v>30</v>
      </c>
      <c r="G150" s="584" t="s">
        <v>247</v>
      </c>
      <c r="H150" s="1179">
        <v>16.7</v>
      </c>
      <c r="I150" s="1639" t="s">
        <v>1462</v>
      </c>
      <c r="J150" s="1642"/>
      <c r="K150" s="193"/>
      <c r="L150" s="1624">
        <v>176000</v>
      </c>
      <c r="M150" s="1202"/>
      <c r="N150" s="1202"/>
      <c r="O150" s="200"/>
      <c r="P150" s="1666"/>
      <c r="Q150" s="1135">
        <f>IF(OR(V150="",$J$121=""),0,$J$121*V150)</f>
        <v>0</v>
      </c>
      <c r="R150" s="1135">
        <f t="shared" si="21"/>
        <v>0</v>
      </c>
      <c r="S150" s="330">
        <v>675</v>
      </c>
      <c r="T150" s="330">
        <v>320</v>
      </c>
      <c r="U150" s="330">
        <v>675</v>
      </c>
      <c r="V150" s="331">
        <f t="shared" si="22"/>
        <v>0.14580000000000001</v>
      </c>
      <c r="W150" s="330">
        <v>22.7</v>
      </c>
    </row>
    <row r="151" spans="1:23" ht="15.75">
      <c r="A151" s="1193" t="s">
        <v>166</v>
      </c>
      <c r="B151" s="1788"/>
      <c r="C151" s="1788"/>
      <c r="D151" s="1634"/>
      <c r="E151" s="1637"/>
      <c r="F151" s="1637"/>
      <c r="G151" s="585" t="s">
        <v>344</v>
      </c>
      <c r="H151" s="1180">
        <v>2.5</v>
      </c>
      <c r="I151" s="1640"/>
      <c r="J151" s="1643"/>
      <c r="K151" s="193"/>
      <c r="L151" s="1626"/>
      <c r="M151" s="1202"/>
      <c r="N151" s="1202"/>
      <c r="O151" s="200"/>
      <c r="P151" s="1666"/>
      <c r="Q151" s="1135">
        <f>IF(OR(V151="",$J$121=""),0,$J$121*V151)</f>
        <v>0</v>
      </c>
      <c r="R151" s="1135">
        <f t="shared" si="21"/>
        <v>0</v>
      </c>
      <c r="S151" s="330">
        <v>715</v>
      </c>
      <c r="T151" s="330">
        <v>123</v>
      </c>
      <c r="U151" s="330">
        <v>715</v>
      </c>
      <c r="V151" s="331">
        <f t="shared" si="22"/>
        <v>6.2880674999999997E-2</v>
      </c>
      <c r="W151" s="330">
        <v>4.5</v>
      </c>
    </row>
    <row r="152" spans="1:23" ht="16.5" thickBot="1">
      <c r="A152" s="243" t="s">
        <v>1518</v>
      </c>
      <c r="B152" s="1789"/>
      <c r="C152" s="1789"/>
      <c r="D152" s="1635"/>
      <c r="E152" s="1638"/>
      <c r="F152" s="1638"/>
      <c r="G152" s="586" t="s">
        <v>367</v>
      </c>
      <c r="H152" s="1181">
        <v>0.3</v>
      </c>
      <c r="I152" s="1641"/>
      <c r="J152" s="1644"/>
      <c r="K152" s="193"/>
      <c r="L152" s="1625"/>
      <c r="M152" s="1202"/>
      <c r="N152" s="1202"/>
      <c r="O152" s="200"/>
      <c r="P152" s="1666"/>
      <c r="Q152" s="1135">
        <f>IF(OR(V152="",$J$121=""),0,$J$121*V152)</f>
        <v>0</v>
      </c>
      <c r="R152" s="1135">
        <f t="shared" si="21"/>
        <v>0</v>
      </c>
      <c r="S152" s="330">
        <v>395</v>
      </c>
      <c r="T152" s="330">
        <v>50</v>
      </c>
      <c r="U152" s="330">
        <v>270</v>
      </c>
      <c r="V152" s="331">
        <f t="shared" si="22"/>
        <v>5.3325000000000013E-3</v>
      </c>
      <c r="W152" s="330">
        <v>0.61</v>
      </c>
    </row>
    <row r="153" spans="1:23" ht="15.75">
      <c r="A153" s="848" t="s">
        <v>1978</v>
      </c>
      <c r="B153" s="1787">
        <v>2.7709999999999999</v>
      </c>
      <c r="C153" s="1787">
        <v>3.9420000000000002</v>
      </c>
      <c r="D153" s="1633">
        <v>0.56000000000000005</v>
      </c>
      <c r="E153" s="1636">
        <v>16.8</v>
      </c>
      <c r="F153" s="1636">
        <v>31</v>
      </c>
      <c r="G153" s="584" t="s">
        <v>247</v>
      </c>
      <c r="H153" s="1179">
        <v>16.7</v>
      </c>
      <c r="I153" s="1639" t="s">
        <v>1462</v>
      </c>
      <c r="J153" s="1642"/>
      <c r="K153" s="193"/>
      <c r="L153" s="1624">
        <v>187000</v>
      </c>
      <c r="M153" s="1202"/>
      <c r="N153" s="1202"/>
      <c r="O153" s="200"/>
      <c r="P153" s="1666"/>
      <c r="Q153" s="1135">
        <f>IF(OR(V153="",$J$125=""),0,$J$125*V153)</f>
        <v>0</v>
      </c>
      <c r="R153" s="1135">
        <f t="shared" si="21"/>
        <v>0</v>
      </c>
      <c r="S153" s="330">
        <v>675</v>
      </c>
      <c r="T153" s="330">
        <v>320</v>
      </c>
      <c r="U153" s="330">
        <v>675</v>
      </c>
      <c r="V153" s="331">
        <f t="shared" si="22"/>
        <v>0.14580000000000001</v>
      </c>
      <c r="W153" s="330">
        <v>22.7</v>
      </c>
    </row>
    <row r="154" spans="1:23" ht="15.75">
      <c r="A154" s="1193" t="s">
        <v>166</v>
      </c>
      <c r="B154" s="1788"/>
      <c r="C154" s="1788"/>
      <c r="D154" s="1634"/>
      <c r="E154" s="1637"/>
      <c r="F154" s="1637"/>
      <c r="G154" s="585" t="s">
        <v>344</v>
      </c>
      <c r="H154" s="1180">
        <v>2.5</v>
      </c>
      <c r="I154" s="1640"/>
      <c r="J154" s="1643"/>
      <c r="K154" s="193"/>
      <c r="L154" s="1626"/>
      <c r="M154" s="1202"/>
      <c r="N154" s="1202"/>
      <c r="O154" s="200"/>
      <c r="P154" s="1666"/>
      <c r="Q154" s="1135">
        <f>IF(OR(V154="",$J$125=""),0,$J$125*V154)</f>
        <v>0</v>
      </c>
      <c r="R154" s="1135">
        <f t="shared" si="21"/>
        <v>0</v>
      </c>
      <c r="S154" s="330">
        <v>715</v>
      </c>
      <c r="T154" s="330">
        <v>123</v>
      </c>
      <c r="U154" s="330">
        <v>715</v>
      </c>
      <c r="V154" s="331">
        <f t="shared" si="22"/>
        <v>6.2880674999999997E-2</v>
      </c>
      <c r="W154" s="330">
        <v>4.5</v>
      </c>
    </row>
    <row r="155" spans="1:23" ht="16.5" thickBot="1">
      <c r="A155" s="243" t="s">
        <v>1518</v>
      </c>
      <c r="B155" s="1789"/>
      <c r="C155" s="1789"/>
      <c r="D155" s="1635"/>
      <c r="E155" s="1638"/>
      <c r="F155" s="1638"/>
      <c r="G155" s="586" t="s">
        <v>367</v>
      </c>
      <c r="H155" s="1181">
        <v>0.3</v>
      </c>
      <c r="I155" s="1641"/>
      <c r="J155" s="1644"/>
      <c r="K155" s="193"/>
      <c r="L155" s="1625"/>
      <c r="M155" s="1202"/>
      <c r="N155" s="1202"/>
      <c r="O155" s="200"/>
      <c r="P155" s="1666"/>
      <c r="Q155" s="1135">
        <f>IF(OR(V155="",$J$125=""),0,$J$125*V155)</f>
        <v>0</v>
      </c>
      <c r="R155" s="1135">
        <f t="shared" si="21"/>
        <v>0</v>
      </c>
      <c r="S155" s="330">
        <v>395</v>
      </c>
      <c r="T155" s="330">
        <v>50</v>
      </c>
      <c r="U155" s="330">
        <v>270</v>
      </c>
      <c r="V155" s="331">
        <f t="shared" si="22"/>
        <v>5.3325000000000013E-3</v>
      </c>
      <c r="W155" s="332">
        <v>0.61</v>
      </c>
    </row>
    <row r="156" spans="1:23" ht="26.25" customHeight="1" thickBot="1">
      <c r="A156" s="1645" t="s">
        <v>2222</v>
      </c>
      <c r="B156" s="1646"/>
      <c r="C156" s="1646"/>
      <c r="D156" s="1646"/>
      <c r="E156" s="1646"/>
      <c r="F156" s="1646"/>
      <c r="G156" s="1646"/>
      <c r="H156" s="1646"/>
      <c r="I156" s="1646"/>
      <c r="J156" s="1647"/>
      <c r="K156" s="193"/>
      <c r="L156" s="512"/>
      <c r="M156" s="109"/>
      <c r="N156" s="109"/>
      <c r="O156" s="200"/>
      <c r="P156" s="1134"/>
      <c r="Q156" s="1135"/>
      <c r="R156" s="1135"/>
      <c r="S156" s="18"/>
      <c r="T156" s="18"/>
      <c r="U156" s="18"/>
      <c r="V156" s="106"/>
      <c r="W156" s="13"/>
    </row>
    <row r="157" spans="1:23" ht="16.5" thickBot="1">
      <c r="A157" s="260" t="s">
        <v>695</v>
      </c>
      <c r="B157" s="261"/>
      <c r="C157" s="261"/>
      <c r="D157" s="261"/>
      <c r="E157" s="261"/>
      <c r="F157" s="261"/>
      <c r="G157" s="261"/>
      <c r="H157" s="261"/>
      <c r="I157" s="294"/>
      <c r="J157" s="262"/>
      <c r="K157" s="193"/>
      <c r="L157" s="495"/>
      <c r="M157" s="191"/>
      <c r="N157" s="191"/>
      <c r="O157" s="200"/>
      <c r="P157" s="1134"/>
      <c r="Q157" s="1135"/>
      <c r="R157" s="1135"/>
      <c r="S157" s="18"/>
      <c r="T157" s="18"/>
      <c r="U157" s="18"/>
      <c r="V157" s="106"/>
      <c r="W157" s="13"/>
    </row>
    <row r="158" spans="1:23" ht="15.75" customHeight="1">
      <c r="A158" s="848" t="s">
        <v>1979</v>
      </c>
      <c r="B158" s="1670">
        <v>4.96</v>
      </c>
      <c r="C158" s="1670">
        <v>6.1479999999999997</v>
      </c>
      <c r="D158" s="1672">
        <v>0.9</v>
      </c>
      <c r="E158" s="1676">
        <v>14.8</v>
      </c>
      <c r="F158" s="1676">
        <v>31</v>
      </c>
      <c r="G158" s="587" t="s">
        <v>169</v>
      </c>
      <c r="H158" s="1190">
        <v>27.5</v>
      </c>
      <c r="I158" s="1678" t="s">
        <v>1462</v>
      </c>
      <c r="J158" s="1642"/>
      <c r="K158" s="193"/>
      <c r="L158" s="1624">
        <v>202000</v>
      </c>
      <c r="M158" s="1202"/>
      <c r="N158" s="1202"/>
      <c r="O158" s="200"/>
      <c r="P158" s="1666"/>
      <c r="Q158" s="1135">
        <f>IF(OR(V158="",$J$134=""),0,$J$134*V158)</f>
        <v>0</v>
      </c>
      <c r="R158" s="1135">
        <f t="shared" ref="R158:R169" si="23">IF(OR(W158="",J158=""),0,J158*W158)</f>
        <v>0</v>
      </c>
      <c r="S158" s="333">
        <v>900</v>
      </c>
      <c r="T158" s="333">
        <v>330</v>
      </c>
      <c r="U158" s="333">
        <v>900</v>
      </c>
      <c r="V158" s="331">
        <f t="shared" ref="V158:V169" si="24">(S158/1000)*(T158/1000)*(U158/1000)</f>
        <v>0.26730000000000004</v>
      </c>
      <c r="W158" s="330">
        <v>33.5</v>
      </c>
    </row>
    <row r="159" spans="1:23" ht="16.5" thickBot="1">
      <c r="A159" s="145" t="s">
        <v>168</v>
      </c>
      <c r="B159" s="1671"/>
      <c r="C159" s="1671"/>
      <c r="D159" s="1673"/>
      <c r="E159" s="1677"/>
      <c r="F159" s="1677"/>
      <c r="G159" s="586" t="s">
        <v>359</v>
      </c>
      <c r="H159" s="1187">
        <v>6</v>
      </c>
      <c r="I159" s="1679"/>
      <c r="J159" s="1644"/>
      <c r="K159" s="193"/>
      <c r="L159" s="1625"/>
      <c r="M159" s="1202"/>
      <c r="N159" s="1202"/>
      <c r="O159" s="200"/>
      <c r="P159" s="1666"/>
      <c r="Q159" s="1135">
        <f>IF(OR(V159="",$J$134=""),0,$J$134*V159)</f>
        <v>0</v>
      </c>
      <c r="R159" s="1135">
        <f t="shared" si="23"/>
        <v>0</v>
      </c>
      <c r="S159" s="333">
        <v>1035</v>
      </c>
      <c r="T159" s="333">
        <v>90</v>
      </c>
      <c r="U159" s="333">
        <v>1035</v>
      </c>
      <c r="V159" s="331">
        <f t="shared" si="24"/>
        <v>9.6410249999999975E-2</v>
      </c>
      <c r="W159" s="330">
        <v>9</v>
      </c>
    </row>
    <row r="160" spans="1:23" ht="15.75">
      <c r="A160" s="848" t="s">
        <v>1980</v>
      </c>
      <c r="B160" s="1670">
        <v>5.1779999999999999</v>
      </c>
      <c r="C160" s="1670">
        <v>6.5190000000000001</v>
      </c>
      <c r="D160" s="1672">
        <v>0.94</v>
      </c>
      <c r="E160" s="1676">
        <v>15.9</v>
      </c>
      <c r="F160" s="1676">
        <v>33</v>
      </c>
      <c r="G160" s="587" t="s">
        <v>169</v>
      </c>
      <c r="H160" s="1190">
        <v>27.5</v>
      </c>
      <c r="I160" s="1678" t="s">
        <v>1462</v>
      </c>
      <c r="J160" s="1642"/>
      <c r="K160" s="193"/>
      <c r="L160" s="1624">
        <v>225000</v>
      </c>
      <c r="M160" s="1202"/>
      <c r="N160" s="1202"/>
      <c r="O160" s="200"/>
      <c r="P160" s="1666"/>
      <c r="Q160" s="1135">
        <f>IF(OR(V160="",$J$136=""),0,$J$136*V160)</f>
        <v>0</v>
      </c>
      <c r="R160" s="1135">
        <f t="shared" si="23"/>
        <v>0</v>
      </c>
      <c r="S160" s="333">
        <v>900</v>
      </c>
      <c r="T160" s="333">
        <v>330</v>
      </c>
      <c r="U160" s="333">
        <v>900</v>
      </c>
      <c r="V160" s="331">
        <f t="shared" si="24"/>
        <v>0.26730000000000004</v>
      </c>
      <c r="W160" s="330">
        <v>33.5</v>
      </c>
    </row>
    <row r="161" spans="1:23" ht="16.5" thickBot="1">
      <c r="A161" s="145" t="s">
        <v>168</v>
      </c>
      <c r="B161" s="1671"/>
      <c r="C161" s="1671"/>
      <c r="D161" s="1673"/>
      <c r="E161" s="1677"/>
      <c r="F161" s="1677"/>
      <c r="G161" s="586" t="s">
        <v>359</v>
      </c>
      <c r="H161" s="1187">
        <v>6</v>
      </c>
      <c r="I161" s="1679"/>
      <c r="J161" s="1644"/>
      <c r="K161" s="193"/>
      <c r="L161" s="1625"/>
      <c r="M161" s="1202"/>
      <c r="N161" s="1202"/>
      <c r="O161" s="200"/>
      <c r="P161" s="1666"/>
      <c r="Q161" s="1135">
        <f>IF(OR(V161="",$J$136=""),0,$J$136*V161)</f>
        <v>0</v>
      </c>
      <c r="R161" s="1135">
        <f t="shared" si="23"/>
        <v>0</v>
      </c>
      <c r="S161" s="333">
        <v>1035</v>
      </c>
      <c r="T161" s="333">
        <v>90</v>
      </c>
      <c r="U161" s="333">
        <v>1035</v>
      </c>
      <c r="V161" s="331">
        <f t="shared" si="24"/>
        <v>9.6410249999999975E-2</v>
      </c>
      <c r="W161" s="330">
        <v>9</v>
      </c>
    </row>
    <row r="162" spans="1:23" ht="15.75">
      <c r="A162" s="848" t="s">
        <v>1981</v>
      </c>
      <c r="B162" s="1670">
        <v>5.1289999999999996</v>
      </c>
      <c r="C162" s="1670">
        <v>6.68</v>
      </c>
      <c r="D162" s="1672">
        <v>0.93</v>
      </c>
      <c r="E162" s="1676">
        <v>16</v>
      </c>
      <c r="F162" s="1676">
        <v>36</v>
      </c>
      <c r="G162" s="587" t="s">
        <v>169</v>
      </c>
      <c r="H162" s="1190">
        <v>27.5</v>
      </c>
      <c r="I162" s="1678" t="s">
        <v>1462</v>
      </c>
      <c r="J162" s="1642"/>
      <c r="K162" s="193"/>
      <c r="L162" s="1624">
        <v>239000</v>
      </c>
      <c r="M162" s="1202"/>
      <c r="N162" s="1202"/>
      <c r="O162" s="200"/>
      <c r="P162" s="1666"/>
      <c r="Q162" s="1135">
        <f>IF(OR(V162="",$J$141=""),0,$J$141*V162)</f>
        <v>0</v>
      </c>
      <c r="R162" s="1135">
        <f t="shared" si="23"/>
        <v>0</v>
      </c>
      <c r="S162" s="333">
        <v>900</v>
      </c>
      <c r="T162" s="333">
        <v>330</v>
      </c>
      <c r="U162" s="333">
        <v>900</v>
      </c>
      <c r="V162" s="331">
        <f t="shared" si="24"/>
        <v>0.26730000000000004</v>
      </c>
      <c r="W162" s="330">
        <v>33.5</v>
      </c>
    </row>
    <row r="163" spans="1:23" ht="16.5" thickBot="1">
      <c r="A163" s="145" t="s">
        <v>168</v>
      </c>
      <c r="B163" s="1671"/>
      <c r="C163" s="1671"/>
      <c r="D163" s="1673"/>
      <c r="E163" s="1677"/>
      <c r="F163" s="1677"/>
      <c r="G163" s="586" t="s">
        <v>359</v>
      </c>
      <c r="H163" s="1187">
        <v>6</v>
      </c>
      <c r="I163" s="1679"/>
      <c r="J163" s="1644"/>
      <c r="K163" s="193"/>
      <c r="L163" s="1625"/>
      <c r="M163" s="1202"/>
      <c r="N163" s="1202"/>
      <c r="O163" s="200"/>
      <c r="P163" s="1666"/>
      <c r="Q163" s="1135">
        <f>IF(OR(V163="",$J$141=""),0,$J$141*V163)</f>
        <v>0</v>
      </c>
      <c r="R163" s="1135">
        <f t="shared" si="23"/>
        <v>0</v>
      </c>
      <c r="S163" s="333">
        <v>1035</v>
      </c>
      <c r="T163" s="333">
        <v>90</v>
      </c>
      <c r="U163" s="333">
        <v>1035</v>
      </c>
      <c r="V163" s="331">
        <f t="shared" si="24"/>
        <v>9.6410249999999975E-2</v>
      </c>
      <c r="W163" s="330">
        <v>9</v>
      </c>
    </row>
    <row r="164" spans="1:23" ht="15.75">
      <c r="A164" s="848" t="s">
        <v>1982</v>
      </c>
      <c r="B164" s="1670">
        <v>5.306</v>
      </c>
      <c r="C164" s="1670">
        <v>6.7359999999999998</v>
      </c>
      <c r="D164" s="1672">
        <v>0.96</v>
      </c>
      <c r="E164" s="1676">
        <v>16.399999999999999</v>
      </c>
      <c r="F164" s="1676">
        <v>38</v>
      </c>
      <c r="G164" s="587" t="s">
        <v>169</v>
      </c>
      <c r="H164" s="1190">
        <v>27.5</v>
      </c>
      <c r="I164" s="1678" t="s">
        <v>1462</v>
      </c>
      <c r="J164" s="1642"/>
      <c r="K164" s="193"/>
      <c r="L164" s="1624">
        <v>248000</v>
      </c>
      <c r="M164" s="1202"/>
      <c r="N164" s="1202"/>
      <c r="O164" s="200"/>
      <c r="P164" s="1666"/>
      <c r="Q164" s="1135">
        <f t="shared" ref="Q164:Q169" si="25">IF(OR(V164="",$J$141=""),0,$J$141*V164)</f>
        <v>0</v>
      </c>
      <c r="R164" s="1135">
        <f t="shared" si="23"/>
        <v>0</v>
      </c>
      <c r="S164" s="333">
        <v>900</v>
      </c>
      <c r="T164" s="333">
        <v>330</v>
      </c>
      <c r="U164" s="333">
        <v>900</v>
      </c>
      <c r="V164" s="331">
        <f t="shared" si="24"/>
        <v>0.26730000000000004</v>
      </c>
      <c r="W164" s="330">
        <v>32.4</v>
      </c>
    </row>
    <row r="165" spans="1:23" ht="16.5" thickBot="1">
      <c r="A165" s="145" t="s">
        <v>168</v>
      </c>
      <c r="B165" s="1671"/>
      <c r="C165" s="1671"/>
      <c r="D165" s="1673"/>
      <c r="E165" s="1677"/>
      <c r="F165" s="1677"/>
      <c r="G165" s="586" t="s">
        <v>359</v>
      </c>
      <c r="H165" s="1187">
        <v>6</v>
      </c>
      <c r="I165" s="1679"/>
      <c r="J165" s="1644"/>
      <c r="K165" s="193"/>
      <c r="L165" s="1625"/>
      <c r="M165" s="1202"/>
      <c r="N165" s="1202"/>
      <c r="O165" s="200"/>
      <c r="P165" s="1666"/>
      <c r="Q165" s="1135">
        <f t="shared" si="25"/>
        <v>0</v>
      </c>
      <c r="R165" s="1135">
        <f t="shared" si="23"/>
        <v>0</v>
      </c>
      <c r="S165" s="333">
        <v>1035</v>
      </c>
      <c r="T165" s="333">
        <v>90</v>
      </c>
      <c r="U165" s="333">
        <v>1035</v>
      </c>
      <c r="V165" s="331">
        <f t="shared" si="24"/>
        <v>9.6410249999999975E-2</v>
      </c>
      <c r="W165" s="330">
        <v>9</v>
      </c>
    </row>
    <row r="166" spans="1:23" ht="15.75">
      <c r="A166" s="848" t="s">
        <v>1983</v>
      </c>
      <c r="B166" s="1670">
        <v>7.984</v>
      </c>
      <c r="C166" s="1670">
        <v>9.7460000000000004</v>
      </c>
      <c r="D166" s="1672">
        <v>1.42</v>
      </c>
      <c r="E166" s="1676">
        <v>33.9</v>
      </c>
      <c r="F166" s="1676">
        <v>42</v>
      </c>
      <c r="G166" s="587" t="s">
        <v>169</v>
      </c>
      <c r="H166" s="1190">
        <v>30</v>
      </c>
      <c r="I166" s="1678" t="s">
        <v>1462</v>
      </c>
      <c r="J166" s="1642"/>
      <c r="K166" s="193"/>
      <c r="L166" s="1624">
        <v>266000</v>
      </c>
      <c r="M166" s="1202"/>
      <c r="N166" s="1202"/>
      <c r="O166" s="200"/>
      <c r="P166" s="1666"/>
      <c r="Q166" s="1135">
        <f t="shared" si="25"/>
        <v>0</v>
      </c>
      <c r="R166" s="1135">
        <f t="shared" si="23"/>
        <v>0</v>
      </c>
      <c r="S166" s="333">
        <v>900</v>
      </c>
      <c r="T166" s="333">
        <v>330</v>
      </c>
      <c r="U166" s="333">
        <v>900</v>
      </c>
      <c r="V166" s="331">
        <f t="shared" si="24"/>
        <v>0.26730000000000004</v>
      </c>
      <c r="W166" s="330">
        <v>35</v>
      </c>
    </row>
    <row r="167" spans="1:23" ht="16.5" thickBot="1">
      <c r="A167" s="145" t="s">
        <v>168</v>
      </c>
      <c r="B167" s="1671"/>
      <c r="C167" s="1671"/>
      <c r="D167" s="1673"/>
      <c r="E167" s="1677"/>
      <c r="F167" s="1677"/>
      <c r="G167" s="586" t="s">
        <v>359</v>
      </c>
      <c r="H167" s="1187">
        <v>6</v>
      </c>
      <c r="I167" s="1679"/>
      <c r="J167" s="1644"/>
      <c r="K167" s="193"/>
      <c r="L167" s="1625"/>
      <c r="M167" s="1202"/>
      <c r="N167" s="1202"/>
      <c r="O167" s="200"/>
      <c r="P167" s="1666"/>
      <c r="Q167" s="1135">
        <f t="shared" si="25"/>
        <v>0</v>
      </c>
      <c r="R167" s="1135">
        <f t="shared" si="23"/>
        <v>0</v>
      </c>
      <c r="S167" s="333">
        <v>1035</v>
      </c>
      <c r="T167" s="333">
        <v>90</v>
      </c>
      <c r="U167" s="333">
        <v>1035</v>
      </c>
      <c r="V167" s="331">
        <f t="shared" si="24"/>
        <v>9.6410249999999975E-2</v>
      </c>
      <c r="W167" s="330">
        <v>9</v>
      </c>
    </row>
    <row r="168" spans="1:23" ht="15.75">
      <c r="A168" s="848" t="s">
        <v>1984</v>
      </c>
      <c r="B168" s="1670">
        <v>8.0380000000000003</v>
      </c>
      <c r="C168" s="1670">
        <v>9.93</v>
      </c>
      <c r="D168" s="1672">
        <v>1.43</v>
      </c>
      <c r="E168" s="1676">
        <v>33</v>
      </c>
      <c r="F168" s="1676">
        <v>38</v>
      </c>
      <c r="G168" s="587" t="s">
        <v>169</v>
      </c>
      <c r="H168" s="1190">
        <v>30</v>
      </c>
      <c r="I168" s="1678" t="s">
        <v>1462</v>
      </c>
      <c r="J168" s="1642"/>
      <c r="K168" s="193"/>
      <c r="L168" s="1624">
        <v>276000</v>
      </c>
      <c r="M168" s="1202"/>
      <c r="N168" s="1202"/>
      <c r="O168" s="200"/>
      <c r="P168" s="1666"/>
      <c r="Q168" s="1135">
        <f t="shared" si="25"/>
        <v>0</v>
      </c>
      <c r="R168" s="1135">
        <f t="shared" si="23"/>
        <v>0</v>
      </c>
      <c r="S168" s="333">
        <v>900</v>
      </c>
      <c r="T168" s="333">
        <v>330</v>
      </c>
      <c r="U168" s="333">
        <v>900</v>
      </c>
      <c r="V168" s="331">
        <f t="shared" si="24"/>
        <v>0.26730000000000004</v>
      </c>
      <c r="W168" s="330">
        <v>35</v>
      </c>
    </row>
    <row r="169" spans="1:23" ht="16.5" thickBot="1">
      <c r="A169" s="145" t="s">
        <v>168</v>
      </c>
      <c r="B169" s="1671"/>
      <c r="C169" s="1671"/>
      <c r="D169" s="1673"/>
      <c r="E169" s="1677"/>
      <c r="F169" s="1677"/>
      <c r="G169" s="586" t="s">
        <v>359</v>
      </c>
      <c r="H169" s="1187">
        <v>6</v>
      </c>
      <c r="I169" s="1679"/>
      <c r="J169" s="1644"/>
      <c r="K169" s="193"/>
      <c r="L169" s="1625"/>
      <c r="M169" s="1202"/>
      <c r="N169" s="1202"/>
      <c r="O169" s="200"/>
      <c r="P169" s="1666"/>
      <c r="Q169" s="1135">
        <f t="shared" si="25"/>
        <v>0</v>
      </c>
      <c r="R169" s="1135">
        <f t="shared" si="23"/>
        <v>0</v>
      </c>
      <c r="S169" s="333">
        <v>1035</v>
      </c>
      <c r="T169" s="333">
        <v>90</v>
      </c>
      <c r="U169" s="333">
        <v>1035</v>
      </c>
      <c r="V169" s="331">
        <f t="shared" si="24"/>
        <v>9.6410249999999975E-2</v>
      </c>
      <c r="W169" s="330">
        <v>9</v>
      </c>
    </row>
    <row r="170" spans="1:23" ht="28.5" customHeight="1" thickBot="1">
      <c r="A170" s="1667" t="s">
        <v>2223</v>
      </c>
      <c r="B170" s="1668"/>
      <c r="C170" s="1668"/>
      <c r="D170" s="1668"/>
      <c r="E170" s="1668"/>
      <c r="F170" s="1668"/>
      <c r="G170" s="1668"/>
      <c r="H170" s="1668"/>
      <c r="I170" s="1668"/>
      <c r="J170" s="1669"/>
      <c r="K170" s="193"/>
      <c r="L170" s="512"/>
      <c r="M170" s="109"/>
      <c r="N170" s="109"/>
      <c r="O170" s="200"/>
      <c r="P170" s="1134"/>
      <c r="Q170" s="1135"/>
      <c r="R170" s="1135"/>
      <c r="S170" s="13"/>
      <c r="T170" s="13"/>
      <c r="U170" s="13"/>
      <c r="V170" s="13"/>
      <c r="W170" s="13"/>
    </row>
    <row r="171" spans="1:23" ht="24" customHeight="1" thickBot="1">
      <c r="A171" s="269" t="s">
        <v>1985</v>
      </c>
      <c r="B171" s="261"/>
      <c r="C171" s="261"/>
      <c r="D171" s="261"/>
      <c r="E171" s="261"/>
      <c r="F171" s="261"/>
      <c r="G171" s="261"/>
      <c r="H171" s="261"/>
      <c r="I171" s="294"/>
      <c r="J171" s="262"/>
      <c r="K171" s="193"/>
      <c r="L171" s="495"/>
      <c r="M171" s="109"/>
      <c r="N171" s="109"/>
      <c r="O171" s="200"/>
      <c r="P171" s="1134"/>
      <c r="Q171" s="1135"/>
      <c r="R171" s="1135"/>
      <c r="S171" s="13"/>
      <c r="T171" s="13"/>
      <c r="U171" s="13"/>
      <c r="V171" s="106"/>
      <c r="W171" s="13"/>
    </row>
    <row r="172" spans="1:23" ht="15.75">
      <c r="A172" s="1193" t="s">
        <v>1986</v>
      </c>
      <c r="B172" s="1197">
        <v>1.63</v>
      </c>
      <c r="C172" s="1197">
        <v>1.35</v>
      </c>
      <c r="D172" s="1183">
        <v>0.27900000000000003</v>
      </c>
      <c r="E172" s="1186">
        <v>17.5</v>
      </c>
      <c r="F172" s="1186">
        <v>39</v>
      </c>
      <c r="G172" s="452" t="s">
        <v>1881</v>
      </c>
      <c r="H172" s="1180">
        <v>19</v>
      </c>
      <c r="I172" s="1141" t="s">
        <v>1462</v>
      </c>
      <c r="J172" s="238"/>
      <c r="K172" s="193"/>
      <c r="L172" s="1307">
        <v>124000</v>
      </c>
      <c r="M172" s="109"/>
      <c r="N172" s="109"/>
      <c r="O172" s="200"/>
      <c r="P172" s="1134"/>
      <c r="Q172" s="1135">
        <f t="shared" ref="Q172:Q177" si="26">IF(OR(V172="",J172=""),0,J172*V172)</f>
        <v>0</v>
      </c>
      <c r="R172" s="1135">
        <f t="shared" ref="R172:R177" si="27">IF(OR(W172="",J172=""),0,J172*W172)</f>
        <v>0</v>
      </c>
      <c r="S172" s="328">
        <v>895</v>
      </c>
      <c r="T172" s="328">
        <v>595</v>
      </c>
      <c r="U172" s="328">
        <v>300</v>
      </c>
      <c r="V172" s="331">
        <f t="shared" ref="V172:V177" si="28">(S172/1000)*(T172/1000)*(U172/1000)</f>
        <v>0.1597575</v>
      </c>
      <c r="W172" s="328">
        <v>24.5</v>
      </c>
    </row>
    <row r="173" spans="1:23" ht="15.75">
      <c r="A173" s="1193" t="s">
        <v>1987</v>
      </c>
      <c r="B173" s="1197">
        <v>2.41</v>
      </c>
      <c r="C173" s="1197">
        <v>2.06</v>
      </c>
      <c r="D173" s="1183">
        <v>0.41</v>
      </c>
      <c r="E173" s="1186">
        <v>15.2</v>
      </c>
      <c r="F173" s="1186">
        <v>30</v>
      </c>
      <c r="G173" s="585" t="s">
        <v>1882</v>
      </c>
      <c r="H173" s="1180">
        <v>22.5</v>
      </c>
      <c r="I173" s="1141" t="s">
        <v>1462</v>
      </c>
      <c r="J173" s="239"/>
      <c r="K173" s="193"/>
      <c r="L173" s="1307">
        <v>140000</v>
      </c>
      <c r="M173" s="109"/>
      <c r="N173" s="109"/>
      <c r="O173" s="200"/>
      <c r="P173" s="1134"/>
      <c r="Q173" s="1135">
        <f t="shared" si="26"/>
        <v>0</v>
      </c>
      <c r="R173" s="1135">
        <f t="shared" si="27"/>
        <v>0</v>
      </c>
      <c r="S173" s="328">
        <v>1125</v>
      </c>
      <c r="T173" s="328">
        <v>595</v>
      </c>
      <c r="U173" s="328">
        <v>300</v>
      </c>
      <c r="V173" s="331">
        <f t="shared" si="28"/>
        <v>0.20081249999999998</v>
      </c>
      <c r="W173" s="328">
        <v>28.5</v>
      </c>
    </row>
    <row r="174" spans="1:23" ht="15.75">
      <c r="A174" s="1193" t="s">
        <v>1988</v>
      </c>
      <c r="B174" s="1197">
        <v>3.73</v>
      </c>
      <c r="C174" s="1197">
        <v>2.81</v>
      </c>
      <c r="D174" s="1183">
        <v>0.63</v>
      </c>
      <c r="E174" s="1186">
        <v>38.200000000000003</v>
      </c>
      <c r="F174" s="1186">
        <v>37</v>
      </c>
      <c r="G174" s="585" t="s">
        <v>1883</v>
      </c>
      <c r="H174" s="1180">
        <v>27</v>
      </c>
      <c r="I174" s="1141" t="s">
        <v>1462</v>
      </c>
      <c r="J174" s="239"/>
      <c r="K174" s="193"/>
      <c r="L174" s="1307">
        <v>153000</v>
      </c>
      <c r="M174" s="109"/>
      <c r="N174" s="109"/>
      <c r="O174" s="200"/>
      <c r="P174" s="1134"/>
      <c r="Q174" s="1135">
        <f t="shared" si="26"/>
        <v>0</v>
      </c>
      <c r="R174" s="1135">
        <f t="shared" si="27"/>
        <v>0</v>
      </c>
      <c r="S174" s="328">
        <v>1345</v>
      </c>
      <c r="T174" s="328">
        <v>595</v>
      </c>
      <c r="U174" s="328">
        <v>300</v>
      </c>
      <c r="V174" s="331">
        <f t="shared" si="28"/>
        <v>0.24008249999999998</v>
      </c>
      <c r="W174" s="328">
        <v>34</v>
      </c>
    </row>
    <row r="175" spans="1:23" ht="15.75">
      <c r="A175" s="1193" t="s">
        <v>1989</v>
      </c>
      <c r="B175" s="1197">
        <v>4.49</v>
      </c>
      <c r="C175" s="1197">
        <v>3.27</v>
      </c>
      <c r="D175" s="1183">
        <v>0.77</v>
      </c>
      <c r="E175" s="1186">
        <v>54.8</v>
      </c>
      <c r="F175" s="1186">
        <v>43</v>
      </c>
      <c r="G175" s="585" t="s">
        <v>1883</v>
      </c>
      <c r="H175" s="1180">
        <v>27</v>
      </c>
      <c r="I175" s="1141" t="s">
        <v>1462</v>
      </c>
      <c r="J175" s="239"/>
      <c r="K175" s="193"/>
      <c r="L175" s="1307">
        <v>158000</v>
      </c>
      <c r="M175" s="109"/>
      <c r="N175" s="109"/>
      <c r="O175" s="200"/>
      <c r="P175" s="1134"/>
      <c r="Q175" s="1135">
        <f t="shared" si="26"/>
        <v>0</v>
      </c>
      <c r="R175" s="1135">
        <f t="shared" si="27"/>
        <v>0</v>
      </c>
      <c r="S175" s="328">
        <v>1345</v>
      </c>
      <c r="T175" s="328">
        <v>595</v>
      </c>
      <c r="U175" s="328">
        <v>300</v>
      </c>
      <c r="V175" s="331">
        <f t="shared" si="28"/>
        <v>0.24008249999999998</v>
      </c>
      <c r="W175" s="328">
        <v>34</v>
      </c>
    </row>
    <row r="176" spans="1:23" ht="15.75">
      <c r="A176" s="1193" t="s">
        <v>1990</v>
      </c>
      <c r="B176" s="1197">
        <v>5.34</v>
      </c>
      <c r="C176" s="1197">
        <v>4.0599999999999996</v>
      </c>
      <c r="D176" s="1183">
        <v>0.92</v>
      </c>
      <c r="E176" s="1186">
        <v>47.4</v>
      </c>
      <c r="F176" s="1186">
        <v>46</v>
      </c>
      <c r="G176" s="585" t="s">
        <v>1884</v>
      </c>
      <c r="H176" s="1180">
        <v>30</v>
      </c>
      <c r="I176" s="1141" t="s">
        <v>1462</v>
      </c>
      <c r="J176" s="239"/>
      <c r="K176" s="193"/>
      <c r="L176" s="1307">
        <v>176000</v>
      </c>
      <c r="M176" s="109"/>
      <c r="N176" s="109"/>
      <c r="O176" s="200"/>
      <c r="P176" s="1134"/>
      <c r="Q176" s="1135">
        <f t="shared" si="26"/>
        <v>0</v>
      </c>
      <c r="R176" s="1135">
        <f t="shared" si="27"/>
        <v>0</v>
      </c>
      <c r="S176" s="328">
        <v>1465</v>
      </c>
      <c r="T176" s="328">
        <v>595</v>
      </c>
      <c r="U176" s="328">
        <v>300</v>
      </c>
      <c r="V176" s="331">
        <f t="shared" si="28"/>
        <v>0.26150249999999997</v>
      </c>
      <c r="W176" s="328">
        <v>37.5</v>
      </c>
    </row>
    <row r="177" spans="1:23" ht="16.5" thickBot="1">
      <c r="A177" s="145" t="s">
        <v>1991</v>
      </c>
      <c r="B177" s="1197">
        <v>6.77</v>
      </c>
      <c r="C177" s="1197">
        <v>6.63</v>
      </c>
      <c r="D177" s="1184">
        <v>1.1599999999999999</v>
      </c>
      <c r="E177" s="1187">
        <v>42.5</v>
      </c>
      <c r="F177" s="1187">
        <v>49</v>
      </c>
      <c r="G177" s="585" t="s">
        <v>1885</v>
      </c>
      <c r="H177" s="1181">
        <v>35</v>
      </c>
      <c r="I177" s="1141" t="s">
        <v>1462</v>
      </c>
      <c r="J177" s="239"/>
      <c r="K177" s="193"/>
      <c r="L177" s="461">
        <v>200000</v>
      </c>
      <c r="M177" s="109"/>
      <c r="N177" s="109"/>
      <c r="O177" s="200"/>
      <c r="P177" s="1134"/>
      <c r="Q177" s="1135">
        <f t="shared" si="26"/>
        <v>0</v>
      </c>
      <c r="R177" s="1135">
        <f t="shared" si="27"/>
        <v>0</v>
      </c>
      <c r="S177" s="328">
        <v>1465</v>
      </c>
      <c r="T177" s="328">
        <v>695</v>
      </c>
      <c r="U177" s="328">
        <v>300</v>
      </c>
      <c r="V177" s="331">
        <f t="shared" si="28"/>
        <v>0.30545250000000002</v>
      </c>
      <c r="W177" s="328">
        <v>43</v>
      </c>
    </row>
    <row r="178" spans="1:23" ht="27" customHeight="1" thickBot="1">
      <c r="A178" s="1645" t="s">
        <v>1103</v>
      </c>
      <c r="B178" s="1646"/>
      <c r="C178" s="1646"/>
      <c r="D178" s="1646"/>
      <c r="E178" s="1646"/>
      <c r="F178" s="1646"/>
      <c r="G178" s="1646"/>
      <c r="H178" s="1646"/>
      <c r="I178" s="1646"/>
      <c r="J178" s="1647"/>
      <c r="K178" s="193"/>
      <c r="L178" s="512"/>
      <c r="M178" s="109"/>
      <c r="N178" s="109"/>
      <c r="O178" s="200"/>
      <c r="P178" s="1134"/>
      <c r="Q178" s="1135"/>
      <c r="R178" s="1135"/>
      <c r="S178" s="13"/>
      <c r="T178" s="13"/>
      <c r="U178" s="13"/>
      <c r="V178" s="202"/>
      <c r="W178" s="13"/>
    </row>
    <row r="179" spans="1:23" ht="24" customHeight="1" thickBot="1">
      <c r="A179" s="269" t="s">
        <v>1992</v>
      </c>
      <c r="B179" s="261"/>
      <c r="C179" s="261"/>
      <c r="D179" s="261"/>
      <c r="E179" s="261"/>
      <c r="F179" s="261"/>
      <c r="G179" s="261"/>
      <c r="H179" s="261"/>
      <c r="I179" s="294"/>
      <c r="J179" s="262"/>
      <c r="K179" s="193"/>
      <c r="L179" s="495"/>
      <c r="M179" s="109"/>
      <c r="N179" s="109"/>
      <c r="O179" s="200"/>
      <c r="P179" s="1134"/>
      <c r="Q179" s="1135"/>
      <c r="R179" s="1135"/>
      <c r="S179" s="13"/>
      <c r="T179" s="13"/>
      <c r="U179" s="13"/>
      <c r="V179" s="106"/>
      <c r="W179" s="13"/>
    </row>
    <row r="180" spans="1:23" ht="15.75">
      <c r="A180" s="1193" t="s">
        <v>1993</v>
      </c>
      <c r="B180" s="1197">
        <v>1.7</v>
      </c>
      <c r="C180" s="1197">
        <v>1.4</v>
      </c>
      <c r="D180" s="1183">
        <v>0.28999999999999998</v>
      </c>
      <c r="E180" s="1186">
        <v>18.2</v>
      </c>
      <c r="F180" s="1186">
        <v>38</v>
      </c>
      <c r="G180" s="585" t="s">
        <v>1869</v>
      </c>
      <c r="H180" s="1180">
        <v>19</v>
      </c>
      <c r="I180" s="1141" t="s">
        <v>1462</v>
      </c>
      <c r="J180" s="238"/>
      <c r="K180" s="193"/>
      <c r="L180" s="1307">
        <v>124000</v>
      </c>
      <c r="M180" s="109"/>
      <c r="N180" s="109"/>
      <c r="O180" s="200"/>
      <c r="P180" s="1134"/>
      <c r="Q180" s="1135">
        <f t="shared" ref="Q180:Q185" si="29">IF(OR(V180="",J180=""),0,J180*V180)</f>
        <v>0</v>
      </c>
      <c r="R180" s="1135">
        <f t="shared" ref="R180:R185" si="30">IF(OR(W180="",J180=""),0,J180*W180)</f>
        <v>0</v>
      </c>
      <c r="S180" s="328">
        <v>895</v>
      </c>
      <c r="T180" s="328">
        <v>595</v>
      </c>
      <c r="U180" s="328">
        <v>300</v>
      </c>
      <c r="V180" s="331">
        <f t="shared" ref="V180:V185" si="31">(S180/1000)*(T180/1000)*(U180/1000)</f>
        <v>0.1597575</v>
      </c>
      <c r="W180" s="328">
        <v>24.5</v>
      </c>
    </row>
    <row r="181" spans="1:23" ht="15.75">
      <c r="A181" s="1193" t="s">
        <v>1994</v>
      </c>
      <c r="B181" s="1197">
        <v>2.7</v>
      </c>
      <c r="C181" s="1197">
        <v>2.2999999999999998</v>
      </c>
      <c r="D181" s="1183">
        <v>0.46</v>
      </c>
      <c r="E181" s="1186">
        <v>17</v>
      </c>
      <c r="F181" s="1186">
        <v>29</v>
      </c>
      <c r="G181" s="585" t="s">
        <v>1870</v>
      </c>
      <c r="H181" s="1180">
        <v>22.5</v>
      </c>
      <c r="I181" s="1141" t="s">
        <v>1462</v>
      </c>
      <c r="J181" s="239"/>
      <c r="K181" s="193"/>
      <c r="L181" s="1307">
        <v>140000</v>
      </c>
      <c r="M181" s="109"/>
      <c r="N181" s="109"/>
      <c r="O181" s="200"/>
      <c r="P181" s="1134"/>
      <c r="Q181" s="1135">
        <f t="shared" si="29"/>
        <v>0</v>
      </c>
      <c r="R181" s="1135">
        <f t="shared" si="30"/>
        <v>0</v>
      </c>
      <c r="S181" s="328">
        <v>1125</v>
      </c>
      <c r="T181" s="328">
        <v>595</v>
      </c>
      <c r="U181" s="328">
        <v>300</v>
      </c>
      <c r="V181" s="331">
        <f t="shared" si="31"/>
        <v>0.20081249999999998</v>
      </c>
      <c r="W181" s="328">
        <v>28.5</v>
      </c>
    </row>
    <row r="182" spans="1:23" ht="15.75">
      <c r="A182" s="1193" t="s">
        <v>1995</v>
      </c>
      <c r="B182" s="1197">
        <v>3.8</v>
      </c>
      <c r="C182" s="1197">
        <v>2.88</v>
      </c>
      <c r="D182" s="1183">
        <v>0.65</v>
      </c>
      <c r="E182" s="1186">
        <v>39.200000000000003</v>
      </c>
      <c r="F182" s="1186">
        <v>36</v>
      </c>
      <c r="G182" s="585" t="s">
        <v>1872</v>
      </c>
      <c r="H182" s="1180">
        <v>27</v>
      </c>
      <c r="I182" s="1141" t="s">
        <v>1462</v>
      </c>
      <c r="J182" s="239"/>
      <c r="K182" s="193"/>
      <c r="L182" s="1307">
        <v>153000</v>
      </c>
      <c r="M182" s="109"/>
      <c r="N182" s="109"/>
      <c r="O182" s="200"/>
      <c r="P182" s="1134"/>
      <c r="Q182" s="1135">
        <f t="shared" si="29"/>
        <v>0</v>
      </c>
      <c r="R182" s="1135">
        <f t="shared" si="30"/>
        <v>0</v>
      </c>
      <c r="S182" s="328">
        <v>1345</v>
      </c>
      <c r="T182" s="328">
        <v>595</v>
      </c>
      <c r="U182" s="328">
        <v>300</v>
      </c>
      <c r="V182" s="331">
        <f t="shared" si="31"/>
        <v>0.24008249999999998</v>
      </c>
      <c r="W182" s="328">
        <v>34</v>
      </c>
    </row>
    <row r="183" spans="1:23" ht="15.75">
      <c r="A183" s="1193" t="s">
        <v>1996</v>
      </c>
      <c r="B183" s="1197">
        <v>4.5999999999999996</v>
      </c>
      <c r="C183" s="1197">
        <v>3.35</v>
      </c>
      <c r="D183" s="1183">
        <v>0.79</v>
      </c>
      <c r="E183" s="1186">
        <v>56.2</v>
      </c>
      <c r="F183" s="1186">
        <v>43</v>
      </c>
      <c r="G183" s="585" t="s">
        <v>1872</v>
      </c>
      <c r="H183" s="1180">
        <v>27</v>
      </c>
      <c r="I183" s="1141" t="s">
        <v>1462</v>
      </c>
      <c r="J183" s="239"/>
      <c r="K183" s="193"/>
      <c r="L183" s="1307">
        <v>158000</v>
      </c>
      <c r="M183" s="109"/>
      <c r="N183" s="109"/>
      <c r="O183" s="200"/>
      <c r="P183" s="1134"/>
      <c r="Q183" s="1135">
        <f t="shared" si="29"/>
        <v>0</v>
      </c>
      <c r="R183" s="1135">
        <f t="shared" si="30"/>
        <v>0</v>
      </c>
      <c r="S183" s="328">
        <v>1345</v>
      </c>
      <c r="T183" s="328">
        <v>595</v>
      </c>
      <c r="U183" s="328">
        <v>300</v>
      </c>
      <c r="V183" s="331">
        <f t="shared" si="31"/>
        <v>0.24008249999999998</v>
      </c>
      <c r="W183" s="328">
        <v>34</v>
      </c>
    </row>
    <row r="184" spans="1:23" ht="15.75">
      <c r="A184" s="1193" t="s">
        <v>1997</v>
      </c>
      <c r="B184" s="1197">
        <v>6.05</v>
      </c>
      <c r="C184" s="1197">
        <v>4.5999999999999996</v>
      </c>
      <c r="D184" s="1183">
        <v>1.04</v>
      </c>
      <c r="E184" s="1186">
        <v>53.7</v>
      </c>
      <c r="F184" s="1186">
        <v>46</v>
      </c>
      <c r="G184" s="585" t="s">
        <v>1874</v>
      </c>
      <c r="H184" s="1180">
        <v>30</v>
      </c>
      <c r="I184" s="1141" t="s">
        <v>1462</v>
      </c>
      <c r="J184" s="239"/>
      <c r="K184" s="193"/>
      <c r="L184" s="1307">
        <v>176000</v>
      </c>
      <c r="M184" s="109"/>
      <c r="N184" s="109"/>
      <c r="O184" s="200"/>
      <c r="P184" s="1134"/>
      <c r="Q184" s="1135">
        <f t="shared" si="29"/>
        <v>0</v>
      </c>
      <c r="R184" s="1135">
        <f t="shared" si="30"/>
        <v>0</v>
      </c>
      <c r="S184" s="328">
        <v>1465</v>
      </c>
      <c r="T184" s="328">
        <v>595</v>
      </c>
      <c r="U184" s="328">
        <v>300</v>
      </c>
      <c r="V184" s="331">
        <f t="shared" si="31"/>
        <v>0.26150249999999997</v>
      </c>
      <c r="W184" s="328">
        <v>37.5</v>
      </c>
    </row>
    <row r="185" spans="1:23" ht="16.5" thickBot="1">
      <c r="A185" s="145" t="s">
        <v>1998</v>
      </c>
      <c r="B185" s="1197">
        <v>7.65</v>
      </c>
      <c r="C185" s="1197">
        <v>7.5</v>
      </c>
      <c r="D185" s="1184">
        <v>1.31</v>
      </c>
      <c r="E185" s="1187">
        <v>48.1</v>
      </c>
      <c r="F185" s="1187">
        <v>47</v>
      </c>
      <c r="G185" s="585" t="s">
        <v>1875</v>
      </c>
      <c r="H185" s="1181">
        <v>35</v>
      </c>
      <c r="I185" s="1141" t="s">
        <v>1462</v>
      </c>
      <c r="J185" s="239"/>
      <c r="K185" s="193"/>
      <c r="L185" s="461">
        <v>200000</v>
      </c>
      <c r="M185" s="109"/>
      <c r="N185" s="109"/>
      <c r="O185" s="200"/>
      <c r="P185" s="1134"/>
      <c r="Q185" s="1135">
        <f t="shared" si="29"/>
        <v>0</v>
      </c>
      <c r="R185" s="1135">
        <f t="shared" si="30"/>
        <v>0</v>
      </c>
      <c r="S185" s="328">
        <v>1465</v>
      </c>
      <c r="T185" s="328">
        <v>6945</v>
      </c>
      <c r="U185" s="328">
        <v>300</v>
      </c>
      <c r="V185" s="331">
        <f t="shared" si="31"/>
        <v>3.0523275000000001</v>
      </c>
      <c r="W185" s="328">
        <v>43</v>
      </c>
    </row>
    <row r="186" spans="1:23" ht="16.5" thickBot="1">
      <c r="A186" s="1645" t="s">
        <v>1103</v>
      </c>
      <c r="B186" s="1646"/>
      <c r="C186" s="1646"/>
      <c r="D186" s="1646"/>
      <c r="E186" s="1646"/>
      <c r="F186" s="1646"/>
      <c r="G186" s="1646"/>
      <c r="H186" s="1646"/>
      <c r="I186" s="1646"/>
      <c r="J186" s="1647"/>
      <c r="K186" s="193"/>
      <c r="L186" s="1205"/>
      <c r="M186" s="109"/>
      <c r="N186" s="109"/>
      <c r="O186" s="200"/>
      <c r="P186" s="1134"/>
      <c r="Q186" s="1135"/>
      <c r="R186" s="1135"/>
      <c r="S186" s="328"/>
      <c r="T186" s="328"/>
      <c r="U186" s="328"/>
      <c r="V186" s="331"/>
      <c r="W186" s="328"/>
    </row>
    <row r="187" spans="1:23" ht="16.5" thickBot="1">
      <c r="A187" s="269" t="s">
        <v>1999</v>
      </c>
      <c r="B187" s="261"/>
      <c r="C187" s="261"/>
      <c r="D187" s="261"/>
      <c r="E187" s="261"/>
      <c r="F187" s="261"/>
      <c r="G187" s="261"/>
      <c r="H187" s="261"/>
      <c r="I187" s="294"/>
      <c r="J187" s="262"/>
      <c r="K187" s="193"/>
      <c r="L187" s="495"/>
      <c r="M187" s="109"/>
      <c r="N187" s="109"/>
      <c r="O187" s="200"/>
      <c r="P187" s="1134"/>
      <c r="Q187" s="1135"/>
      <c r="R187" s="1135"/>
      <c r="S187" s="328"/>
      <c r="T187" s="328"/>
      <c r="U187" s="328"/>
      <c r="V187" s="331"/>
      <c r="W187" s="328"/>
    </row>
    <row r="188" spans="1:23" ht="15.75">
      <c r="A188" s="1193" t="s">
        <v>2000</v>
      </c>
      <c r="B188" s="1197">
        <v>1.7</v>
      </c>
      <c r="C188" s="1197">
        <v>1.4</v>
      </c>
      <c r="D188" s="1183">
        <v>0.28999999999999998</v>
      </c>
      <c r="E188" s="1186">
        <v>18.2</v>
      </c>
      <c r="F188" s="1186">
        <v>38</v>
      </c>
      <c r="G188" s="452" t="s">
        <v>1947</v>
      </c>
      <c r="H188" s="1180">
        <v>12.6</v>
      </c>
      <c r="I188" s="1141" t="s">
        <v>1462</v>
      </c>
      <c r="J188" s="1200"/>
      <c r="K188" s="193"/>
      <c r="L188" s="1307">
        <v>123000</v>
      </c>
      <c r="M188" s="109"/>
      <c r="N188" s="109"/>
      <c r="O188" s="200"/>
      <c r="P188" s="1134"/>
      <c r="Q188" s="1135">
        <f t="shared" ref="Q188:Q193" si="32">IF(OR(V188="",J188=""),0,J188*V188)</f>
        <v>0</v>
      </c>
      <c r="R188" s="1135">
        <f t="shared" ref="R188:R193" si="33">IF(OR(W188="",J188=""),0,J188*W188)</f>
        <v>0</v>
      </c>
      <c r="S188" s="328">
        <v>895</v>
      </c>
      <c r="T188" s="328">
        <v>595</v>
      </c>
      <c r="U188" s="328">
        <v>300</v>
      </c>
      <c r="V188" s="331">
        <f t="shared" ref="V188:V193" si="34">(S188/1000)*(T188/1000)*(U188/1000)</f>
        <v>0.1597575</v>
      </c>
      <c r="W188" s="328">
        <v>16.899999999999999</v>
      </c>
    </row>
    <row r="189" spans="1:23" ht="15.75">
      <c r="A189" s="1193" t="s">
        <v>2001</v>
      </c>
      <c r="B189" s="1197">
        <v>2.7</v>
      </c>
      <c r="C189" s="1197">
        <v>2.2999999999999998</v>
      </c>
      <c r="D189" s="1183">
        <v>0.46</v>
      </c>
      <c r="E189" s="1186">
        <v>17</v>
      </c>
      <c r="F189" s="1186">
        <v>29</v>
      </c>
      <c r="G189" s="585" t="s">
        <v>1949</v>
      </c>
      <c r="H189" s="1180">
        <v>15.3</v>
      </c>
      <c r="I189" s="1141" t="s">
        <v>1462</v>
      </c>
      <c r="J189" s="1200"/>
      <c r="K189" s="193"/>
      <c r="L189" s="1307">
        <v>138000</v>
      </c>
      <c r="M189" s="109"/>
      <c r="N189" s="109"/>
      <c r="O189" s="200"/>
      <c r="P189" s="1134"/>
      <c r="Q189" s="1135">
        <f t="shared" si="32"/>
        <v>0</v>
      </c>
      <c r="R189" s="1135">
        <f t="shared" si="33"/>
        <v>0</v>
      </c>
      <c r="S189" s="328">
        <v>1125</v>
      </c>
      <c r="T189" s="328">
        <v>595</v>
      </c>
      <c r="U189" s="328">
        <v>300</v>
      </c>
      <c r="V189" s="331">
        <f t="shared" si="34"/>
        <v>0.20081249999999998</v>
      </c>
      <c r="W189" s="328">
        <v>20.8</v>
      </c>
    </row>
    <row r="190" spans="1:23" ht="15.75">
      <c r="A190" s="1193" t="s">
        <v>2002</v>
      </c>
      <c r="B190" s="1197">
        <v>3.8</v>
      </c>
      <c r="C190" s="1197">
        <v>2.88</v>
      </c>
      <c r="D190" s="1183">
        <v>0.65</v>
      </c>
      <c r="E190" s="1186">
        <v>39.200000000000003</v>
      </c>
      <c r="F190" s="1186">
        <v>36</v>
      </c>
      <c r="G190" s="585" t="s">
        <v>1951</v>
      </c>
      <c r="H190" s="1180">
        <v>18.7</v>
      </c>
      <c r="I190" s="1141" t="s">
        <v>1462</v>
      </c>
      <c r="J190" s="1200"/>
      <c r="K190" s="193"/>
      <c r="L190" s="1307">
        <v>148000</v>
      </c>
      <c r="M190" s="109"/>
      <c r="N190" s="109"/>
      <c r="O190" s="200"/>
      <c r="P190" s="1134"/>
      <c r="Q190" s="1135">
        <f t="shared" si="32"/>
        <v>0</v>
      </c>
      <c r="R190" s="1135">
        <f t="shared" si="33"/>
        <v>0</v>
      </c>
      <c r="S190" s="328">
        <v>1345</v>
      </c>
      <c r="T190" s="328">
        <v>595</v>
      </c>
      <c r="U190" s="328">
        <v>300</v>
      </c>
      <c r="V190" s="331">
        <f t="shared" si="34"/>
        <v>0.24008249999999998</v>
      </c>
      <c r="W190" s="328">
        <v>25.4</v>
      </c>
    </row>
    <row r="191" spans="1:23" ht="15.75">
      <c r="A191" s="1193" t="s">
        <v>2003</v>
      </c>
      <c r="B191" s="1197">
        <v>4.5999999999999996</v>
      </c>
      <c r="C191" s="1197">
        <v>3.35</v>
      </c>
      <c r="D191" s="1183">
        <v>0.79</v>
      </c>
      <c r="E191" s="1186">
        <v>56.2</v>
      </c>
      <c r="F191" s="1186">
        <v>43</v>
      </c>
      <c r="G191" s="585" t="s">
        <v>1951</v>
      </c>
      <c r="H191" s="1180">
        <v>18.7</v>
      </c>
      <c r="I191" s="1141" t="s">
        <v>1462</v>
      </c>
      <c r="J191" s="1200"/>
      <c r="K191" s="193"/>
      <c r="L191" s="1307">
        <v>155000</v>
      </c>
      <c r="M191" s="109"/>
      <c r="N191" s="109"/>
      <c r="O191" s="200"/>
      <c r="P191" s="1134"/>
      <c r="Q191" s="1135">
        <f t="shared" si="32"/>
        <v>0</v>
      </c>
      <c r="R191" s="1135">
        <f t="shared" si="33"/>
        <v>0</v>
      </c>
      <c r="S191" s="328">
        <v>1345</v>
      </c>
      <c r="T191" s="328">
        <v>595</v>
      </c>
      <c r="U191" s="328">
        <v>300</v>
      </c>
      <c r="V191" s="331">
        <f t="shared" si="34"/>
        <v>0.24008249999999998</v>
      </c>
      <c r="W191" s="328">
        <v>25.4</v>
      </c>
    </row>
    <row r="192" spans="1:23" ht="15.75">
      <c r="A192" s="1193" t="s">
        <v>2004</v>
      </c>
      <c r="B192" s="1197">
        <v>6.05</v>
      </c>
      <c r="C192" s="1197">
        <v>4.5999999999999996</v>
      </c>
      <c r="D192" s="1183">
        <v>1.04</v>
      </c>
      <c r="E192" s="1186">
        <v>53.7</v>
      </c>
      <c r="F192" s="1186">
        <v>46</v>
      </c>
      <c r="G192" s="585" t="s">
        <v>1954</v>
      </c>
      <c r="H192" s="1180">
        <v>21.3</v>
      </c>
      <c r="I192" s="1141" t="s">
        <v>1462</v>
      </c>
      <c r="J192" s="1200"/>
      <c r="K192" s="193"/>
      <c r="L192" s="1307">
        <v>175000</v>
      </c>
      <c r="M192" s="109"/>
      <c r="N192" s="109"/>
      <c r="O192" s="200"/>
      <c r="P192" s="1134"/>
      <c r="Q192" s="1135">
        <f t="shared" si="32"/>
        <v>0</v>
      </c>
      <c r="R192" s="1135">
        <f t="shared" si="33"/>
        <v>0</v>
      </c>
      <c r="S192" s="328">
        <v>1465</v>
      </c>
      <c r="T192" s="328">
        <v>595</v>
      </c>
      <c r="U192" s="328">
        <v>300</v>
      </c>
      <c r="V192" s="331">
        <f t="shared" si="34"/>
        <v>0.26150249999999997</v>
      </c>
      <c r="W192" s="328">
        <v>28.1</v>
      </c>
    </row>
    <row r="193" spans="1:23" ht="16.5" thickBot="1">
      <c r="A193" s="145" t="s">
        <v>2005</v>
      </c>
      <c r="B193" s="1197">
        <v>7.65</v>
      </c>
      <c r="C193" s="1197">
        <v>7.5</v>
      </c>
      <c r="D193" s="1184">
        <v>1.31</v>
      </c>
      <c r="E193" s="1187">
        <v>48.1</v>
      </c>
      <c r="F193" s="1187">
        <v>47</v>
      </c>
      <c r="G193" s="585" t="s">
        <v>1956</v>
      </c>
      <c r="H193" s="1181">
        <v>24.8</v>
      </c>
      <c r="I193" s="1141" t="s">
        <v>1462</v>
      </c>
      <c r="J193" s="1206"/>
      <c r="K193" s="193"/>
      <c r="L193" s="461">
        <v>198000</v>
      </c>
      <c r="M193" s="109"/>
      <c r="N193" s="109"/>
      <c r="O193" s="200"/>
      <c r="P193" s="1134"/>
      <c r="Q193" s="1135">
        <f t="shared" si="32"/>
        <v>0</v>
      </c>
      <c r="R193" s="1135">
        <f t="shared" si="33"/>
        <v>0</v>
      </c>
      <c r="S193" s="328">
        <v>1465</v>
      </c>
      <c r="T193" s="328">
        <v>695</v>
      </c>
      <c r="U193" s="328">
        <v>300</v>
      </c>
      <c r="V193" s="331">
        <f t="shared" si="34"/>
        <v>0.30545250000000002</v>
      </c>
      <c r="W193" s="328">
        <v>31.9</v>
      </c>
    </row>
    <row r="194" spans="1:23" ht="16.5" thickBot="1">
      <c r="A194" s="1645" t="s">
        <v>1103</v>
      </c>
      <c r="B194" s="1646"/>
      <c r="C194" s="1646"/>
      <c r="D194" s="1646"/>
      <c r="E194" s="1646"/>
      <c r="F194" s="1646"/>
      <c r="G194" s="1646"/>
      <c r="H194" s="1646"/>
      <c r="I194" s="1646"/>
      <c r="J194" s="1647"/>
      <c r="K194" s="193"/>
      <c r="L194" s="1205"/>
      <c r="M194" s="109"/>
      <c r="N194" s="109"/>
      <c r="O194" s="200"/>
      <c r="P194" s="1134"/>
      <c r="Q194" s="1135"/>
      <c r="R194" s="1135"/>
      <c r="S194" s="328"/>
      <c r="T194" s="328"/>
      <c r="U194" s="328"/>
      <c r="V194" s="331"/>
      <c r="W194" s="328"/>
    </row>
    <row r="195" spans="1:23" ht="18" customHeight="1" thickBot="1">
      <c r="A195" s="260" t="s">
        <v>698</v>
      </c>
      <c r="B195" s="261"/>
      <c r="C195" s="261"/>
      <c r="D195" s="261"/>
      <c r="E195" s="261"/>
      <c r="F195" s="261"/>
      <c r="G195" s="261"/>
      <c r="H195" s="261"/>
      <c r="I195" s="294"/>
      <c r="J195" s="262"/>
      <c r="K195" s="193"/>
      <c r="L195" s="495"/>
      <c r="M195" s="191"/>
      <c r="N195" s="191"/>
      <c r="O195" s="200"/>
      <c r="P195" s="1134"/>
      <c r="Q195" s="1135"/>
      <c r="R195" s="1135"/>
      <c r="S195" s="13"/>
      <c r="T195" s="13"/>
      <c r="U195" s="13"/>
      <c r="V195" s="13"/>
      <c r="W195" s="13"/>
    </row>
    <row r="196" spans="1:23" ht="15.75" customHeight="1">
      <c r="A196" s="242" t="s">
        <v>1518</v>
      </c>
      <c r="B196" s="1793" t="s">
        <v>2224</v>
      </c>
      <c r="C196" s="1794"/>
      <c r="D196" s="1794"/>
      <c r="E196" s="1794"/>
      <c r="F196" s="1794"/>
      <c r="G196" s="1794"/>
      <c r="H196" s="953">
        <v>0.31</v>
      </c>
      <c r="I196" s="1141" t="s">
        <v>1462</v>
      </c>
      <c r="J196" s="1201"/>
      <c r="K196" s="193"/>
      <c r="L196" s="1307">
        <v>5000</v>
      </c>
      <c r="M196" s="1202"/>
      <c r="N196" s="1199"/>
      <c r="O196" s="1199"/>
      <c r="P196" s="1134"/>
      <c r="Q196" s="1135"/>
      <c r="R196" s="1135"/>
      <c r="S196" s="13"/>
      <c r="T196" s="13"/>
      <c r="U196" s="13"/>
      <c r="V196" s="123"/>
      <c r="W196" s="13"/>
    </row>
    <row r="197" spans="1:23" ht="18" customHeight="1">
      <c r="A197" s="547" t="s">
        <v>2221</v>
      </c>
      <c r="B197" s="1422" t="s">
        <v>2225</v>
      </c>
      <c r="C197" s="1423"/>
      <c r="D197" s="1423"/>
      <c r="E197" s="1423"/>
      <c r="F197" s="1423"/>
      <c r="G197" s="1423"/>
      <c r="H197" s="1429"/>
      <c r="I197" s="1142" t="s">
        <v>1462</v>
      </c>
      <c r="J197" s="1424"/>
      <c r="K197" s="1425"/>
      <c r="L197" s="392">
        <v>10000</v>
      </c>
      <c r="M197" s="1425"/>
      <c r="N197" s="1425"/>
      <c r="O197" s="1134"/>
      <c r="P197" s="1135"/>
      <c r="Q197" s="1135"/>
      <c r="U197" s="123"/>
      <c r="V197" s="106"/>
      <c r="W197" s="13"/>
    </row>
    <row r="198" spans="1:23" ht="15.75">
      <c r="A198" s="1175" t="s">
        <v>168</v>
      </c>
      <c r="B198" s="1795" t="s">
        <v>102</v>
      </c>
      <c r="C198" s="1796"/>
      <c r="D198" s="1796"/>
      <c r="E198" s="1796"/>
      <c r="F198" s="1796"/>
      <c r="G198" s="1796"/>
      <c r="H198" s="1797"/>
      <c r="I198" s="1141" t="s">
        <v>1462</v>
      </c>
      <c r="J198" s="1200"/>
      <c r="K198" s="193"/>
      <c r="L198" s="1307">
        <v>35000</v>
      </c>
      <c r="M198" s="1202"/>
      <c r="N198" s="1199"/>
      <c r="O198" s="1199"/>
      <c r="P198" s="1134"/>
      <c r="Q198" s="1135"/>
      <c r="R198" s="1135"/>
      <c r="V198" s="123"/>
    </row>
    <row r="199" spans="1:23" ht="15.75">
      <c r="A199" s="777" t="s">
        <v>166</v>
      </c>
      <c r="B199" s="1795" t="s">
        <v>103</v>
      </c>
      <c r="C199" s="1796"/>
      <c r="D199" s="1796"/>
      <c r="E199" s="1796"/>
      <c r="F199" s="1796"/>
      <c r="G199" s="1796"/>
      <c r="H199" s="1797"/>
      <c r="I199" s="1141" t="s">
        <v>1462</v>
      </c>
      <c r="J199" s="1200"/>
      <c r="K199" s="193"/>
      <c r="L199" s="1307">
        <v>26000</v>
      </c>
      <c r="M199" s="1202"/>
      <c r="N199" s="1199"/>
      <c r="O199" s="1199"/>
      <c r="P199" s="1134"/>
      <c r="Q199" s="1135"/>
      <c r="R199" s="1135"/>
      <c r="V199" s="123"/>
    </row>
    <row r="200" spans="1:23" ht="15.75" customHeight="1">
      <c r="A200" s="950" t="s">
        <v>136</v>
      </c>
      <c r="B200" s="1793" t="s">
        <v>654</v>
      </c>
      <c r="C200" s="1794"/>
      <c r="D200" s="1794"/>
      <c r="E200" s="1794"/>
      <c r="F200" s="1794"/>
      <c r="G200" s="1794"/>
      <c r="H200" s="1798"/>
      <c r="I200" s="1141" t="s">
        <v>1462</v>
      </c>
      <c r="J200" s="1200"/>
      <c r="K200" s="1202"/>
      <c r="L200" s="1307">
        <v>25000</v>
      </c>
      <c r="M200" s="1202"/>
      <c r="N200" s="1199"/>
      <c r="O200" s="1199"/>
      <c r="P200" s="1134"/>
      <c r="Q200" s="1135"/>
      <c r="R200" s="1135"/>
      <c r="V200" s="123"/>
      <c r="W200" s="106"/>
    </row>
    <row r="201" spans="1:23" ht="23.25" customHeight="1">
      <c r="A201" s="950" t="s">
        <v>560</v>
      </c>
      <c r="B201" s="1799" t="s">
        <v>699</v>
      </c>
      <c r="C201" s="1800"/>
      <c r="D201" s="1800"/>
      <c r="E201" s="1800"/>
      <c r="F201" s="1800"/>
      <c r="G201" s="1800"/>
      <c r="H201" s="1801"/>
      <c r="I201" s="1141" t="s">
        <v>1462</v>
      </c>
      <c r="J201" s="1200"/>
      <c r="K201" s="1202"/>
      <c r="L201" s="1307">
        <v>35000</v>
      </c>
      <c r="M201" s="1202"/>
      <c r="N201" s="1199"/>
      <c r="O201" s="1199"/>
      <c r="P201" s="1134"/>
      <c r="Q201" s="1135"/>
      <c r="R201" s="1135"/>
      <c r="V201" s="123"/>
      <c r="W201" s="106"/>
    </row>
    <row r="202" spans="1:23" ht="15.75">
      <c r="A202" s="951" t="s">
        <v>442</v>
      </c>
      <c r="B202" s="1795" t="s">
        <v>700</v>
      </c>
      <c r="C202" s="1796"/>
      <c r="D202" s="1796"/>
      <c r="E202" s="1796"/>
      <c r="F202" s="1796"/>
      <c r="G202" s="1796"/>
      <c r="H202" s="1797"/>
      <c r="I202" s="1141" t="s">
        <v>1462</v>
      </c>
      <c r="J202" s="1200"/>
      <c r="K202" s="193"/>
      <c r="L202" s="1307">
        <v>116000</v>
      </c>
      <c r="M202" s="1202"/>
      <c r="N202" s="1199"/>
      <c r="O202" s="1199"/>
      <c r="P202" s="1134"/>
      <c r="Q202" s="1135"/>
      <c r="R202" s="1135"/>
      <c r="S202" s="13"/>
      <c r="T202" s="13"/>
      <c r="U202" s="13"/>
      <c r="V202" s="123"/>
      <c r="W202" s="13"/>
    </row>
    <row r="203" spans="1:23" ht="25.5" customHeight="1">
      <c r="A203" s="242" t="s">
        <v>1105</v>
      </c>
      <c r="B203" s="1805" t="s">
        <v>1106</v>
      </c>
      <c r="C203" s="1806"/>
      <c r="D203" s="1806"/>
      <c r="E203" s="1806"/>
      <c r="F203" s="1806"/>
      <c r="G203" s="1806"/>
      <c r="H203" s="1807"/>
      <c r="I203" s="1141" t="s">
        <v>1462</v>
      </c>
      <c r="J203" s="1200"/>
      <c r="K203" s="1202"/>
      <c r="L203" s="1307">
        <v>83000</v>
      </c>
      <c r="M203" s="1202"/>
      <c r="N203" s="1199"/>
      <c r="O203" s="1199"/>
      <c r="P203" s="1134"/>
      <c r="Q203" s="1135"/>
      <c r="R203" s="1135"/>
      <c r="S203" s="13"/>
      <c r="T203" s="13"/>
      <c r="U203" s="13"/>
      <c r="V203" s="123"/>
      <c r="W203" s="13"/>
    </row>
    <row r="204" spans="1:23" ht="26.25" customHeight="1">
      <c r="A204" s="242" t="s">
        <v>1107</v>
      </c>
      <c r="B204" s="1805" t="s">
        <v>1108</v>
      </c>
      <c r="C204" s="1806"/>
      <c r="D204" s="1806"/>
      <c r="E204" s="1806"/>
      <c r="F204" s="1806"/>
      <c r="G204" s="1806"/>
      <c r="H204" s="1807"/>
      <c r="I204" s="1141" t="s">
        <v>1462</v>
      </c>
      <c r="J204" s="1200"/>
      <c r="K204" s="1202"/>
      <c r="L204" s="1307">
        <v>74000</v>
      </c>
      <c r="M204" s="1202"/>
      <c r="N204" s="1199"/>
      <c r="O204" s="1199"/>
      <c r="P204" s="1134"/>
      <c r="Q204" s="1135"/>
      <c r="R204" s="1135"/>
      <c r="S204" s="13"/>
      <c r="T204" s="13"/>
      <c r="U204" s="13"/>
      <c r="V204" s="123"/>
      <c r="W204" s="13"/>
    </row>
    <row r="205" spans="1:23" ht="26.25" customHeight="1">
      <c r="A205" s="242" t="s">
        <v>2110</v>
      </c>
      <c r="B205" s="1799" t="s">
        <v>2111</v>
      </c>
      <c r="C205" s="1800"/>
      <c r="D205" s="1800"/>
      <c r="E205" s="1800"/>
      <c r="F205" s="1800"/>
      <c r="G205" s="1800"/>
      <c r="H205" s="1801"/>
      <c r="I205" s="1141" t="s">
        <v>1462</v>
      </c>
      <c r="J205" s="1330"/>
      <c r="K205" s="1331"/>
      <c r="L205" s="1332">
        <v>120000</v>
      </c>
      <c r="M205" s="1331"/>
      <c r="N205" s="1329"/>
      <c r="O205" s="1329"/>
      <c r="P205" s="1134"/>
      <c r="Q205" s="1135"/>
      <c r="R205" s="1135"/>
      <c r="S205" s="13"/>
      <c r="T205" s="13"/>
      <c r="U205" s="13"/>
      <c r="V205" s="123"/>
      <c r="W205" s="13"/>
    </row>
    <row r="206" spans="1:23" ht="26.25" customHeight="1">
      <c r="A206" s="242" t="s">
        <v>2112</v>
      </c>
      <c r="B206" s="1799" t="s">
        <v>2113</v>
      </c>
      <c r="C206" s="1800"/>
      <c r="D206" s="1800"/>
      <c r="E206" s="1800"/>
      <c r="F206" s="1800"/>
      <c r="G206" s="1800"/>
      <c r="H206" s="1801"/>
      <c r="I206" s="1141" t="s">
        <v>1462</v>
      </c>
      <c r="J206" s="1330"/>
      <c r="K206" s="1331"/>
      <c r="L206" s="1332">
        <v>68000</v>
      </c>
      <c r="M206" s="1331"/>
      <c r="N206" s="1329"/>
      <c r="O206" s="1329"/>
      <c r="P206" s="1134"/>
      <c r="Q206" s="1135"/>
      <c r="R206" s="1135"/>
      <c r="S206" s="13"/>
      <c r="T206" s="13"/>
      <c r="U206" s="13"/>
      <c r="V206" s="123"/>
      <c r="W206" s="13"/>
    </row>
    <row r="207" spans="1:23" ht="18" customHeight="1">
      <c r="A207" s="242" t="s">
        <v>1504</v>
      </c>
      <c r="B207" s="1795" t="s">
        <v>1505</v>
      </c>
      <c r="C207" s="1796"/>
      <c r="D207" s="1796"/>
      <c r="E207" s="1796"/>
      <c r="F207" s="1796"/>
      <c r="G207" s="1796"/>
      <c r="H207" s="1797"/>
      <c r="I207" s="1141" t="s">
        <v>1462</v>
      </c>
      <c r="J207" s="1227"/>
      <c r="K207" s="1226"/>
      <c r="L207" s="1307">
        <v>18000</v>
      </c>
      <c r="M207" s="1202"/>
      <c r="N207" s="1199"/>
      <c r="O207" s="1199"/>
      <c r="P207" s="1134"/>
      <c r="Q207" s="1135"/>
      <c r="R207" s="1135"/>
      <c r="V207" s="123"/>
      <c r="W207" s="106"/>
    </row>
    <row r="208" spans="1:23" ht="27" customHeight="1">
      <c r="A208" s="777" t="s">
        <v>1199</v>
      </c>
      <c r="B208" s="1799" t="s">
        <v>1200</v>
      </c>
      <c r="C208" s="1800"/>
      <c r="D208" s="1800"/>
      <c r="E208" s="1800"/>
      <c r="F208" s="1800"/>
      <c r="G208" s="1800"/>
      <c r="H208" s="1801"/>
      <c r="I208" s="1141" t="s">
        <v>1462</v>
      </c>
      <c r="J208" s="1227"/>
      <c r="K208" s="193"/>
      <c r="L208" s="1307">
        <v>41000</v>
      </c>
      <c r="M208" s="1202"/>
      <c r="N208" s="1199"/>
      <c r="O208" s="1199"/>
      <c r="P208" s="1134"/>
      <c r="Q208" s="1135"/>
      <c r="R208" s="1135"/>
      <c r="S208" s="13"/>
      <c r="T208" s="13"/>
      <c r="U208" s="13"/>
      <c r="V208" s="123"/>
      <c r="W208" s="13"/>
    </row>
    <row r="209" spans="1:23" ht="27" customHeight="1">
      <c r="A209" s="1262" t="s">
        <v>505</v>
      </c>
      <c r="B209" s="1799" t="s">
        <v>1886</v>
      </c>
      <c r="C209" s="1800"/>
      <c r="D209" s="1800"/>
      <c r="E209" s="1800"/>
      <c r="F209" s="1800"/>
      <c r="G209" s="1143" t="s">
        <v>664</v>
      </c>
      <c r="H209" s="1144">
        <v>0.2</v>
      </c>
      <c r="I209" s="1141" t="s">
        <v>1462</v>
      </c>
      <c r="J209" s="1264"/>
      <c r="K209" s="1146"/>
      <c r="L209" s="1307">
        <v>28000</v>
      </c>
      <c r="M209" s="1202"/>
      <c r="N209" s="1199"/>
      <c r="O209" s="975"/>
      <c r="P209" s="1134"/>
      <c r="Q209" s="1135"/>
      <c r="R209" s="1135"/>
      <c r="S209" s="13"/>
      <c r="T209" s="13"/>
      <c r="U209" s="13"/>
      <c r="V209" s="123"/>
      <c r="W209" s="13"/>
    </row>
    <row r="210" spans="1:23" ht="27" customHeight="1">
      <c r="A210" s="1262" t="s">
        <v>275</v>
      </c>
      <c r="B210" s="1799" t="s">
        <v>1887</v>
      </c>
      <c r="C210" s="1800"/>
      <c r="D210" s="1800"/>
      <c r="E210" s="1800"/>
      <c r="F210" s="1800"/>
      <c r="G210" s="1143" t="s">
        <v>668</v>
      </c>
      <c r="H210" s="1144">
        <v>0.2</v>
      </c>
      <c r="I210" s="1141" t="s">
        <v>1462</v>
      </c>
      <c r="J210" s="1264"/>
      <c r="K210" s="1146"/>
      <c r="L210" s="1307">
        <v>14000</v>
      </c>
      <c r="M210" s="1202"/>
      <c r="N210" s="1199"/>
      <c r="O210" s="975"/>
      <c r="P210" s="1134"/>
      <c r="Q210" s="1135"/>
      <c r="R210" s="1135"/>
      <c r="S210" s="13"/>
      <c r="T210" s="13"/>
      <c r="U210" s="13"/>
      <c r="V210" s="123"/>
      <c r="W210" s="13"/>
    </row>
    <row r="211" spans="1:23" ht="36.75" customHeight="1">
      <c r="A211" s="242" t="s">
        <v>183</v>
      </c>
      <c r="B211" s="1799" t="s">
        <v>1111</v>
      </c>
      <c r="C211" s="1800"/>
      <c r="D211" s="1800"/>
      <c r="E211" s="1800"/>
      <c r="F211" s="1800"/>
      <c r="G211" s="14" t="s">
        <v>673</v>
      </c>
      <c r="H211" s="14">
        <v>0.1</v>
      </c>
      <c r="I211" s="1141" t="s">
        <v>1462</v>
      </c>
      <c r="J211" s="1227"/>
      <c r="K211" s="1226"/>
      <c r="L211" s="1307">
        <v>23000</v>
      </c>
      <c r="M211" s="1202"/>
      <c r="N211" s="1199"/>
      <c r="O211" s="1199"/>
      <c r="P211" s="1134"/>
      <c r="Q211" s="1135"/>
      <c r="R211" s="1135"/>
      <c r="S211" s="13"/>
      <c r="T211" s="13"/>
      <c r="U211" s="13"/>
      <c r="V211" s="123"/>
      <c r="W211" s="13"/>
    </row>
    <row r="212" spans="1:23" ht="27" customHeight="1">
      <c r="A212" s="1263" t="s">
        <v>446</v>
      </c>
      <c r="B212" s="1799" t="s">
        <v>1890</v>
      </c>
      <c r="C212" s="1800"/>
      <c r="D212" s="1800"/>
      <c r="E212" s="1800"/>
      <c r="F212" s="1800"/>
      <c r="G212" s="1143" t="s">
        <v>670</v>
      </c>
      <c r="H212" s="1147">
        <v>0.57999999999999996</v>
      </c>
      <c r="I212" s="1141" t="s">
        <v>1462</v>
      </c>
      <c r="J212" s="1264"/>
      <c r="K212" s="1146"/>
      <c r="L212" s="1307">
        <v>109000</v>
      </c>
      <c r="M212" s="1202"/>
      <c r="N212" s="1199"/>
      <c r="O212" s="975"/>
      <c r="P212" s="1134"/>
      <c r="Q212" s="1135"/>
      <c r="R212" s="1135"/>
      <c r="S212" s="13"/>
      <c r="T212" s="13"/>
      <c r="U212" s="13"/>
      <c r="V212" s="123"/>
      <c r="W212" s="13"/>
    </row>
    <row r="213" spans="1:23" ht="32.25" customHeight="1" thickBot="1">
      <c r="A213" s="952" t="s">
        <v>369</v>
      </c>
      <c r="B213" s="1810" t="s">
        <v>701</v>
      </c>
      <c r="C213" s="1811"/>
      <c r="D213" s="1811"/>
      <c r="E213" s="1811"/>
      <c r="F213" s="1811"/>
      <c r="G213" s="42" t="s">
        <v>370</v>
      </c>
      <c r="H213" s="337">
        <v>1.4</v>
      </c>
      <c r="I213" s="1148" t="s">
        <v>1462</v>
      </c>
      <c r="J213" s="1231"/>
      <c r="K213" s="1226"/>
      <c r="L213" s="461">
        <v>64000</v>
      </c>
      <c r="M213" s="1202"/>
      <c r="N213" s="1199"/>
      <c r="O213" s="1199"/>
      <c r="P213" s="1134"/>
      <c r="Q213" s="1135"/>
      <c r="R213" s="1135"/>
      <c r="S213" s="334"/>
      <c r="T213" s="334"/>
      <c r="U213" s="334"/>
      <c r="V213" s="335"/>
    </row>
    <row r="214" spans="1:23" ht="18">
      <c r="A214" s="1149"/>
      <c r="P214" s="1202"/>
    </row>
  </sheetData>
  <mergeCells count="260">
    <mergeCell ref="B143:F143"/>
    <mergeCell ref="B212:F212"/>
    <mergeCell ref="B213:F213"/>
    <mergeCell ref="B204:H204"/>
    <mergeCell ref="B207:H207"/>
    <mergeCell ref="B208:H208"/>
    <mergeCell ref="B209:F209"/>
    <mergeCell ref="B210:F210"/>
    <mergeCell ref="B211:F211"/>
    <mergeCell ref="B198:H198"/>
    <mergeCell ref="B199:H199"/>
    <mergeCell ref="B200:H200"/>
    <mergeCell ref="B201:H201"/>
    <mergeCell ref="B202:H202"/>
    <mergeCell ref="B203:H203"/>
    <mergeCell ref="B205:H205"/>
    <mergeCell ref="B206:H206"/>
    <mergeCell ref="B162:B163"/>
    <mergeCell ref="C162:C163"/>
    <mergeCell ref="D162:D163"/>
    <mergeCell ref="E162:E163"/>
    <mergeCell ref="F162:F163"/>
    <mergeCell ref="A156:J156"/>
    <mergeCell ref="B158:B159"/>
    <mergeCell ref="P168:P169"/>
    <mergeCell ref="A170:J170"/>
    <mergeCell ref="A178:J178"/>
    <mergeCell ref="A186:J186"/>
    <mergeCell ref="A194:J194"/>
    <mergeCell ref="B196:G196"/>
    <mergeCell ref="L166:L167"/>
    <mergeCell ref="P166:P167"/>
    <mergeCell ref="B168:B169"/>
    <mergeCell ref="C168:C169"/>
    <mergeCell ref="D168:D169"/>
    <mergeCell ref="E168:E169"/>
    <mergeCell ref="F168:F169"/>
    <mergeCell ref="I168:I169"/>
    <mergeCell ref="J168:J169"/>
    <mergeCell ref="L168:L169"/>
    <mergeCell ref="J164:J165"/>
    <mergeCell ref="L164:L165"/>
    <mergeCell ref="P164:P165"/>
    <mergeCell ref="B166:B167"/>
    <mergeCell ref="C166:C167"/>
    <mergeCell ref="D166:D167"/>
    <mergeCell ref="E166:E167"/>
    <mergeCell ref="F166:F167"/>
    <mergeCell ref="I166:I167"/>
    <mergeCell ref="J166:J167"/>
    <mergeCell ref="B164:B165"/>
    <mergeCell ref="C164:C165"/>
    <mergeCell ref="D164:D165"/>
    <mergeCell ref="E164:E165"/>
    <mergeCell ref="F164:F165"/>
    <mergeCell ref="I164:I165"/>
    <mergeCell ref="I162:I163"/>
    <mergeCell ref="J162:J163"/>
    <mergeCell ref="L162:L163"/>
    <mergeCell ref="P162:P163"/>
    <mergeCell ref="B160:B161"/>
    <mergeCell ref="C160:C161"/>
    <mergeCell ref="D160:D161"/>
    <mergeCell ref="E160:E161"/>
    <mergeCell ref="F160:F161"/>
    <mergeCell ref="I160:I161"/>
    <mergeCell ref="J160:J161"/>
    <mergeCell ref="L160:L161"/>
    <mergeCell ref="P160:P161"/>
    <mergeCell ref="C158:C159"/>
    <mergeCell ref="D158:D159"/>
    <mergeCell ref="E158:E159"/>
    <mergeCell ref="F158:F159"/>
    <mergeCell ref="I158:I159"/>
    <mergeCell ref="J158:J159"/>
    <mergeCell ref="P150:P152"/>
    <mergeCell ref="B153:B155"/>
    <mergeCell ref="C153:C155"/>
    <mergeCell ref="D153:D155"/>
    <mergeCell ref="E153:E155"/>
    <mergeCell ref="F153:F155"/>
    <mergeCell ref="I153:I155"/>
    <mergeCell ref="J153:J155"/>
    <mergeCell ref="L153:L155"/>
    <mergeCell ref="P153:P155"/>
    <mergeCell ref="L158:L159"/>
    <mergeCell ref="P158:P159"/>
    <mergeCell ref="L147:L149"/>
    <mergeCell ref="P147:P149"/>
    <mergeCell ref="B150:B152"/>
    <mergeCell ref="C150:C152"/>
    <mergeCell ref="D150:D152"/>
    <mergeCell ref="E150:E152"/>
    <mergeCell ref="F150:F152"/>
    <mergeCell ref="I150:I152"/>
    <mergeCell ref="J150:J152"/>
    <mergeCell ref="L150:L152"/>
    <mergeCell ref="B144:F144"/>
    <mergeCell ref="A145:J145"/>
    <mergeCell ref="A146:J146"/>
    <mergeCell ref="B147:B149"/>
    <mergeCell ref="C147:C149"/>
    <mergeCell ref="D147:D149"/>
    <mergeCell ref="E147:E149"/>
    <mergeCell ref="F147:F149"/>
    <mergeCell ref="I147:I149"/>
    <mergeCell ref="J147:J149"/>
    <mergeCell ref="B137:H137"/>
    <mergeCell ref="B138:F138"/>
    <mergeCell ref="B139:F139"/>
    <mergeCell ref="B140:H140"/>
    <mergeCell ref="B141:F141"/>
    <mergeCell ref="B142:F142"/>
    <mergeCell ref="B131:H131"/>
    <mergeCell ref="B132:H132"/>
    <mergeCell ref="B133:H133"/>
    <mergeCell ref="B134:H134"/>
    <mergeCell ref="B135:H135"/>
    <mergeCell ref="B136:H136"/>
    <mergeCell ref="B124:H124"/>
    <mergeCell ref="B125:H125"/>
    <mergeCell ref="B126:H126"/>
    <mergeCell ref="B128:H128"/>
    <mergeCell ref="B129:H129"/>
    <mergeCell ref="B130:H130"/>
    <mergeCell ref="A78:J78"/>
    <mergeCell ref="A92:J92"/>
    <mergeCell ref="A106:J106"/>
    <mergeCell ref="A120:J120"/>
    <mergeCell ref="A121:J121"/>
    <mergeCell ref="B122:G122"/>
    <mergeCell ref="L47:L48"/>
    <mergeCell ref="A49:J49"/>
    <mergeCell ref="A58:J58"/>
    <mergeCell ref="A59:J59"/>
    <mergeCell ref="A68:J68"/>
    <mergeCell ref="A69:J69"/>
    <mergeCell ref="A39:J39"/>
    <mergeCell ref="A40:J40"/>
    <mergeCell ref="A46:J46"/>
    <mergeCell ref="A47:A48"/>
    <mergeCell ref="B47:C47"/>
    <mergeCell ref="E47:E48"/>
    <mergeCell ref="F47:F48"/>
    <mergeCell ref="H47:H48"/>
    <mergeCell ref="I47:I48"/>
    <mergeCell ref="J47:J48"/>
    <mergeCell ref="I35:I36"/>
    <mergeCell ref="J35:J36"/>
    <mergeCell ref="L35:L36"/>
    <mergeCell ref="P35:P36"/>
    <mergeCell ref="I37:I38"/>
    <mergeCell ref="J37:J38"/>
    <mergeCell ref="L37:L38"/>
    <mergeCell ref="N37:N38"/>
    <mergeCell ref="O37:O38"/>
    <mergeCell ref="P37:P38"/>
    <mergeCell ref="P29:P30"/>
    <mergeCell ref="A31:J31"/>
    <mergeCell ref="I33:I34"/>
    <mergeCell ref="J33:J34"/>
    <mergeCell ref="L33:L34"/>
    <mergeCell ref="P33:P34"/>
    <mergeCell ref="L27:L28"/>
    <mergeCell ref="P27:P28"/>
    <mergeCell ref="B29:B30"/>
    <mergeCell ref="C29:C30"/>
    <mergeCell ref="D29:D30"/>
    <mergeCell ref="E29:E30"/>
    <mergeCell ref="F29:F30"/>
    <mergeCell ref="I29:I30"/>
    <mergeCell ref="J29:J30"/>
    <mergeCell ref="L29:L30"/>
    <mergeCell ref="J25:J26"/>
    <mergeCell ref="L25:L26"/>
    <mergeCell ref="P25:P26"/>
    <mergeCell ref="B27:B28"/>
    <mergeCell ref="C27:C28"/>
    <mergeCell ref="D27:D28"/>
    <mergeCell ref="E27:E28"/>
    <mergeCell ref="F27:F28"/>
    <mergeCell ref="I27:I28"/>
    <mergeCell ref="J27:J28"/>
    <mergeCell ref="B25:B26"/>
    <mergeCell ref="C25:C26"/>
    <mergeCell ref="D25:D26"/>
    <mergeCell ref="E25:E26"/>
    <mergeCell ref="F25:F26"/>
    <mergeCell ref="I25:I26"/>
    <mergeCell ref="B23:B24"/>
    <mergeCell ref="C23:C24"/>
    <mergeCell ref="D23:D24"/>
    <mergeCell ref="E23:E24"/>
    <mergeCell ref="F23:F24"/>
    <mergeCell ref="I23:I24"/>
    <mergeCell ref="J23:J24"/>
    <mergeCell ref="L23:L24"/>
    <mergeCell ref="P23:P24"/>
    <mergeCell ref="B21:B22"/>
    <mergeCell ref="C21:C22"/>
    <mergeCell ref="D21:D22"/>
    <mergeCell ref="E21:E22"/>
    <mergeCell ref="F21:F22"/>
    <mergeCell ref="I21:I22"/>
    <mergeCell ref="J21:J22"/>
    <mergeCell ref="L21:L22"/>
    <mergeCell ref="P21:P22"/>
    <mergeCell ref="A17:J17"/>
    <mergeCell ref="B19:B20"/>
    <mergeCell ref="C19:C20"/>
    <mergeCell ref="D19:D20"/>
    <mergeCell ref="E19:E20"/>
    <mergeCell ref="F19:F20"/>
    <mergeCell ref="I19:I20"/>
    <mergeCell ref="J19:J20"/>
    <mergeCell ref="P11:P13"/>
    <mergeCell ref="B14:B16"/>
    <mergeCell ref="C14:C16"/>
    <mergeCell ref="D14:D16"/>
    <mergeCell ref="E14:E16"/>
    <mergeCell ref="F14:F16"/>
    <mergeCell ref="I14:I16"/>
    <mergeCell ref="J14:J16"/>
    <mergeCell ref="L14:L16"/>
    <mergeCell ref="P14:P16"/>
    <mergeCell ref="L19:L20"/>
    <mergeCell ref="P19:P20"/>
    <mergeCell ref="L8:L10"/>
    <mergeCell ref="P8:P10"/>
    <mergeCell ref="B11:B13"/>
    <mergeCell ref="C11:C13"/>
    <mergeCell ref="D11:D13"/>
    <mergeCell ref="E11:E13"/>
    <mergeCell ref="F11:F13"/>
    <mergeCell ref="I11:I13"/>
    <mergeCell ref="J11:J13"/>
    <mergeCell ref="L11:L13"/>
    <mergeCell ref="A6:J6"/>
    <mergeCell ref="B8:B10"/>
    <mergeCell ref="C8:C10"/>
    <mergeCell ref="D8:D10"/>
    <mergeCell ref="E8:E10"/>
    <mergeCell ref="F8:F10"/>
    <mergeCell ref="I8:I10"/>
    <mergeCell ref="J8:J10"/>
    <mergeCell ref="A4:A5"/>
    <mergeCell ref="B4:C4"/>
    <mergeCell ref="E4:E5"/>
    <mergeCell ref="F4:F5"/>
    <mergeCell ref="H4:H5"/>
    <mergeCell ref="I4:I5"/>
    <mergeCell ref="A1:A3"/>
    <mergeCell ref="B1:H1"/>
    <mergeCell ref="I1:J1"/>
    <mergeCell ref="B2:H2"/>
    <mergeCell ref="I2:J2"/>
    <mergeCell ref="B3:H3"/>
    <mergeCell ref="I3:J3"/>
    <mergeCell ref="J4:J5"/>
    <mergeCell ref="L4:L5"/>
  </mergeCells>
  <pageMargins left="0.59055118110236227" right="0.59055118110236227" top="0.59055118110236227" bottom="0.59055118110236227" header="0.51181102362204722" footer="0.51181102362204722"/>
  <pageSetup paperSize="9" scale="6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499984740745262"/>
    <pageSetUpPr fitToPage="1"/>
  </sheetPr>
  <dimension ref="A1:Y201"/>
  <sheetViews>
    <sheetView zoomScaleNormal="100" zoomScaleSheetLayoutView="100" workbookViewId="0">
      <pane ySplit="6" topLeftCell="A7" activePane="bottomLeft" state="frozen"/>
      <selection sqref="A1:A3"/>
      <selection pane="bottomLeft" activeCell="Y80" sqref="Y80"/>
    </sheetView>
  </sheetViews>
  <sheetFormatPr defaultColWidth="9.140625" defaultRowHeight="20.25"/>
  <cols>
    <col min="1" max="1" width="33.7109375" style="2" customWidth="1"/>
    <col min="2" max="3" width="13.42578125" style="3" customWidth="1"/>
    <col min="4" max="4" width="14.42578125" style="3" customWidth="1"/>
    <col min="5" max="5" width="8.140625" style="3" customWidth="1"/>
    <col min="6" max="6" width="8.28515625" style="3" customWidth="1"/>
    <col min="7" max="7" width="10.85546875" style="3" customWidth="1"/>
    <col min="8" max="8" width="6.42578125" style="3" customWidth="1"/>
    <col min="9" max="9" width="14.28515625" style="3" customWidth="1"/>
    <col min="10" max="10" width="8" style="284" customWidth="1"/>
    <col min="11" max="11" width="8" style="285" customWidth="1"/>
    <col min="12" max="12" width="8.42578125" style="4" customWidth="1"/>
    <col min="13" max="13" width="8.42578125" style="404" customWidth="1"/>
    <col min="14" max="14" width="7.5703125" style="404" customWidth="1"/>
    <col min="15" max="15" width="13" style="208" customWidth="1"/>
    <col min="16" max="16" width="43.7109375" style="208" customWidth="1"/>
    <col min="17" max="19" width="9.28515625" style="208" hidden="1" customWidth="1"/>
    <col min="20" max="22" width="5.85546875" style="345" hidden="1" customWidth="1"/>
    <col min="23" max="23" width="8.140625" style="342" hidden="1" customWidth="1"/>
    <col min="24" max="24" width="7.140625" style="208" hidden="1" customWidth="1"/>
    <col min="25" max="25" width="9.140625" style="1342"/>
    <col min="26" max="16384" width="9.140625" style="1"/>
  </cols>
  <sheetData>
    <row r="1" spans="1:25" ht="15.75" customHeight="1" thickBot="1">
      <c r="A1" s="1705" t="s">
        <v>120</v>
      </c>
      <c r="B1" s="1610" t="s">
        <v>117</v>
      </c>
      <c r="C1" s="1603"/>
      <c r="D1" s="1603"/>
      <c r="E1" s="1603"/>
      <c r="F1" s="1603"/>
      <c r="G1" s="1603"/>
      <c r="H1" s="1603"/>
      <c r="I1" s="1603"/>
      <c r="J1" s="1603"/>
      <c r="K1" s="1603"/>
      <c r="L1" s="1603"/>
      <c r="M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N1" s="1596"/>
      <c r="O1" s="1089"/>
      <c r="T1" s="208"/>
      <c r="U1" s="208"/>
      <c r="W1" s="345"/>
      <c r="X1" s="345"/>
    </row>
    <row r="2" spans="1:25" ht="15.75" customHeight="1" thickTop="1" thickBot="1">
      <c r="A2" s="1706"/>
      <c r="B2" s="1611" t="s">
        <v>118</v>
      </c>
      <c r="C2" s="1605"/>
      <c r="D2" s="1605"/>
      <c r="E2" s="1605"/>
      <c r="F2" s="1605"/>
      <c r="G2" s="1605"/>
      <c r="H2" s="1605"/>
      <c r="I2" s="1605"/>
      <c r="J2" s="1605"/>
      <c r="K2" s="1605"/>
      <c r="L2" s="1605"/>
      <c r="M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N2" s="1608"/>
      <c r="O2" s="679"/>
      <c r="T2" s="208"/>
      <c r="U2" s="208"/>
      <c r="W2" s="345"/>
      <c r="X2" s="345"/>
    </row>
    <row r="3" spans="1:25" ht="15.75" customHeight="1" thickTop="1" thickBot="1">
      <c r="A3" s="1707"/>
      <c r="B3" s="1708" t="s">
        <v>119</v>
      </c>
      <c r="C3" s="1589"/>
      <c r="D3" s="1589"/>
      <c r="E3" s="1589"/>
      <c r="F3" s="1589"/>
      <c r="G3" s="1589"/>
      <c r="H3" s="1589"/>
      <c r="I3" s="1589"/>
      <c r="J3" s="1589"/>
      <c r="K3" s="1589"/>
      <c r="L3" s="1589"/>
      <c r="M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N3" s="1585"/>
      <c r="O3" s="1090"/>
      <c r="T3" s="208"/>
      <c r="U3" s="208"/>
      <c r="W3" s="345"/>
      <c r="X3" s="345"/>
    </row>
    <row r="4" spans="1:25" ht="27.75" customHeight="1">
      <c r="A4" s="1591" t="s">
        <v>141</v>
      </c>
      <c r="B4" s="1938" t="s">
        <v>584</v>
      </c>
      <c r="C4" s="1939"/>
      <c r="D4" s="1936" t="s">
        <v>585</v>
      </c>
      <c r="E4" s="1936" t="s">
        <v>144</v>
      </c>
      <c r="F4" s="1936" t="s">
        <v>586</v>
      </c>
      <c r="G4" s="1936" t="s">
        <v>38</v>
      </c>
      <c r="H4" s="1936" t="s">
        <v>13</v>
      </c>
      <c r="I4" s="1936" t="s">
        <v>254</v>
      </c>
      <c r="J4" s="1598" t="s">
        <v>6</v>
      </c>
      <c r="K4" s="1940"/>
      <c r="L4" s="1934" t="s">
        <v>3</v>
      </c>
      <c r="M4" s="1935"/>
      <c r="N4" s="1599" t="s">
        <v>121</v>
      </c>
      <c r="O4" s="1684" t="s">
        <v>566</v>
      </c>
      <c r="P4" s="1088"/>
      <c r="Q4" s="1931" t="s">
        <v>124</v>
      </c>
      <c r="R4" s="1931" t="s">
        <v>128</v>
      </c>
      <c r="S4" s="1931" t="s">
        <v>130</v>
      </c>
      <c r="T4" s="346"/>
      <c r="U4" s="346"/>
      <c r="V4" s="346"/>
      <c r="W4" s="353" t="s">
        <v>115</v>
      </c>
      <c r="X4" s="209" t="s">
        <v>114</v>
      </c>
    </row>
    <row r="5" spans="1:25" ht="19.5" customHeight="1" thickBot="1">
      <c r="A5" s="1574"/>
      <c r="B5" s="268" t="s">
        <v>145</v>
      </c>
      <c r="C5" s="268" t="s">
        <v>146</v>
      </c>
      <c r="D5" s="1937"/>
      <c r="E5" s="1937"/>
      <c r="F5" s="1937"/>
      <c r="G5" s="1937"/>
      <c r="H5" s="1937"/>
      <c r="I5" s="1937"/>
      <c r="J5" s="283" t="s">
        <v>125</v>
      </c>
      <c r="K5" s="283" t="s">
        <v>126</v>
      </c>
      <c r="L5" s="274" t="s">
        <v>125</v>
      </c>
      <c r="M5" s="382" t="s">
        <v>126</v>
      </c>
      <c r="N5" s="1587"/>
      <c r="O5" s="1621"/>
      <c r="P5" s="1088"/>
      <c r="Q5" s="1931"/>
      <c r="R5" s="1931"/>
      <c r="S5" s="1931"/>
      <c r="T5" s="346"/>
      <c r="U5" s="346"/>
      <c r="V5" s="346"/>
      <c r="W5" s="343"/>
      <c r="X5" s="1088"/>
    </row>
    <row r="6" spans="1:25" ht="19.5" customHeight="1" thickBot="1">
      <c r="A6" s="1828" t="s">
        <v>18</v>
      </c>
      <c r="B6" s="1829"/>
      <c r="C6" s="1829"/>
      <c r="D6" s="1829"/>
      <c r="E6" s="1829"/>
      <c r="F6" s="1829"/>
      <c r="G6" s="1829"/>
      <c r="H6" s="1829"/>
      <c r="I6" s="1829"/>
      <c r="J6" s="1829"/>
      <c r="K6" s="1829"/>
      <c r="L6" s="1829"/>
      <c r="M6" s="1830"/>
      <c r="N6" s="458"/>
      <c r="O6" s="458"/>
      <c r="P6" s="210"/>
      <c r="Q6" s="210"/>
      <c r="R6" s="210"/>
      <c r="S6" s="210"/>
      <c r="T6" s="347"/>
      <c r="U6" s="347"/>
      <c r="V6" s="347"/>
      <c r="W6" s="344"/>
      <c r="X6" s="210"/>
    </row>
    <row r="7" spans="1:25" ht="24" customHeight="1" thickBot="1">
      <c r="A7" s="1828" t="s">
        <v>298</v>
      </c>
      <c r="B7" s="1829"/>
      <c r="C7" s="1829"/>
      <c r="D7" s="1829"/>
      <c r="E7" s="1829"/>
      <c r="F7" s="1829"/>
      <c r="G7" s="1829"/>
      <c r="H7" s="1829"/>
      <c r="I7" s="1829"/>
      <c r="J7" s="1829"/>
      <c r="K7" s="1829"/>
      <c r="L7" s="1829"/>
      <c r="M7" s="1830"/>
      <c r="N7" s="456"/>
      <c r="O7" s="456"/>
      <c r="P7" s="210"/>
      <c r="Q7" s="210"/>
      <c r="R7" s="210"/>
      <c r="S7" s="210"/>
      <c r="T7" s="349"/>
      <c r="U7" s="349"/>
      <c r="V7" s="349"/>
      <c r="W7" s="344"/>
      <c r="X7" s="210"/>
    </row>
    <row r="8" spans="1:25" s="79" customFormat="1" ht="27" customHeight="1" thickBot="1">
      <c r="A8" s="1894" t="s">
        <v>303</v>
      </c>
      <c r="B8" s="1895"/>
      <c r="C8" s="1895"/>
      <c r="D8" s="1895"/>
      <c r="E8" s="1895"/>
      <c r="F8" s="1895"/>
      <c r="G8" s="1895"/>
      <c r="H8" s="1895"/>
      <c r="I8" s="1895"/>
      <c r="J8" s="1895"/>
      <c r="K8" s="1895"/>
      <c r="L8" s="1895"/>
      <c r="M8" s="1896"/>
      <c r="N8" s="455"/>
      <c r="O8" s="455"/>
      <c r="P8" s="171"/>
      <c r="Q8" s="462">
        <f>SUM(Q10:Q161)</f>
        <v>0</v>
      </c>
      <c r="R8" s="462">
        <f t="shared" ref="R8:S8" si="0">SUM(R10:R161)</f>
        <v>0</v>
      </c>
      <c r="S8" s="462">
        <f t="shared" si="0"/>
        <v>0</v>
      </c>
      <c r="T8" s="350"/>
      <c r="U8" s="350"/>
      <c r="V8" s="350"/>
      <c r="W8" s="383"/>
      <c r="Y8" s="1343"/>
    </row>
    <row r="9" spans="1:25" ht="74.25" customHeight="1" thickBot="1">
      <c r="A9" s="1546" t="s">
        <v>1702</v>
      </c>
      <c r="B9" s="1547"/>
      <c r="C9" s="1547"/>
      <c r="D9" s="1547"/>
      <c r="E9" s="1547"/>
      <c r="F9" s="1547"/>
      <c r="G9" s="1547"/>
      <c r="H9" s="1547"/>
      <c r="I9" s="1548"/>
      <c r="J9" s="1846" t="s">
        <v>19</v>
      </c>
      <c r="K9" s="1847"/>
      <c r="L9" s="1847"/>
      <c r="M9" s="1848"/>
      <c r="N9" s="454"/>
      <c r="O9" s="454"/>
      <c r="P9" s="211"/>
      <c r="Q9" s="211"/>
      <c r="R9" s="211"/>
      <c r="S9" s="211"/>
      <c r="T9" s="351"/>
      <c r="U9" s="351"/>
      <c r="V9" s="351"/>
      <c r="W9" s="354"/>
      <c r="X9" s="212"/>
    </row>
    <row r="10" spans="1:25" ht="18" customHeight="1">
      <c r="A10" s="117" t="s">
        <v>1527</v>
      </c>
      <c r="B10" s="1832">
        <v>2.29</v>
      </c>
      <c r="C10" s="1832">
        <v>2.29</v>
      </c>
      <c r="D10" s="1834">
        <v>0.71199999999999997</v>
      </c>
      <c r="E10" s="1840">
        <v>530</v>
      </c>
      <c r="F10" s="1101">
        <v>26.5</v>
      </c>
      <c r="G10" s="1101" t="s">
        <v>1537</v>
      </c>
      <c r="H10" s="384">
        <v>8.4</v>
      </c>
      <c r="I10" s="1841" t="s">
        <v>250</v>
      </c>
      <c r="J10" s="1111">
        <v>178</v>
      </c>
      <c r="K10" s="1820">
        <f>J10+J11</f>
        <v>593</v>
      </c>
      <c r="L10" s="525">
        <f>IF(Начало!$D$9=0,0,J10*(1-Начало!$D$9))</f>
        <v>0</v>
      </c>
      <c r="M10" s="1859">
        <f>L10+L11</f>
        <v>0</v>
      </c>
      <c r="N10" s="1933"/>
      <c r="O10" s="1952">
        <v>30500</v>
      </c>
      <c r="P10" s="553"/>
      <c r="Q10" s="1827">
        <f>N10*M10</f>
        <v>0</v>
      </c>
      <c r="R10" s="1827">
        <f>N10*(W10+W11)</f>
        <v>0</v>
      </c>
      <c r="S10" s="1827">
        <f>N10*(X10+X11)</f>
        <v>0</v>
      </c>
      <c r="T10" s="346">
        <v>790</v>
      </c>
      <c r="U10" s="346">
        <v>370</v>
      </c>
      <c r="V10" s="346">
        <v>270</v>
      </c>
      <c r="W10" s="1110">
        <f t="shared" ref="W10:W19" si="1">(T10/1000)*(U10/1000)*(V10/1000)</f>
        <v>7.8921000000000005E-2</v>
      </c>
      <c r="X10" s="358">
        <v>10.7</v>
      </c>
    </row>
    <row r="11" spans="1:25" ht="18" customHeight="1">
      <c r="A11" s="117" t="s">
        <v>1528</v>
      </c>
      <c r="B11" s="1814"/>
      <c r="C11" s="1814"/>
      <c r="D11" s="1839"/>
      <c r="E11" s="1819"/>
      <c r="F11" s="1097">
        <v>54</v>
      </c>
      <c r="G11" s="43" t="s">
        <v>796</v>
      </c>
      <c r="H11" s="385">
        <v>24.6</v>
      </c>
      <c r="I11" s="1842"/>
      <c r="J11" s="1111">
        <v>415</v>
      </c>
      <c r="K11" s="1821"/>
      <c r="L11" s="523">
        <f>IF(Начало!$D$9=0,0,J11*(1-Начало!$D$9))</f>
        <v>0</v>
      </c>
      <c r="M11" s="1822"/>
      <c r="N11" s="1824"/>
      <c r="O11" s="1826"/>
      <c r="P11" s="553"/>
      <c r="Q11" s="1827"/>
      <c r="R11" s="1827"/>
      <c r="S11" s="1827"/>
      <c r="T11" s="346">
        <v>828</v>
      </c>
      <c r="U11" s="346">
        <v>540</v>
      </c>
      <c r="V11" s="346">
        <v>298</v>
      </c>
      <c r="W11" s="1110">
        <f t="shared" si="1"/>
        <v>0.13324175999999999</v>
      </c>
      <c r="X11" s="358">
        <v>26.5</v>
      </c>
    </row>
    <row r="12" spans="1:25" ht="18" customHeight="1">
      <c r="A12" s="117" t="s">
        <v>1529</v>
      </c>
      <c r="B12" s="1813">
        <v>2.64</v>
      </c>
      <c r="C12" s="1815">
        <v>2.78</v>
      </c>
      <c r="D12" s="1817">
        <v>0.82099999999999995</v>
      </c>
      <c r="E12" s="1818">
        <v>537</v>
      </c>
      <c r="F12" s="43">
        <v>29.5</v>
      </c>
      <c r="G12" s="1101" t="s">
        <v>1537</v>
      </c>
      <c r="H12" s="386">
        <v>8.5</v>
      </c>
      <c r="I12" s="1842"/>
      <c r="J12" s="1111">
        <v>195</v>
      </c>
      <c r="K12" s="1820">
        <f>J12+J13</f>
        <v>652</v>
      </c>
      <c r="L12" s="525">
        <f>IF(Начало!$D$9=0,0,J12*(1-Начало!$D$9))</f>
        <v>0</v>
      </c>
      <c r="M12" s="1822">
        <f>L12+L13</f>
        <v>0</v>
      </c>
      <c r="N12" s="1823"/>
      <c r="O12" s="1825">
        <v>33900</v>
      </c>
      <c r="P12" s="553"/>
      <c r="Q12" s="1827">
        <f>N12*M12</f>
        <v>0</v>
      </c>
      <c r="R12" s="1827">
        <f>N12*(W12+W13)</f>
        <v>0</v>
      </c>
      <c r="S12" s="1827">
        <f>N12*(X12+X13)</f>
        <v>0</v>
      </c>
      <c r="T12" s="346">
        <v>790</v>
      </c>
      <c r="U12" s="346">
        <v>370</v>
      </c>
      <c r="V12" s="346">
        <v>270</v>
      </c>
      <c r="W12" s="1110">
        <f t="shared" si="1"/>
        <v>7.8921000000000005E-2</v>
      </c>
      <c r="X12" s="358">
        <v>10.7</v>
      </c>
    </row>
    <row r="13" spans="1:25" ht="18" customHeight="1">
      <c r="A13" s="117" t="s">
        <v>1530</v>
      </c>
      <c r="B13" s="1814"/>
      <c r="C13" s="1816"/>
      <c r="D13" s="1817"/>
      <c r="E13" s="1819"/>
      <c r="F13" s="43">
        <v>55</v>
      </c>
      <c r="G13" s="43" t="s">
        <v>796</v>
      </c>
      <c r="H13" s="386">
        <v>24.9</v>
      </c>
      <c r="I13" s="1842"/>
      <c r="J13" s="1111">
        <v>457</v>
      </c>
      <c r="K13" s="1821"/>
      <c r="L13" s="523">
        <f>IF(Начало!$D$9=0,0,J13*(1-Начало!$D$9))</f>
        <v>0</v>
      </c>
      <c r="M13" s="1822"/>
      <c r="N13" s="1824"/>
      <c r="O13" s="1826"/>
      <c r="P13" s="553"/>
      <c r="Q13" s="1827"/>
      <c r="R13" s="1827"/>
      <c r="S13" s="1827"/>
      <c r="T13" s="346">
        <v>828</v>
      </c>
      <c r="U13" s="346">
        <v>540</v>
      </c>
      <c r="V13" s="346">
        <v>298</v>
      </c>
      <c r="W13" s="1110">
        <f t="shared" si="1"/>
        <v>0.13324175999999999</v>
      </c>
      <c r="X13" s="358">
        <v>26.6</v>
      </c>
    </row>
    <row r="14" spans="1:25" ht="18" customHeight="1">
      <c r="A14" s="117" t="s">
        <v>1531</v>
      </c>
      <c r="B14" s="1813">
        <v>3.52</v>
      </c>
      <c r="C14" s="1813">
        <v>3.52</v>
      </c>
      <c r="D14" s="1817">
        <v>1.097</v>
      </c>
      <c r="E14" s="1818">
        <v>570</v>
      </c>
      <c r="F14" s="43">
        <v>28.5</v>
      </c>
      <c r="G14" s="43" t="s">
        <v>1538</v>
      </c>
      <c r="H14" s="386">
        <v>9.1999999999999993</v>
      </c>
      <c r="I14" s="1842"/>
      <c r="J14" s="1111">
        <v>258</v>
      </c>
      <c r="K14" s="1820">
        <f>J14+J15</f>
        <v>860</v>
      </c>
      <c r="L14" s="525">
        <f>IF(Начало!$D$9=0,0,J14*(1-Начало!$D$9))</f>
        <v>0</v>
      </c>
      <c r="M14" s="1822">
        <f>L14+L15</f>
        <v>0</v>
      </c>
      <c r="N14" s="1823"/>
      <c r="O14" s="1825">
        <v>42500</v>
      </c>
      <c r="P14" s="553"/>
      <c r="Q14" s="1827">
        <f>N14*M14</f>
        <v>0</v>
      </c>
      <c r="R14" s="1827">
        <f>N14*(W14+W15)</f>
        <v>0</v>
      </c>
      <c r="S14" s="1827">
        <f>N14*(X14+X15)</f>
        <v>0</v>
      </c>
      <c r="T14" s="346">
        <v>875</v>
      </c>
      <c r="U14" s="346">
        <v>375</v>
      </c>
      <c r="V14" s="346">
        <v>285</v>
      </c>
      <c r="W14" s="1110">
        <f t="shared" si="1"/>
        <v>9.3515624999999991E-2</v>
      </c>
      <c r="X14" s="358">
        <v>11.8</v>
      </c>
    </row>
    <row r="15" spans="1:25" ht="18" customHeight="1">
      <c r="A15" s="117" t="s">
        <v>1532</v>
      </c>
      <c r="B15" s="1814"/>
      <c r="C15" s="1814"/>
      <c r="D15" s="1817"/>
      <c r="E15" s="1819"/>
      <c r="F15" s="43">
        <v>55</v>
      </c>
      <c r="G15" s="43" t="s">
        <v>796</v>
      </c>
      <c r="H15" s="386">
        <v>27.1</v>
      </c>
      <c r="I15" s="1842"/>
      <c r="J15" s="1111">
        <v>602</v>
      </c>
      <c r="K15" s="1821"/>
      <c r="L15" s="523">
        <f>IF(Начало!$D$9=0,0,J15*(1-Начало!$D$9))</f>
        <v>0</v>
      </c>
      <c r="M15" s="1822"/>
      <c r="N15" s="1824"/>
      <c r="O15" s="1826"/>
      <c r="P15" s="553"/>
      <c r="Q15" s="1827"/>
      <c r="R15" s="1827"/>
      <c r="S15" s="1827"/>
      <c r="T15" s="346">
        <v>828</v>
      </c>
      <c r="U15" s="346">
        <v>540</v>
      </c>
      <c r="V15" s="346">
        <v>298</v>
      </c>
      <c r="W15" s="1110">
        <f t="shared" si="1"/>
        <v>0.13324175999999999</v>
      </c>
      <c r="X15" s="358">
        <v>28.9</v>
      </c>
    </row>
    <row r="16" spans="1:25" ht="18" customHeight="1">
      <c r="A16" s="117" t="s">
        <v>1533</v>
      </c>
      <c r="B16" s="1813">
        <v>5.28</v>
      </c>
      <c r="C16" s="1813">
        <v>5.28</v>
      </c>
      <c r="D16" s="1817">
        <v>1.645</v>
      </c>
      <c r="E16" s="1818">
        <v>820</v>
      </c>
      <c r="F16" s="43">
        <v>30</v>
      </c>
      <c r="G16" s="43" t="s">
        <v>1539</v>
      </c>
      <c r="H16" s="386">
        <v>12.3</v>
      </c>
      <c r="I16" s="1842"/>
      <c r="J16" s="1111">
        <v>404</v>
      </c>
      <c r="K16" s="1820">
        <f>J16+J17</f>
        <v>1348</v>
      </c>
      <c r="L16" s="525">
        <f>IF(Начало!$D$9=0,0,J16*(1-Начало!$D$9))</f>
        <v>0</v>
      </c>
      <c r="M16" s="1822">
        <f>L16+L17</f>
        <v>0</v>
      </c>
      <c r="N16" s="1823"/>
      <c r="O16" s="1825">
        <v>66900</v>
      </c>
      <c r="P16" s="553"/>
      <c r="Q16" s="1827">
        <f>N16*M16</f>
        <v>0</v>
      </c>
      <c r="R16" s="1827">
        <f>N16*(W16+W17)</f>
        <v>0</v>
      </c>
      <c r="S16" s="1827">
        <f>N16*(X16+X17)</f>
        <v>0</v>
      </c>
      <c r="T16" s="346">
        <v>1045</v>
      </c>
      <c r="U16" s="346">
        <v>405</v>
      </c>
      <c r="V16" s="346">
        <v>305</v>
      </c>
      <c r="W16" s="1110">
        <f t="shared" si="1"/>
        <v>0.12908362500000001</v>
      </c>
      <c r="X16" s="358">
        <v>15.6</v>
      </c>
    </row>
    <row r="17" spans="1:24" ht="18" customHeight="1">
      <c r="A17" s="117" t="s">
        <v>1534</v>
      </c>
      <c r="B17" s="1814"/>
      <c r="C17" s="1814"/>
      <c r="D17" s="1817"/>
      <c r="E17" s="1819"/>
      <c r="F17" s="43">
        <v>58.5</v>
      </c>
      <c r="G17" s="43" t="s">
        <v>1540</v>
      </c>
      <c r="H17" s="386">
        <v>34.799999999999997</v>
      </c>
      <c r="I17" s="1842"/>
      <c r="J17" s="1111">
        <v>944</v>
      </c>
      <c r="K17" s="1821"/>
      <c r="L17" s="523">
        <f>IF(Начало!$D$9=0,0,J17*(1-Начало!$D$9))</f>
        <v>0</v>
      </c>
      <c r="M17" s="1822"/>
      <c r="N17" s="1824"/>
      <c r="O17" s="1826"/>
      <c r="P17" s="553"/>
      <c r="Q17" s="1827"/>
      <c r="R17" s="1827"/>
      <c r="S17" s="1827"/>
      <c r="T17" s="346">
        <v>887</v>
      </c>
      <c r="U17" s="346">
        <v>610</v>
      </c>
      <c r="V17" s="346">
        <v>337</v>
      </c>
      <c r="W17" s="1110">
        <f t="shared" si="1"/>
        <v>0.18234059</v>
      </c>
      <c r="X17" s="358">
        <v>37.299999999999997</v>
      </c>
    </row>
    <row r="18" spans="1:24" ht="18" customHeight="1">
      <c r="A18" s="117" t="s">
        <v>1535</v>
      </c>
      <c r="B18" s="1813">
        <v>7.03</v>
      </c>
      <c r="C18" s="1813">
        <v>7.33</v>
      </c>
      <c r="D18" s="1839">
        <v>2.19</v>
      </c>
      <c r="E18" s="1818">
        <v>1121</v>
      </c>
      <c r="F18" s="43">
        <v>39</v>
      </c>
      <c r="G18" s="43" t="s">
        <v>1541</v>
      </c>
      <c r="H18" s="386">
        <v>14.7</v>
      </c>
      <c r="I18" s="1865" t="s">
        <v>251</v>
      </c>
      <c r="J18" s="1111">
        <v>523</v>
      </c>
      <c r="K18" s="1820">
        <f>J18+J19</f>
        <v>1756</v>
      </c>
      <c r="L18" s="525">
        <f>IF(Начало!$D$9=0,0,J18*(1-Начало!$D$9))</f>
        <v>0</v>
      </c>
      <c r="M18" s="1822">
        <f>L18+L19</f>
        <v>0</v>
      </c>
      <c r="N18" s="1823"/>
      <c r="O18" s="1825">
        <v>87900</v>
      </c>
      <c r="P18" s="553"/>
      <c r="Q18" s="1827">
        <f>N18*M18</f>
        <v>0</v>
      </c>
      <c r="R18" s="1827">
        <f>N18*(W18+W19)</f>
        <v>0</v>
      </c>
      <c r="S18" s="1827">
        <f>N18*(X18+X19)</f>
        <v>0</v>
      </c>
      <c r="T18" s="346">
        <v>1155</v>
      </c>
      <c r="U18" s="346">
        <v>415</v>
      </c>
      <c r="V18" s="346">
        <v>315</v>
      </c>
      <c r="W18" s="1110">
        <f t="shared" si="1"/>
        <v>0.15098737500000001</v>
      </c>
      <c r="X18" s="358">
        <v>18.399999999999999</v>
      </c>
    </row>
    <row r="19" spans="1:24" ht="18" customHeight="1" thickBot="1">
      <c r="A19" s="117" t="s">
        <v>1536</v>
      </c>
      <c r="B19" s="1857"/>
      <c r="C19" s="1857"/>
      <c r="D19" s="1835"/>
      <c r="E19" s="1867"/>
      <c r="F19" s="43">
        <v>59</v>
      </c>
      <c r="G19" s="43" t="s">
        <v>1343</v>
      </c>
      <c r="H19" s="386">
        <v>52.9</v>
      </c>
      <c r="I19" s="1866"/>
      <c r="J19" s="1111">
        <v>1233</v>
      </c>
      <c r="K19" s="1821"/>
      <c r="L19" s="523">
        <f>IF(Начало!$D$9=0,0,J19*(1-Начало!$D$9))</f>
        <v>0</v>
      </c>
      <c r="M19" s="1822"/>
      <c r="N19" s="1824"/>
      <c r="O19" s="1930"/>
      <c r="P19" s="553"/>
      <c r="Q19" s="1827"/>
      <c r="R19" s="1827"/>
      <c r="S19" s="1827"/>
      <c r="T19" s="346">
        <v>995</v>
      </c>
      <c r="U19" s="346">
        <v>740</v>
      </c>
      <c r="V19" s="346">
        <v>398</v>
      </c>
      <c r="W19" s="1110">
        <f t="shared" si="1"/>
        <v>0.29304740000000001</v>
      </c>
      <c r="X19" s="358">
        <v>55.5</v>
      </c>
    </row>
    <row r="20" spans="1:24" ht="74.25" customHeight="1" thickBot="1">
      <c r="A20" s="1546" t="s">
        <v>1708</v>
      </c>
      <c r="B20" s="1547"/>
      <c r="C20" s="1547"/>
      <c r="D20" s="1547"/>
      <c r="E20" s="1547"/>
      <c r="F20" s="1547"/>
      <c r="G20" s="1547"/>
      <c r="H20" s="1547"/>
      <c r="I20" s="1548"/>
      <c r="J20" s="1846" t="s">
        <v>19</v>
      </c>
      <c r="K20" s="1847"/>
      <c r="L20" s="1847"/>
      <c r="M20" s="1848"/>
      <c r="N20" s="454"/>
      <c r="O20" s="454"/>
      <c r="P20" s="211"/>
      <c r="Q20" s="211"/>
      <c r="R20" s="211"/>
      <c r="S20" s="211"/>
      <c r="T20" s="351"/>
      <c r="U20" s="351"/>
      <c r="V20" s="351"/>
      <c r="W20" s="354"/>
      <c r="X20" s="212"/>
    </row>
    <row r="21" spans="1:24" ht="18" customHeight="1">
      <c r="A21" s="117" t="s">
        <v>1333</v>
      </c>
      <c r="B21" s="1832">
        <v>2.2000000000000002</v>
      </c>
      <c r="C21" s="1833">
        <v>2.2000000000000002</v>
      </c>
      <c r="D21" s="1834">
        <v>0.68400000000000005</v>
      </c>
      <c r="E21" s="1840">
        <v>437</v>
      </c>
      <c r="F21" s="1101">
        <v>25.5</v>
      </c>
      <c r="G21" s="1101" t="s">
        <v>507</v>
      </c>
      <c r="H21" s="384">
        <v>7.4</v>
      </c>
      <c r="I21" s="1841" t="s">
        <v>250</v>
      </c>
      <c r="J21" s="1111">
        <v>168</v>
      </c>
      <c r="K21" s="1820">
        <f>J21+J22</f>
        <v>564</v>
      </c>
      <c r="L21" s="525">
        <f>IF(Начало!$D$9=0,0,J21*(1-Начало!$D$9))</f>
        <v>0</v>
      </c>
      <c r="M21" s="1859">
        <f>L21+L22</f>
        <v>0</v>
      </c>
      <c r="N21" s="1933"/>
      <c r="O21" s="1952">
        <v>28500</v>
      </c>
      <c r="P21" s="553"/>
      <c r="Q21" s="1827">
        <f>N21*M21</f>
        <v>0</v>
      </c>
      <c r="R21" s="1827">
        <f>N21*(W21+W22)</f>
        <v>0</v>
      </c>
      <c r="S21" s="1827">
        <f>N21*(X21+X22)</f>
        <v>0</v>
      </c>
      <c r="T21" s="346">
        <v>780</v>
      </c>
      <c r="U21" s="346">
        <v>360</v>
      </c>
      <c r="V21" s="346">
        <v>285</v>
      </c>
      <c r="W21" s="1110">
        <f t="shared" ref="W21:W32" si="2">(T21/1000)*(U21/1000)*(V21/1000)</f>
        <v>8.0027999999999988E-2</v>
      </c>
      <c r="X21" s="358">
        <v>9.6</v>
      </c>
    </row>
    <row r="22" spans="1:24" ht="18" customHeight="1">
      <c r="A22" s="117" t="s">
        <v>1334</v>
      </c>
      <c r="B22" s="1814"/>
      <c r="C22" s="1816"/>
      <c r="D22" s="1839"/>
      <c r="E22" s="1819"/>
      <c r="F22" s="1097">
        <v>54</v>
      </c>
      <c r="G22" s="43" t="s">
        <v>796</v>
      </c>
      <c r="H22" s="385">
        <v>24.6</v>
      </c>
      <c r="I22" s="1842"/>
      <c r="J22" s="1111">
        <v>396</v>
      </c>
      <c r="K22" s="1821"/>
      <c r="L22" s="523">
        <f>IF(Начало!$D$9=0,0,J22*(1-Начало!$D$9))</f>
        <v>0</v>
      </c>
      <c r="M22" s="1822"/>
      <c r="N22" s="1824"/>
      <c r="O22" s="1826"/>
      <c r="P22" s="1096"/>
      <c r="Q22" s="1827"/>
      <c r="R22" s="1827"/>
      <c r="S22" s="1827"/>
      <c r="T22" s="346">
        <v>828</v>
      </c>
      <c r="U22" s="346">
        <v>540</v>
      </c>
      <c r="V22" s="346">
        <v>298</v>
      </c>
      <c r="W22" s="1110">
        <f t="shared" si="2"/>
        <v>0.13324175999999999</v>
      </c>
      <c r="X22" s="358">
        <v>26.5</v>
      </c>
    </row>
    <row r="23" spans="1:24" ht="18" customHeight="1">
      <c r="A23" s="117" t="s">
        <v>1335</v>
      </c>
      <c r="B23" s="1813">
        <v>2.78</v>
      </c>
      <c r="C23" s="1815">
        <v>2.78</v>
      </c>
      <c r="D23" s="1817">
        <v>0.86699999999999999</v>
      </c>
      <c r="E23" s="1818">
        <v>520</v>
      </c>
      <c r="F23" s="43">
        <v>29.5</v>
      </c>
      <c r="G23" s="1101" t="s">
        <v>507</v>
      </c>
      <c r="H23" s="386">
        <v>7.7</v>
      </c>
      <c r="I23" s="1842"/>
      <c r="J23" s="1111">
        <v>185</v>
      </c>
      <c r="K23" s="1820">
        <f>J23+J24</f>
        <v>622</v>
      </c>
      <c r="L23" s="525">
        <f>IF(Начало!$D$9=0,0,J23*(1-Начало!$D$9))</f>
        <v>0</v>
      </c>
      <c r="M23" s="1822">
        <f>L23+L24</f>
        <v>0</v>
      </c>
      <c r="N23" s="1823"/>
      <c r="O23" s="1825">
        <v>30900</v>
      </c>
      <c r="P23" s="1096"/>
      <c r="Q23" s="1827">
        <f>N23*M23</f>
        <v>0</v>
      </c>
      <c r="R23" s="1827">
        <f>N23*(W23+W24)</f>
        <v>0</v>
      </c>
      <c r="S23" s="1827">
        <f>N23*(X23+X24)</f>
        <v>0</v>
      </c>
      <c r="T23" s="346">
        <v>780</v>
      </c>
      <c r="U23" s="346">
        <v>360</v>
      </c>
      <c r="V23" s="346">
        <v>285</v>
      </c>
      <c r="W23" s="1110">
        <f t="shared" si="2"/>
        <v>8.0027999999999988E-2</v>
      </c>
      <c r="X23" s="358">
        <v>9.8000000000000007</v>
      </c>
    </row>
    <row r="24" spans="1:24" ht="18" customHeight="1">
      <c r="A24" s="117" t="s">
        <v>1336</v>
      </c>
      <c r="B24" s="1814"/>
      <c r="C24" s="1816"/>
      <c r="D24" s="1817"/>
      <c r="E24" s="1819"/>
      <c r="F24" s="43">
        <v>54.5</v>
      </c>
      <c r="G24" s="1097" t="s">
        <v>796</v>
      </c>
      <c r="H24" s="386">
        <v>26.4</v>
      </c>
      <c r="I24" s="1842"/>
      <c r="J24" s="1111">
        <v>437</v>
      </c>
      <c r="K24" s="1821"/>
      <c r="L24" s="523">
        <f>IF(Начало!$D$9=0,0,J24*(1-Начало!$D$9))</f>
        <v>0</v>
      </c>
      <c r="M24" s="1822"/>
      <c r="N24" s="1824"/>
      <c r="O24" s="1826"/>
      <c r="P24" s="1096"/>
      <c r="Q24" s="1827"/>
      <c r="R24" s="1827"/>
      <c r="S24" s="1827"/>
      <c r="T24" s="346">
        <v>828</v>
      </c>
      <c r="U24" s="346">
        <v>540</v>
      </c>
      <c r="V24" s="346">
        <v>298</v>
      </c>
      <c r="W24" s="1110">
        <f t="shared" si="2"/>
        <v>0.13324175999999999</v>
      </c>
      <c r="X24" s="358">
        <v>28.2</v>
      </c>
    </row>
    <row r="25" spans="1:24" ht="18" customHeight="1">
      <c r="A25" s="117" t="s">
        <v>1337</v>
      </c>
      <c r="B25" s="1813">
        <v>3.52</v>
      </c>
      <c r="C25" s="1815">
        <v>3.52</v>
      </c>
      <c r="D25" s="1817">
        <v>1.0960000000000001</v>
      </c>
      <c r="E25" s="1818">
        <v>570</v>
      </c>
      <c r="F25" s="43">
        <v>28.5</v>
      </c>
      <c r="G25" s="43" t="s">
        <v>513</v>
      </c>
      <c r="H25" s="386">
        <v>8.5</v>
      </c>
      <c r="I25" s="1842"/>
      <c r="J25" s="1111">
        <v>246</v>
      </c>
      <c r="K25" s="1820">
        <f>J25+J26</f>
        <v>821</v>
      </c>
      <c r="L25" s="525">
        <f>IF(Начало!$D$9=0,0,J25*(1-Начало!$D$9))</f>
        <v>0</v>
      </c>
      <c r="M25" s="1822">
        <f>L25+L26</f>
        <v>0</v>
      </c>
      <c r="N25" s="1823"/>
      <c r="O25" s="1825">
        <v>40500</v>
      </c>
      <c r="P25" s="1096"/>
      <c r="Q25" s="1827">
        <f>N25*M25</f>
        <v>0</v>
      </c>
      <c r="R25" s="1827">
        <f>N25*(W25+W26)</f>
        <v>0</v>
      </c>
      <c r="S25" s="1827">
        <f>N25*(X25+X26)</f>
        <v>0</v>
      </c>
      <c r="T25" s="346">
        <v>870</v>
      </c>
      <c r="U25" s="346">
        <v>360</v>
      </c>
      <c r="V25" s="346">
        <v>285</v>
      </c>
      <c r="W25" s="1110">
        <f t="shared" si="2"/>
        <v>8.926199999999998E-2</v>
      </c>
      <c r="X25" s="358">
        <v>10.7</v>
      </c>
    </row>
    <row r="26" spans="1:24" ht="18" customHeight="1">
      <c r="A26" s="117" t="s">
        <v>1338</v>
      </c>
      <c r="B26" s="1814"/>
      <c r="C26" s="1816"/>
      <c r="D26" s="1817"/>
      <c r="E26" s="1819"/>
      <c r="F26" s="43">
        <v>55.5</v>
      </c>
      <c r="G26" s="43" t="s">
        <v>796</v>
      </c>
      <c r="H26" s="386">
        <v>26.9</v>
      </c>
      <c r="I26" s="1842"/>
      <c r="J26" s="1111">
        <v>575</v>
      </c>
      <c r="K26" s="1821"/>
      <c r="L26" s="523">
        <f>IF(Начало!$D$9=0,0,J26*(1-Начало!$D$9))</f>
        <v>0</v>
      </c>
      <c r="M26" s="1822"/>
      <c r="N26" s="1824"/>
      <c r="O26" s="1826"/>
      <c r="P26" s="1096"/>
      <c r="Q26" s="1827"/>
      <c r="R26" s="1827"/>
      <c r="S26" s="1827"/>
      <c r="T26" s="346">
        <v>828</v>
      </c>
      <c r="U26" s="346">
        <v>540</v>
      </c>
      <c r="V26" s="346">
        <v>298</v>
      </c>
      <c r="W26" s="1110">
        <f t="shared" si="2"/>
        <v>0.13324175999999999</v>
      </c>
      <c r="X26" s="358">
        <v>28.7</v>
      </c>
    </row>
    <row r="27" spans="1:24" ht="18" customHeight="1">
      <c r="A27" s="117" t="s">
        <v>1339</v>
      </c>
      <c r="B27" s="1813">
        <v>5.28</v>
      </c>
      <c r="C27" s="1815">
        <v>5.57</v>
      </c>
      <c r="D27" s="1817">
        <v>1.643</v>
      </c>
      <c r="E27" s="1818">
        <v>801</v>
      </c>
      <c r="F27" s="43">
        <v>31</v>
      </c>
      <c r="G27" s="43" t="s">
        <v>517</v>
      </c>
      <c r="H27" s="386">
        <v>11.1</v>
      </c>
      <c r="I27" s="1842"/>
      <c r="J27" s="1111">
        <v>386</v>
      </c>
      <c r="K27" s="1820">
        <f>J27+J28</f>
        <v>1286</v>
      </c>
      <c r="L27" s="525">
        <f>IF(Начало!$D$9=0,0,J27*(1-Начало!$D$9))</f>
        <v>0</v>
      </c>
      <c r="M27" s="1822">
        <f>L27+L28</f>
        <v>0</v>
      </c>
      <c r="N27" s="1823"/>
      <c r="O27" s="1825">
        <v>62500</v>
      </c>
      <c r="P27" s="1096"/>
      <c r="Q27" s="1827">
        <f>N27*M27</f>
        <v>0</v>
      </c>
      <c r="R27" s="1827">
        <f>N27*(W27+W28)</f>
        <v>0</v>
      </c>
      <c r="S27" s="1827">
        <f>N27*(X27+X28)</f>
        <v>0</v>
      </c>
      <c r="T27" s="346">
        <v>1035</v>
      </c>
      <c r="U27" s="346">
        <v>380</v>
      </c>
      <c r="V27" s="346">
        <v>305</v>
      </c>
      <c r="W27" s="1110">
        <f t="shared" si="2"/>
        <v>0.11995649999999999</v>
      </c>
      <c r="X27" s="358">
        <v>14.3</v>
      </c>
    </row>
    <row r="28" spans="1:24" ht="18" customHeight="1">
      <c r="A28" s="117" t="s">
        <v>1340</v>
      </c>
      <c r="B28" s="1814"/>
      <c r="C28" s="1816"/>
      <c r="D28" s="1817"/>
      <c r="E28" s="1819"/>
      <c r="F28" s="43">
        <v>57</v>
      </c>
      <c r="G28" s="43" t="s">
        <v>515</v>
      </c>
      <c r="H28" s="386">
        <v>40</v>
      </c>
      <c r="I28" s="1842"/>
      <c r="J28" s="1111">
        <v>900</v>
      </c>
      <c r="K28" s="1821"/>
      <c r="L28" s="523">
        <f>IF(Начало!$D$9=0,0,J28*(1-Начало!$D$9))</f>
        <v>0</v>
      </c>
      <c r="M28" s="1822"/>
      <c r="N28" s="1824"/>
      <c r="O28" s="1826"/>
      <c r="P28" s="1096"/>
      <c r="Q28" s="1827"/>
      <c r="R28" s="1827"/>
      <c r="S28" s="1827"/>
      <c r="T28" s="346">
        <v>900</v>
      </c>
      <c r="U28" s="346">
        <v>615</v>
      </c>
      <c r="V28" s="346">
        <v>348</v>
      </c>
      <c r="W28" s="1110">
        <f t="shared" si="2"/>
        <v>0.19261799999999998</v>
      </c>
      <c r="X28" s="358">
        <v>42.9</v>
      </c>
    </row>
    <row r="29" spans="1:24" ht="18" customHeight="1">
      <c r="A29" s="117" t="s">
        <v>516</v>
      </c>
      <c r="B29" s="1813">
        <v>5.28</v>
      </c>
      <c r="C29" s="1815">
        <v>5.57</v>
      </c>
      <c r="D29" s="1817">
        <v>1.56</v>
      </c>
      <c r="E29" s="1818">
        <v>776</v>
      </c>
      <c r="F29" s="43">
        <v>32</v>
      </c>
      <c r="G29" s="43" t="s">
        <v>517</v>
      </c>
      <c r="H29" s="386">
        <v>10.9</v>
      </c>
      <c r="I29" s="1842"/>
      <c r="J29" s="1111">
        <v>386</v>
      </c>
      <c r="K29" s="1820">
        <f>J29+J30</f>
        <v>1286</v>
      </c>
      <c r="L29" s="525">
        <f>IF(Начало!$D$9=0,0,J29*(1-Начало!$D$9))</f>
        <v>0</v>
      </c>
      <c r="M29" s="1822">
        <f>L29+L30</f>
        <v>0</v>
      </c>
      <c r="N29" s="1823"/>
      <c r="O29" s="1825">
        <v>62500</v>
      </c>
      <c r="P29" s="1096"/>
      <c r="Q29" s="1827">
        <f>N29*M29</f>
        <v>0</v>
      </c>
      <c r="R29" s="1827">
        <f>N29*(W29+W30)</f>
        <v>0</v>
      </c>
      <c r="S29" s="1827">
        <f>N29*(X29+X30)</f>
        <v>0</v>
      </c>
      <c r="T29" s="346">
        <v>1035</v>
      </c>
      <c r="U29" s="346">
        <v>380</v>
      </c>
      <c r="V29" s="346">
        <v>305</v>
      </c>
      <c r="W29" s="1110">
        <f t="shared" si="2"/>
        <v>0.11995649999999999</v>
      </c>
      <c r="X29" s="358">
        <v>13.8</v>
      </c>
    </row>
    <row r="30" spans="1:24" ht="18" customHeight="1">
      <c r="A30" s="117" t="s">
        <v>518</v>
      </c>
      <c r="B30" s="1814"/>
      <c r="C30" s="1816"/>
      <c r="D30" s="1817"/>
      <c r="E30" s="1819"/>
      <c r="F30" s="43">
        <v>58</v>
      </c>
      <c r="G30" s="43" t="s">
        <v>1540</v>
      </c>
      <c r="H30" s="386">
        <v>31.8</v>
      </c>
      <c r="I30" s="1941"/>
      <c r="J30" s="1111">
        <v>900</v>
      </c>
      <c r="K30" s="1821"/>
      <c r="L30" s="523">
        <f>IF(Начало!$D$9=0,0,J30*(1-Начало!$D$9))</f>
        <v>0</v>
      </c>
      <c r="M30" s="1822"/>
      <c r="N30" s="1824"/>
      <c r="O30" s="1826"/>
      <c r="P30" s="1096"/>
      <c r="Q30" s="1827"/>
      <c r="R30" s="1827"/>
      <c r="S30" s="1827"/>
      <c r="T30" s="346">
        <v>887</v>
      </c>
      <c r="U30" s="346">
        <v>610</v>
      </c>
      <c r="V30" s="346">
        <v>337</v>
      </c>
      <c r="W30" s="1110">
        <f t="shared" si="2"/>
        <v>0.18234059</v>
      </c>
      <c r="X30" s="358">
        <v>34.200000000000003</v>
      </c>
    </row>
    <row r="31" spans="1:24" ht="18" customHeight="1">
      <c r="A31" s="117" t="s">
        <v>1341</v>
      </c>
      <c r="B31" s="1813">
        <v>7.03</v>
      </c>
      <c r="C31" s="1815">
        <v>7.91</v>
      </c>
      <c r="D31" s="1839">
        <v>2.33</v>
      </c>
      <c r="E31" s="1818">
        <v>997</v>
      </c>
      <c r="F31" s="43">
        <v>33</v>
      </c>
      <c r="G31" s="43" t="s">
        <v>520</v>
      </c>
      <c r="H31" s="386">
        <v>13.2</v>
      </c>
      <c r="I31" s="1865" t="s">
        <v>251</v>
      </c>
      <c r="J31" s="1111">
        <v>498</v>
      </c>
      <c r="K31" s="1820">
        <f>J31+J32</f>
        <v>1675</v>
      </c>
      <c r="L31" s="525">
        <f>IF(Начало!$D$9=0,0,J31*(1-Начало!$D$9))</f>
        <v>0</v>
      </c>
      <c r="M31" s="1822">
        <f>L31+L32</f>
        <v>0</v>
      </c>
      <c r="N31" s="1823"/>
      <c r="O31" s="1825">
        <v>81500</v>
      </c>
      <c r="P31" s="1096"/>
      <c r="Q31" s="1827">
        <f>N31*M31</f>
        <v>0</v>
      </c>
      <c r="R31" s="1827">
        <f>N31*(W31+W32)</f>
        <v>0</v>
      </c>
      <c r="S31" s="1827">
        <f>N31*(X31+X32)</f>
        <v>0</v>
      </c>
      <c r="T31" s="346">
        <v>1120</v>
      </c>
      <c r="U31" s="346">
        <v>405</v>
      </c>
      <c r="V31" s="346">
        <v>310</v>
      </c>
      <c r="W31" s="1110">
        <f t="shared" si="2"/>
        <v>0.14061600000000002</v>
      </c>
      <c r="X31" s="358">
        <v>16.2</v>
      </c>
    </row>
    <row r="32" spans="1:24" ht="18" customHeight="1" thickBot="1">
      <c r="A32" s="117" t="s">
        <v>1342</v>
      </c>
      <c r="B32" s="1857"/>
      <c r="C32" s="1858"/>
      <c r="D32" s="1835"/>
      <c r="E32" s="1867"/>
      <c r="F32" s="43">
        <v>59.5</v>
      </c>
      <c r="G32" s="43" t="s">
        <v>1343</v>
      </c>
      <c r="H32" s="386">
        <v>53</v>
      </c>
      <c r="I32" s="1866"/>
      <c r="J32" s="1111">
        <v>1177</v>
      </c>
      <c r="K32" s="1821"/>
      <c r="L32" s="523">
        <f>IF(Начало!$D$9=0,0,J32*(1-Начало!$D$9))</f>
        <v>0</v>
      </c>
      <c r="M32" s="1822"/>
      <c r="N32" s="1824"/>
      <c r="O32" s="1930"/>
      <c r="P32" s="1096"/>
      <c r="Q32" s="1827"/>
      <c r="R32" s="1827"/>
      <c r="S32" s="1827"/>
      <c r="T32" s="346">
        <v>995</v>
      </c>
      <c r="U32" s="346">
        <v>740</v>
      </c>
      <c r="V32" s="346">
        <v>398</v>
      </c>
      <c r="W32" s="1110">
        <f t="shared" si="2"/>
        <v>0.29304740000000001</v>
      </c>
      <c r="X32" s="358">
        <v>55.9</v>
      </c>
    </row>
    <row r="33" spans="1:24" ht="61.5" customHeight="1" thickBot="1">
      <c r="A33" s="1546" t="s">
        <v>1575</v>
      </c>
      <c r="B33" s="1547"/>
      <c r="C33" s="1547"/>
      <c r="D33" s="1547"/>
      <c r="E33" s="1547"/>
      <c r="F33" s="1547"/>
      <c r="G33" s="1547"/>
      <c r="H33" s="1547"/>
      <c r="I33" s="1548"/>
      <c r="J33" s="1846" t="s">
        <v>1437</v>
      </c>
      <c r="K33" s="1847"/>
      <c r="L33" s="1847"/>
      <c r="M33" s="1848"/>
      <c r="N33" s="454"/>
      <c r="O33" s="1408"/>
      <c r="P33" s="211"/>
      <c r="Q33" s="1096"/>
      <c r="R33" s="1096"/>
      <c r="S33" s="1096"/>
      <c r="T33" s="351"/>
      <c r="U33" s="351"/>
      <c r="V33" s="351"/>
      <c r="W33" s="354"/>
      <c r="X33" s="212"/>
    </row>
    <row r="34" spans="1:24" ht="18" customHeight="1">
      <c r="A34" s="125" t="s">
        <v>1565</v>
      </c>
      <c r="B34" s="1910">
        <v>2.0499999999999998</v>
      </c>
      <c r="C34" s="1907">
        <v>2.34</v>
      </c>
      <c r="D34" s="1921">
        <v>0.63900000000000001</v>
      </c>
      <c r="E34" s="1923">
        <v>480</v>
      </c>
      <c r="F34" s="43">
        <v>26.5</v>
      </c>
      <c r="G34" s="1101" t="s">
        <v>401</v>
      </c>
      <c r="H34" s="386">
        <v>8.1</v>
      </c>
      <c r="I34" s="1919" t="s">
        <v>250</v>
      </c>
      <c r="J34" s="1107">
        <v>182</v>
      </c>
      <c r="K34" s="1925">
        <f>J34+J35</f>
        <v>602</v>
      </c>
      <c r="L34" s="525">
        <f>IF(Начало!$D$9=0,0,J34*(1-Начало!$D$9))</f>
        <v>0</v>
      </c>
      <c r="M34" s="1851">
        <f>L34+L35</f>
        <v>0</v>
      </c>
      <c r="N34" s="1902"/>
      <c r="O34" s="1878">
        <v>32500</v>
      </c>
      <c r="P34" s="1096"/>
      <c r="Q34" s="1827">
        <f>N34*M34</f>
        <v>0</v>
      </c>
      <c r="R34" s="1827">
        <f>N34*(W34+W35)</f>
        <v>0</v>
      </c>
      <c r="S34" s="1827">
        <f>N34*(X34+X35)</f>
        <v>0</v>
      </c>
      <c r="T34" s="346">
        <v>790</v>
      </c>
      <c r="U34" s="346">
        <v>370</v>
      </c>
      <c r="V34" s="346">
        <v>270</v>
      </c>
      <c r="W34" s="1110">
        <f t="shared" ref="W34:W43" si="3">(T34/1000)*(U34/1000)*(V34/1000)</f>
        <v>7.8921000000000005E-2</v>
      </c>
      <c r="X34" s="358">
        <v>10.6</v>
      </c>
    </row>
    <row r="35" spans="1:24" ht="18" customHeight="1">
      <c r="A35" s="66" t="s">
        <v>1566</v>
      </c>
      <c r="B35" s="1911"/>
      <c r="C35" s="1908"/>
      <c r="D35" s="1914"/>
      <c r="E35" s="1922"/>
      <c r="F35" s="43">
        <v>54</v>
      </c>
      <c r="G35" s="43" t="s">
        <v>796</v>
      </c>
      <c r="H35" s="386">
        <v>23.9</v>
      </c>
      <c r="I35" s="1920"/>
      <c r="J35" s="1112">
        <v>420</v>
      </c>
      <c r="K35" s="1821"/>
      <c r="L35" s="523">
        <f>IF(Начало!$D$9=0,0,J35*(1-Начало!$D$9))</f>
        <v>0</v>
      </c>
      <c r="M35" s="1822"/>
      <c r="N35" s="1845"/>
      <c r="O35" s="1838"/>
      <c r="P35" s="1096"/>
      <c r="Q35" s="1827"/>
      <c r="R35" s="1827"/>
      <c r="S35" s="1827"/>
      <c r="T35" s="346">
        <v>828</v>
      </c>
      <c r="U35" s="346">
        <v>540</v>
      </c>
      <c r="V35" s="346">
        <v>298</v>
      </c>
      <c r="W35" s="1110">
        <f t="shared" si="3"/>
        <v>0.13324175999999999</v>
      </c>
      <c r="X35" s="358">
        <v>25.6</v>
      </c>
    </row>
    <row r="36" spans="1:24" ht="18" customHeight="1">
      <c r="A36" s="117" t="s">
        <v>1567</v>
      </c>
      <c r="B36" s="1912">
        <v>2.64</v>
      </c>
      <c r="C36" s="1909">
        <v>2.64</v>
      </c>
      <c r="D36" s="1913">
        <v>0.82099999999999995</v>
      </c>
      <c r="E36" s="1916">
        <v>510</v>
      </c>
      <c r="F36" s="43">
        <v>26.5</v>
      </c>
      <c r="G36" s="1101" t="s">
        <v>401</v>
      </c>
      <c r="H36" s="386">
        <v>8.1</v>
      </c>
      <c r="I36" s="1920"/>
      <c r="J36" s="1111">
        <v>199</v>
      </c>
      <c r="K36" s="1820">
        <f>J36+J37</f>
        <v>667</v>
      </c>
      <c r="L36" s="525">
        <f>IF(Начало!$D$9=0,0,J36*(1-Начало!$D$9))</f>
        <v>0</v>
      </c>
      <c r="M36" s="1859">
        <f>L36+L37</f>
        <v>0</v>
      </c>
      <c r="N36" s="1901"/>
      <c r="O36" s="1838">
        <v>35500</v>
      </c>
      <c r="P36" s="1096"/>
      <c r="Q36" s="1827">
        <f>N36*M36</f>
        <v>0</v>
      </c>
      <c r="R36" s="1827">
        <f>N36*(W36+W37)</f>
        <v>0</v>
      </c>
      <c r="S36" s="1827">
        <f>N36*(X36+X37)</f>
        <v>0</v>
      </c>
      <c r="T36" s="346">
        <v>790</v>
      </c>
      <c r="U36" s="346">
        <v>370</v>
      </c>
      <c r="V36" s="346">
        <v>270</v>
      </c>
      <c r="W36" s="1110">
        <f t="shared" si="3"/>
        <v>7.8921000000000005E-2</v>
      </c>
      <c r="X36" s="358">
        <v>10.6</v>
      </c>
    </row>
    <row r="37" spans="1:24" ht="18" customHeight="1">
      <c r="A37" s="66" t="s">
        <v>1568</v>
      </c>
      <c r="B37" s="1911"/>
      <c r="C37" s="1908"/>
      <c r="D37" s="1914"/>
      <c r="E37" s="1922"/>
      <c r="F37" s="43">
        <v>54</v>
      </c>
      <c r="G37" s="1097" t="s">
        <v>796</v>
      </c>
      <c r="H37" s="386">
        <v>24.2</v>
      </c>
      <c r="I37" s="1920"/>
      <c r="J37" s="1061">
        <v>468</v>
      </c>
      <c r="K37" s="1821"/>
      <c r="L37" s="523">
        <f>IF(Начало!$D$9=0,0,J37*(1-Начало!$D$9))</f>
        <v>0</v>
      </c>
      <c r="M37" s="1822"/>
      <c r="N37" s="1845"/>
      <c r="O37" s="1838"/>
      <c r="P37" s="1096"/>
      <c r="Q37" s="1827"/>
      <c r="R37" s="1827"/>
      <c r="S37" s="1827"/>
      <c r="T37" s="346">
        <v>828</v>
      </c>
      <c r="U37" s="346">
        <v>540</v>
      </c>
      <c r="V37" s="346">
        <v>298</v>
      </c>
      <c r="W37" s="1110">
        <f t="shared" si="3"/>
        <v>0.13324175999999999</v>
      </c>
      <c r="X37" s="358">
        <v>26</v>
      </c>
    </row>
    <row r="38" spans="1:24" ht="18" customHeight="1">
      <c r="A38" s="66" t="s">
        <v>1569</v>
      </c>
      <c r="B38" s="1897">
        <v>3.52</v>
      </c>
      <c r="C38" s="1898">
        <v>3.52</v>
      </c>
      <c r="D38" s="1899">
        <v>1.0960000000000001</v>
      </c>
      <c r="E38" s="1904">
        <v>540</v>
      </c>
      <c r="F38" s="43">
        <v>26.5</v>
      </c>
      <c r="G38" s="43" t="s">
        <v>402</v>
      </c>
      <c r="H38" s="386">
        <v>9</v>
      </c>
      <c r="I38" s="1920"/>
      <c r="J38" s="1062">
        <v>266</v>
      </c>
      <c r="K38" s="1820">
        <f>J38+J39</f>
        <v>880</v>
      </c>
      <c r="L38" s="525">
        <f>IF(Начало!$D$9=0,0,J38*(1-Начало!$D$9))</f>
        <v>0</v>
      </c>
      <c r="M38" s="1822">
        <f>L38+L39</f>
        <v>0</v>
      </c>
      <c r="N38" s="1844"/>
      <c r="O38" s="1838">
        <v>46500</v>
      </c>
      <c r="P38" s="1096"/>
      <c r="Q38" s="1827">
        <f>N38*M38</f>
        <v>0</v>
      </c>
      <c r="R38" s="1827">
        <f>N38*(W38+W39)</f>
        <v>0</v>
      </c>
      <c r="S38" s="1827">
        <f>N38*(X38+X39)</f>
        <v>0</v>
      </c>
      <c r="T38" s="346">
        <v>875</v>
      </c>
      <c r="U38" s="346">
        <v>375</v>
      </c>
      <c r="V38" s="346">
        <v>285</v>
      </c>
      <c r="W38" s="1110">
        <f t="shared" si="3"/>
        <v>9.3515624999999991E-2</v>
      </c>
      <c r="X38" s="358">
        <v>11.5</v>
      </c>
    </row>
    <row r="39" spans="1:24" ht="18" customHeight="1">
      <c r="A39" s="66" t="s">
        <v>1570</v>
      </c>
      <c r="B39" s="1897"/>
      <c r="C39" s="1898"/>
      <c r="D39" s="1899"/>
      <c r="E39" s="1904"/>
      <c r="F39" s="43">
        <v>56</v>
      </c>
      <c r="G39" s="43" t="s">
        <v>796</v>
      </c>
      <c r="H39" s="386">
        <v>26</v>
      </c>
      <c r="I39" s="1920"/>
      <c r="J39" s="1062">
        <v>614</v>
      </c>
      <c r="K39" s="1821"/>
      <c r="L39" s="523">
        <f>IF(Начало!$D$9=0,0,J39*(1-Начало!$D$9))</f>
        <v>0</v>
      </c>
      <c r="M39" s="1822"/>
      <c r="N39" s="1845"/>
      <c r="O39" s="1838"/>
      <c r="P39" s="1096"/>
      <c r="Q39" s="1827"/>
      <c r="R39" s="1827"/>
      <c r="S39" s="1827"/>
      <c r="T39" s="346">
        <v>828</v>
      </c>
      <c r="U39" s="346">
        <v>540</v>
      </c>
      <c r="V39" s="346">
        <v>298</v>
      </c>
      <c r="W39" s="1110">
        <f t="shared" si="3"/>
        <v>0.13324175999999999</v>
      </c>
      <c r="X39" s="358">
        <v>27.7</v>
      </c>
    </row>
    <row r="40" spans="1:24" ht="18" customHeight="1">
      <c r="A40" s="117" t="s">
        <v>1571</v>
      </c>
      <c r="B40" s="1897">
        <v>5.28</v>
      </c>
      <c r="C40" s="1898">
        <v>5.57</v>
      </c>
      <c r="D40" s="1899">
        <v>1.643</v>
      </c>
      <c r="E40" s="1904">
        <v>818</v>
      </c>
      <c r="F40" s="43">
        <v>34.5</v>
      </c>
      <c r="G40" s="1101" t="s">
        <v>403</v>
      </c>
      <c r="H40" s="386">
        <v>12.1</v>
      </c>
      <c r="I40" s="1920"/>
      <c r="J40" s="1111">
        <v>414</v>
      </c>
      <c r="K40" s="1820">
        <f>J40+J41</f>
        <v>1381</v>
      </c>
      <c r="L40" s="525">
        <f>IF(Начало!$D$9=0,0,J40*(1-Начало!$D$9))</f>
        <v>0</v>
      </c>
      <c r="M40" s="1859">
        <f>L40+L41</f>
        <v>0</v>
      </c>
      <c r="N40" s="1901"/>
      <c r="O40" s="1838">
        <v>72500</v>
      </c>
      <c r="P40" s="1096"/>
      <c r="Q40" s="1827">
        <f>N40*M40</f>
        <v>0</v>
      </c>
      <c r="R40" s="1827">
        <f>N40*(W40+W41)</f>
        <v>0</v>
      </c>
      <c r="S40" s="1827">
        <f>N40*(X40+X41)</f>
        <v>0</v>
      </c>
      <c r="T40" s="346">
        <v>1045</v>
      </c>
      <c r="U40" s="346">
        <v>405</v>
      </c>
      <c r="V40" s="346">
        <v>305</v>
      </c>
      <c r="W40" s="1110">
        <f t="shared" si="3"/>
        <v>0.12908362500000001</v>
      </c>
      <c r="X40" s="358">
        <v>15.5</v>
      </c>
    </row>
    <row r="41" spans="1:24" ht="18" customHeight="1">
      <c r="A41" s="66" t="s">
        <v>1572</v>
      </c>
      <c r="B41" s="1897"/>
      <c r="C41" s="1898"/>
      <c r="D41" s="1899"/>
      <c r="E41" s="1904"/>
      <c r="F41" s="43">
        <v>57</v>
      </c>
      <c r="G41" s="1097" t="s">
        <v>1540</v>
      </c>
      <c r="H41" s="386">
        <v>34.5</v>
      </c>
      <c r="I41" s="1920"/>
      <c r="J41" s="1061">
        <v>967</v>
      </c>
      <c r="K41" s="1821"/>
      <c r="L41" s="523">
        <f>IF(Начало!$D$9=0,0,J41*(1-Начало!$D$9))</f>
        <v>0</v>
      </c>
      <c r="M41" s="1822"/>
      <c r="N41" s="1845"/>
      <c r="O41" s="1838"/>
      <c r="P41" s="1096"/>
      <c r="Q41" s="1827"/>
      <c r="R41" s="1827"/>
      <c r="S41" s="1827"/>
      <c r="T41" s="346">
        <v>887</v>
      </c>
      <c r="U41" s="346">
        <v>610</v>
      </c>
      <c r="V41" s="346">
        <v>337</v>
      </c>
      <c r="W41" s="1110">
        <f t="shared" si="3"/>
        <v>0.18234059</v>
      </c>
      <c r="X41" s="358">
        <v>37</v>
      </c>
    </row>
    <row r="42" spans="1:24" ht="18" customHeight="1">
      <c r="A42" s="66" t="s">
        <v>1573</v>
      </c>
      <c r="B42" s="1897">
        <v>7.03</v>
      </c>
      <c r="C42" s="1898">
        <v>7.33</v>
      </c>
      <c r="D42" s="1899">
        <v>2.2000000000000002</v>
      </c>
      <c r="E42" s="1904">
        <v>1150</v>
      </c>
      <c r="F42" s="43">
        <v>34.5</v>
      </c>
      <c r="G42" s="43" t="s">
        <v>404</v>
      </c>
      <c r="H42" s="386">
        <v>15</v>
      </c>
      <c r="I42" s="1906" t="s">
        <v>251</v>
      </c>
      <c r="J42" s="1062">
        <v>539</v>
      </c>
      <c r="K42" s="1820">
        <f>J42+J43</f>
        <v>1801</v>
      </c>
      <c r="L42" s="525">
        <f>IF(Начало!$D$9=0,0,J42*(1-Начало!$D$9))</f>
        <v>0</v>
      </c>
      <c r="M42" s="1822">
        <f>L42+L43</f>
        <v>0</v>
      </c>
      <c r="N42" s="1844"/>
      <c r="O42" s="1838">
        <v>93900</v>
      </c>
      <c r="P42" s="1096"/>
      <c r="Q42" s="1827">
        <f>N42*M42</f>
        <v>0</v>
      </c>
      <c r="R42" s="1827">
        <f>N42*(W42+W43)</f>
        <v>0</v>
      </c>
      <c r="S42" s="1827">
        <f>N42*(X42+X43)</f>
        <v>0</v>
      </c>
      <c r="T42" s="346">
        <v>1155</v>
      </c>
      <c r="U42" s="346">
        <v>415</v>
      </c>
      <c r="V42" s="346">
        <v>315</v>
      </c>
      <c r="W42" s="1110">
        <f t="shared" si="3"/>
        <v>0.15098737500000001</v>
      </c>
      <c r="X42" s="358">
        <v>18.7</v>
      </c>
    </row>
    <row r="43" spans="1:24" ht="18" customHeight="1" thickBot="1">
      <c r="A43" s="66" t="s">
        <v>1574</v>
      </c>
      <c r="B43" s="1897"/>
      <c r="C43" s="1898"/>
      <c r="D43" s="1899"/>
      <c r="E43" s="1904"/>
      <c r="F43" s="43">
        <v>60.5</v>
      </c>
      <c r="G43" s="43" t="s">
        <v>1343</v>
      </c>
      <c r="H43" s="386">
        <v>47.9</v>
      </c>
      <c r="I43" s="1842"/>
      <c r="J43" s="1062">
        <v>1262</v>
      </c>
      <c r="K43" s="1821"/>
      <c r="L43" s="523">
        <f>IF(Начало!$D$9=0,0,J43*(1-Начало!$D$9))</f>
        <v>0</v>
      </c>
      <c r="M43" s="1822"/>
      <c r="N43" s="1845"/>
      <c r="O43" s="1871"/>
      <c r="P43" s="1096"/>
      <c r="Q43" s="1827"/>
      <c r="R43" s="1827"/>
      <c r="S43" s="1827"/>
      <c r="T43" s="346">
        <v>995</v>
      </c>
      <c r="U43" s="346">
        <v>740</v>
      </c>
      <c r="V43" s="346">
        <v>398</v>
      </c>
      <c r="W43" s="1110">
        <f t="shared" si="3"/>
        <v>0.29304740000000001</v>
      </c>
      <c r="X43" s="358">
        <v>50.9</v>
      </c>
    </row>
    <row r="44" spans="1:24" ht="66" customHeight="1" thickBot="1">
      <c r="A44" s="1546" t="s">
        <v>1701</v>
      </c>
      <c r="B44" s="1547"/>
      <c r="C44" s="1547"/>
      <c r="D44" s="1547"/>
      <c r="E44" s="1547"/>
      <c r="F44" s="1547"/>
      <c r="G44" s="1547"/>
      <c r="H44" s="1547"/>
      <c r="I44" s="1548"/>
      <c r="J44" s="1846" t="s">
        <v>1437</v>
      </c>
      <c r="K44" s="1847"/>
      <c r="L44" s="1847"/>
      <c r="M44" s="1848"/>
      <c r="N44" s="454"/>
      <c r="O44" s="1416"/>
      <c r="P44" s="1426" t="s">
        <v>532</v>
      </c>
      <c r="Q44" s="1096"/>
      <c r="R44" s="1096"/>
      <c r="S44" s="1096"/>
      <c r="T44" s="351"/>
      <c r="U44" s="351"/>
      <c r="V44" s="351"/>
      <c r="W44" s="354"/>
      <c r="X44" s="212"/>
    </row>
    <row r="45" spans="1:24" ht="18" customHeight="1">
      <c r="A45" s="125" t="s">
        <v>1700</v>
      </c>
      <c r="B45" s="1832">
        <v>2.0499999999999998</v>
      </c>
      <c r="C45" s="1833">
        <v>2.34</v>
      </c>
      <c r="D45" s="1834">
        <v>0.63900000000000001</v>
      </c>
      <c r="E45" s="1840">
        <v>480</v>
      </c>
      <c r="F45" s="43">
        <v>26.5</v>
      </c>
      <c r="G45" s="1101" t="s">
        <v>401</v>
      </c>
      <c r="H45" s="386">
        <v>8.1</v>
      </c>
      <c r="I45" s="1841" t="s">
        <v>250</v>
      </c>
      <c r="J45" s="1107">
        <v>317</v>
      </c>
      <c r="K45" s="1925">
        <f>J45+J46</f>
        <v>737</v>
      </c>
      <c r="L45" s="525">
        <f>IF(Начало!$D$9=0,0,J45*(1-Начало!$D$9))</f>
        <v>0</v>
      </c>
      <c r="M45" s="1851">
        <f>L45+L46</f>
        <v>0</v>
      </c>
      <c r="N45" s="1902"/>
      <c r="O45" s="1878">
        <v>39500</v>
      </c>
      <c r="P45" s="1096"/>
      <c r="Q45" s="1827">
        <f>N45*M45</f>
        <v>0</v>
      </c>
      <c r="R45" s="1827">
        <f>N45*(W45+W46)</f>
        <v>0</v>
      </c>
      <c r="S45" s="1827">
        <f>N45*(X45+X46)</f>
        <v>0</v>
      </c>
      <c r="T45" s="346">
        <v>790</v>
      </c>
      <c r="U45" s="346">
        <v>370</v>
      </c>
      <c r="V45" s="346">
        <v>270</v>
      </c>
      <c r="W45" s="1110">
        <f t="shared" ref="W45:W50" si="4">(T45/1000)*(U45/1000)*(V45/1000)</f>
        <v>7.8921000000000005E-2</v>
      </c>
      <c r="X45" s="358">
        <v>10.6</v>
      </c>
    </row>
    <row r="46" spans="1:24" ht="18" customHeight="1">
      <c r="A46" s="66" t="s">
        <v>1566</v>
      </c>
      <c r="B46" s="1814"/>
      <c r="C46" s="1816"/>
      <c r="D46" s="1835"/>
      <c r="E46" s="1819"/>
      <c r="F46" s="43">
        <v>54</v>
      </c>
      <c r="G46" s="43" t="s">
        <v>796</v>
      </c>
      <c r="H46" s="386">
        <v>23.9</v>
      </c>
      <c r="I46" s="1842"/>
      <c r="J46" s="1112">
        <v>420</v>
      </c>
      <c r="K46" s="1821"/>
      <c r="L46" s="523">
        <f>IF(Начало!$D$9=0,0,J46*(1-Начало!$D$9))</f>
        <v>0</v>
      </c>
      <c r="M46" s="1822"/>
      <c r="N46" s="1845"/>
      <c r="O46" s="1838"/>
      <c r="P46" s="1096"/>
      <c r="Q46" s="1827"/>
      <c r="R46" s="1827"/>
      <c r="S46" s="1827"/>
      <c r="T46" s="346">
        <v>828</v>
      </c>
      <c r="U46" s="346">
        <v>540</v>
      </c>
      <c r="V46" s="346">
        <v>298</v>
      </c>
      <c r="W46" s="1110">
        <f t="shared" si="4"/>
        <v>0.13324175999999999</v>
      </c>
      <c r="X46" s="358">
        <v>25.6</v>
      </c>
    </row>
    <row r="47" spans="1:24" ht="18" customHeight="1">
      <c r="A47" s="117" t="s">
        <v>1699</v>
      </c>
      <c r="B47" s="1831">
        <v>2.64</v>
      </c>
      <c r="C47" s="1900">
        <v>2.64</v>
      </c>
      <c r="D47" s="1839">
        <v>0.82099999999999995</v>
      </c>
      <c r="E47" s="1843">
        <v>510</v>
      </c>
      <c r="F47" s="43">
        <v>26.5</v>
      </c>
      <c r="G47" s="1101" t="s">
        <v>401</v>
      </c>
      <c r="H47" s="386">
        <v>8.1</v>
      </c>
      <c r="I47" s="1842"/>
      <c r="J47" s="1111">
        <v>332</v>
      </c>
      <c r="K47" s="1820">
        <f>J47+J48</f>
        <v>800</v>
      </c>
      <c r="L47" s="525">
        <f>IF(Начало!$D$9=0,0,J47*(1-Начало!$D$9))</f>
        <v>0</v>
      </c>
      <c r="M47" s="1859">
        <f>L47+L48</f>
        <v>0</v>
      </c>
      <c r="N47" s="1901"/>
      <c r="O47" s="1838">
        <v>42900</v>
      </c>
      <c r="P47" s="1096"/>
      <c r="Q47" s="1827">
        <f>N47*M47</f>
        <v>0</v>
      </c>
      <c r="R47" s="1827">
        <f>N47*(W47+W48)</f>
        <v>0</v>
      </c>
      <c r="S47" s="1827">
        <f>N47*(X47+X48)</f>
        <v>0</v>
      </c>
      <c r="T47" s="346">
        <v>790</v>
      </c>
      <c r="U47" s="346">
        <v>370</v>
      </c>
      <c r="V47" s="346">
        <v>270</v>
      </c>
      <c r="W47" s="1110">
        <f t="shared" si="4"/>
        <v>7.8921000000000005E-2</v>
      </c>
      <c r="X47" s="358">
        <v>10.6</v>
      </c>
    </row>
    <row r="48" spans="1:24" ht="18" customHeight="1">
      <c r="A48" s="66" t="s">
        <v>1568</v>
      </c>
      <c r="B48" s="1814"/>
      <c r="C48" s="1816"/>
      <c r="D48" s="1835"/>
      <c r="E48" s="1819"/>
      <c r="F48" s="43">
        <v>54</v>
      </c>
      <c r="G48" s="1097" t="s">
        <v>796</v>
      </c>
      <c r="H48" s="386">
        <v>24.2</v>
      </c>
      <c r="I48" s="1842"/>
      <c r="J48" s="1061">
        <v>468</v>
      </c>
      <c r="K48" s="1821"/>
      <c r="L48" s="523">
        <f>IF(Начало!$D$9=0,0,J48*(1-Начало!$D$9))</f>
        <v>0</v>
      </c>
      <c r="M48" s="1822"/>
      <c r="N48" s="1845"/>
      <c r="O48" s="1838"/>
      <c r="P48" s="1096"/>
      <c r="Q48" s="1827"/>
      <c r="R48" s="1827"/>
      <c r="S48" s="1827"/>
      <c r="T48" s="346">
        <v>828</v>
      </c>
      <c r="U48" s="346">
        <v>540</v>
      </c>
      <c r="V48" s="346">
        <v>298</v>
      </c>
      <c r="W48" s="1110">
        <f t="shared" si="4"/>
        <v>0.13324175999999999</v>
      </c>
      <c r="X48" s="358">
        <v>26</v>
      </c>
    </row>
    <row r="49" spans="1:24" ht="18" customHeight="1">
      <c r="A49" s="66" t="s">
        <v>1698</v>
      </c>
      <c r="B49" s="1951">
        <v>3.52</v>
      </c>
      <c r="C49" s="1905">
        <v>3.52</v>
      </c>
      <c r="D49" s="1817">
        <v>1.0960000000000001</v>
      </c>
      <c r="E49" s="1903">
        <v>540</v>
      </c>
      <c r="F49" s="43">
        <v>26.5</v>
      </c>
      <c r="G49" s="43" t="s">
        <v>402</v>
      </c>
      <c r="H49" s="386">
        <v>9</v>
      </c>
      <c r="I49" s="1842"/>
      <c r="J49" s="1062">
        <v>396</v>
      </c>
      <c r="K49" s="1820">
        <f>J49+J50</f>
        <v>1010</v>
      </c>
      <c r="L49" s="525">
        <f>IF(Начало!$D$9=0,0,J49*(1-Начало!$D$9))</f>
        <v>0</v>
      </c>
      <c r="M49" s="1822">
        <f>L49+L50</f>
        <v>0</v>
      </c>
      <c r="N49" s="1844"/>
      <c r="O49" s="1838">
        <v>53500</v>
      </c>
      <c r="P49" s="1096"/>
      <c r="Q49" s="1827">
        <f>N49*M49</f>
        <v>0</v>
      </c>
      <c r="R49" s="1827">
        <f>N49*(W49+W50)</f>
        <v>0</v>
      </c>
      <c r="S49" s="1827">
        <f>N49*(X49+X50)</f>
        <v>0</v>
      </c>
      <c r="T49" s="346">
        <v>875</v>
      </c>
      <c r="U49" s="346">
        <v>375</v>
      </c>
      <c r="V49" s="346">
        <v>285</v>
      </c>
      <c r="W49" s="1110">
        <f t="shared" si="4"/>
        <v>9.3515624999999991E-2</v>
      </c>
      <c r="X49" s="358">
        <v>11.5</v>
      </c>
    </row>
    <row r="50" spans="1:24" ht="18" customHeight="1" thickBot="1">
      <c r="A50" s="66" t="s">
        <v>1570</v>
      </c>
      <c r="B50" s="1951"/>
      <c r="C50" s="1905"/>
      <c r="D50" s="1817"/>
      <c r="E50" s="1903"/>
      <c r="F50" s="43">
        <v>56</v>
      </c>
      <c r="G50" s="43" t="s">
        <v>796</v>
      </c>
      <c r="H50" s="386">
        <v>26</v>
      </c>
      <c r="I50" s="1864"/>
      <c r="J50" s="1062">
        <v>614</v>
      </c>
      <c r="K50" s="1821"/>
      <c r="L50" s="523">
        <f>IF(Начало!$D$9=0,0,J50*(1-Начало!$D$9))</f>
        <v>0</v>
      </c>
      <c r="M50" s="1822"/>
      <c r="N50" s="1845"/>
      <c r="O50" s="1871"/>
      <c r="P50" s="1096"/>
      <c r="Q50" s="1827"/>
      <c r="R50" s="1827"/>
      <c r="S50" s="1827"/>
      <c r="T50" s="346">
        <v>828</v>
      </c>
      <c r="U50" s="346">
        <v>540</v>
      </c>
      <c r="V50" s="346">
        <v>298</v>
      </c>
      <c r="W50" s="1110">
        <f t="shared" si="4"/>
        <v>0.13324175999999999</v>
      </c>
      <c r="X50" s="358">
        <v>27.7</v>
      </c>
    </row>
    <row r="51" spans="1:24" ht="68.25" customHeight="1" thickBot="1">
      <c r="A51" s="1546" t="s">
        <v>1706</v>
      </c>
      <c r="B51" s="1547"/>
      <c r="C51" s="1547"/>
      <c r="D51" s="1547"/>
      <c r="E51" s="1547"/>
      <c r="F51" s="1547"/>
      <c r="G51" s="1547"/>
      <c r="H51" s="1547"/>
      <c r="I51" s="1548"/>
      <c r="J51" s="1846" t="s">
        <v>19</v>
      </c>
      <c r="K51" s="1847"/>
      <c r="L51" s="1847"/>
      <c r="M51" s="1848"/>
      <c r="N51" s="454"/>
      <c r="O51" s="454"/>
      <c r="P51" s="211"/>
      <c r="Q51" s="1096"/>
      <c r="R51" s="1096"/>
      <c r="S51" s="1096"/>
      <c r="T51" s="351"/>
      <c r="U51" s="351"/>
      <c r="V51" s="351"/>
      <c r="W51" s="354"/>
      <c r="X51" s="212"/>
    </row>
    <row r="52" spans="1:24" ht="18" customHeight="1">
      <c r="A52" s="125" t="s">
        <v>702</v>
      </c>
      <c r="B52" s="1910">
        <v>2.23</v>
      </c>
      <c r="C52" s="1907">
        <v>2.23</v>
      </c>
      <c r="D52" s="1921">
        <v>0.69299999999999995</v>
      </c>
      <c r="E52" s="1923">
        <v>474</v>
      </c>
      <c r="F52" s="43">
        <v>26</v>
      </c>
      <c r="G52" s="1101" t="s">
        <v>401</v>
      </c>
      <c r="H52" s="386">
        <v>8.1</v>
      </c>
      <c r="I52" s="1919" t="s">
        <v>250</v>
      </c>
      <c r="J52" s="1107">
        <v>174</v>
      </c>
      <c r="K52" s="1925">
        <f>J52+J53</f>
        <v>576</v>
      </c>
      <c r="L52" s="525">
        <f>IF(Начало!$D$9=0,0,J52*(1-Начало!$D$9))</f>
        <v>0</v>
      </c>
      <c r="M52" s="1851">
        <f>L52+L53</f>
        <v>0</v>
      </c>
      <c r="N52" s="1929"/>
      <c r="O52" s="1929">
        <v>31500</v>
      </c>
      <c r="P52" s="1426" t="s">
        <v>532</v>
      </c>
      <c r="Q52" s="1827">
        <f>N52*M52</f>
        <v>0</v>
      </c>
      <c r="R52" s="1827">
        <f>N52*(W52+W53)</f>
        <v>0</v>
      </c>
      <c r="S52" s="1827">
        <f>N52*(X52+X53)</f>
        <v>0</v>
      </c>
      <c r="T52" s="346">
        <v>790</v>
      </c>
      <c r="U52" s="346">
        <v>370</v>
      </c>
      <c r="V52" s="346">
        <v>270</v>
      </c>
      <c r="W52" s="1110">
        <f t="shared" ref="W52:W65" si="5">(T52/1000)*(U52/1000)*(V52/1000)</f>
        <v>7.8921000000000005E-2</v>
      </c>
      <c r="X52" s="358">
        <v>10.5</v>
      </c>
    </row>
    <row r="53" spans="1:24" ht="18" customHeight="1">
      <c r="A53" s="66" t="s">
        <v>703</v>
      </c>
      <c r="B53" s="1911"/>
      <c r="C53" s="1908"/>
      <c r="D53" s="1914"/>
      <c r="E53" s="1922"/>
      <c r="F53" s="43">
        <v>54</v>
      </c>
      <c r="G53" s="43" t="s">
        <v>796</v>
      </c>
      <c r="H53" s="386">
        <v>24.6</v>
      </c>
      <c r="I53" s="1920"/>
      <c r="J53" s="1112">
        <v>402</v>
      </c>
      <c r="K53" s="1821"/>
      <c r="L53" s="523">
        <f>IF(Начало!$D$9=0,0,J53*(1-Начало!$D$9))</f>
        <v>0</v>
      </c>
      <c r="M53" s="1822"/>
      <c r="N53" s="1927"/>
      <c r="O53" s="1927"/>
      <c r="P53" s="1096"/>
      <c r="Q53" s="1827"/>
      <c r="R53" s="1827"/>
      <c r="S53" s="1827"/>
      <c r="T53" s="346">
        <v>828</v>
      </c>
      <c r="U53" s="346">
        <v>540</v>
      </c>
      <c r="V53" s="346">
        <v>298</v>
      </c>
      <c r="W53" s="1110">
        <f t="shared" si="5"/>
        <v>0.13324175999999999</v>
      </c>
      <c r="X53" s="358">
        <v>26.5</v>
      </c>
    </row>
    <row r="54" spans="1:24" ht="18" customHeight="1">
      <c r="A54" s="117" t="s">
        <v>522</v>
      </c>
      <c r="B54" s="1912">
        <v>2.64</v>
      </c>
      <c r="C54" s="1909">
        <v>2.78</v>
      </c>
      <c r="D54" s="1913">
        <v>0.82099999999999995</v>
      </c>
      <c r="E54" s="1916">
        <v>453</v>
      </c>
      <c r="F54" s="43">
        <v>26.5</v>
      </c>
      <c r="G54" s="1101" t="s">
        <v>401</v>
      </c>
      <c r="H54" s="386">
        <v>8.1999999999999993</v>
      </c>
      <c r="I54" s="1920"/>
      <c r="J54" s="1111">
        <v>190</v>
      </c>
      <c r="K54" s="1820">
        <f>J54+J55</f>
        <v>637</v>
      </c>
      <c r="L54" s="525">
        <f>IF(Начало!$D$9=0,0,J54*(1-Начало!$D$9))</f>
        <v>0</v>
      </c>
      <c r="M54" s="1859">
        <f>L54+L55</f>
        <v>0</v>
      </c>
      <c r="N54" s="1928"/>
      <c r="O54" s="1928">
        <v>33900</v>
      </c>
      <c r="P54" s="1426" t="s">
        <v>532</v>
      </c>
      <c r="Q54" s="1827">
        <f>N54*M54</f>
        <v>0</v>
      </c>
      <c r="R54" s="1827">
        <f>N54*(W54+W55)</f>
        <v>0</v>
      </c>
      <c r="S54" s="1827">
        <f>N54*(X54+X55)</f>
        <v>0</v>
      </c>
      <c r="T54" s="346">
        <v>790</v>
      </c>
      <c r="U54" s="346">
        <v>370</v>
      </c>
      <c r="V54" s="346">
        <v>270</v>
      </c>
      <c r="W54" s="1110">
        <f t="shared" si="5"/>
        <v>7.8921000000000005E-2</v>
      </c>
      <c r="X54" s="358">
        <v>10.3</v>
      </c>
    </row>
    <row r="55" spans="1:24" ht="18" customHeight="1">
      <c r="A55" s="66" t="s">
        <v>523</v>
      </c>
      <c r="B55" s="1911"/>
      <c r="C55" s="1908"/>
      <c r="D55" s="1914"/>
      <c r="E55" s="1922"/>
      <c r="F55" s="43">
        <v>54</v>
      </c>
      <c r="G55" s="1097" t="s">
        <v>796</v>
      </c>
      <c r="H55" s="386">
        <v>24.9</v>
      </c>
      <c r="I55" s="1920"/>
      <c r="J55" s="1061">
        <v>447</v>
      </c>
      <c r="K55" s="1821"/>
      <c r="L55" s="523">
        <f>IF(Начало!$D$9=0,0,J55*(1-Начало!$D$9))</f>
        <v>0</v>
      </c>
      <c r="M55" s="1822"/>
      <c r="N55" s="1927"/>
      <c r="O55" s="1927"/>
      <c r="P55" s="1096"/>
      <c r="Q55" s="1827"/>
      <c r="R55" s="1827"/>
      <c r="S55" s="1827"/>
      <c r="T55" s="346">
        <v>828</v>
      </c>
      <c r="U55" s="346">
        <v>540</v>
      </c>
      <c r="V55" s="346">
        <v>298</v>
      </c>
      <c r="W55" s="1110">
        <f t="shared" si="5"/>
        <v>0.13324175999999999</v>
      </c>
      <c r="X55" s="358">
        <v>26.6</v>
      </c>
    </row>
    <row r="56" spans="1:24" ht="18" customHeight="1">
      <c r="A56" s="66" t="s">
        <v>524</v>
      </c>
      <c r="B56" s="1897">
        <v>3.52</v>
      </c>
      <c r="C56" s="1898">
        <v>3.81</v>
      </c>
      <c r="D56" s="1899">
        <v>1.0960000000000001</v>
      </c>
      <c r="E56" s="1904">
        <v>523</v>
      </c>
      <c r="F56" s="43">
        <v>26.5</v>
      </c>
      <c r="G56" s="43" t="s">
        <v>402</v>
      </c>
      <c r="H56" s="386">
        <v>8.8000000000000007</v>
      </c>
      <c r="I56" s="1920"/>
      <c r="J56" s="1062">
        <v>256</v>
      </c>
      <c r="K56" s="1820">
        <f>J56+J57</f>
        <v>841</v>
      </c>
      <c r="L56" s="525">
        <f>IF(Начало!$D$9=0,0,J56*(1-Начало!$D$9))</f>
        <v>0</v>
      </c>
      <c r="M56" s="1822">
        <f>L56+L57</f>
        <v>0</v>
      </c>
      <c r="N56" s="1926"/>
      <c r="O56" s="1926">
        <v>44500</v>
      </c>
      <c r="P56" s="1426" t="s">
        <v>532</v>
      </c>
      <c r="Q56" s="1827">
        <f>N56*M56</f>
        <v>0</v>
      </c>
      <c r="R56" s="1827">
        <f>N56*(W56+W57)</f>
        <v>0</v>
      </c>
      <c r="S56" s="1827">
        <f>N56*(X56+X57)</f>
        <v>0</v>
      </c>
      <c r="T56" s="346">
        <v>875</v>
      </c>
      <c r="U56" s="346">
        <v>375</v>
      </c>
      <c r="V56" s="346">
        <v>285</v>
      </c>
      <c r="W56" s="1110">
        <f t="shared" si="5"/>
        <v>9.3515624999999991E-2</v>
      </c>
      <c r="X56" s="358">
        <v>11</v>
      </c>
    </row>
    <row r="57" spans="1:24" ht="18" customHeight="1">
      <c r="A57" s="66" t="s">
        <v>525</v>
      </c>
      <c r="B57" s="1897"/>
      <c r="C57" s="1898"/>
      <c r="D57" s="1899"/>
      <c r="E57" s="1904"/>
      <c r="F57" s="43">
        <v>56</v>
      </c>
      <c r="G57" s="43" t="s">
        <v>515</v>
      </c>
      <c r="H57" s="386">
        <v>31.2</v>
      </c>
      <c r="I57" s="1920"/>
      <c r="J57" s="1062">
        <v>585</v>
      </c>
      <c r="K57" s="1821"/>
      <c r="L57" s="523">
        <f>IF(Начало!$D$9=0,0,J57*(1-Начало!$D$9))</f>
        <v>0</v>
      </c>
      <c r="M57" s="1822"/>
      <c r="N57" s="1927"/>
      <c r="O57" s="1927"/>
      <c r="P57" s="1096"/>
      <c r="Q57" s="1827"/>
      <c r="R57" s="1827"/>
      <c r="S57" s="1827"/>
      <c r="T57" s="346">
        <v>900</v>
      </c>
      <c r="U57" s="346">
        <v>585</v>
      </c>
      <c r="V57" s="346">
        <v>345</v>
      </c>
      <c r="W57" s="1110">
        <f t="shared" si="5"/>
        <v>0.18164249999999998</v>
      </c>
      <c r="X57" s="358">
        <v>33.5</v>
      </c>
    </row>
    <row r="58" spans="1:24" ht="18" customHeight="1">
      <c r="A58" s="117" t="s">
        <v>704</v>
      </c>
      <c r="B58" s="1897">
        <v>5.27</v>
      </c>
      <c r="C58" s="1898">
        <v>5.42</v>
      </c>
      <c r="D58" s="1899">
        <v>1.6439999999999999</v>
      </c>
      <c r="E58" s="1904">
        <v>787</v>
      </c>
      <c r="F58" s="43">
        <v>30</v>
      </c>
      <c r="G58" s="1101" t="s">
        <v>403</v>
      </c>
      <c r="H58" s="386">
        <v>11.6</v>
      </c>
      <c r="I58" s="1920"/>
      <c r="J58" s="1111">
        <v>395</v>
      </c>
      <c r="K58" s="1820">
        <f>J58+J59</f>
        <v>1318</v>
      </c>
      <c r="L58" s="525">
        <f>IF(Начало!$D$9=0,0,J58*(1-Начало!$D$9))</f>
        <v>0</v>
      </c>
      <c r="M58" s="1859">
        <f>L58+L59</f>
        <v>0</v>
      </c>
      <c r="N58" s="1928"/>
      <c r="O58" s="1928">
        <v>68900</v>
      </c>
      <c r="P58" s="1426" t="s">
        <v>532</v>
      </c>
      <c r="Q58" s="1827">
        <f>N58*M58</f>
        <v>0</v>
      </c>
      <c r="R58" s="1827">
        <f>N58*(W58+W59)</f>
        <v>0</v>
      </c>
      <c r="S58" s="1827">
        <f>N58*(X58+X59)</f>
        <v>0</v>
      </c>
      <c r="T58" s="346">
        <v>1045</v>
      </c>
      <c r="U58" s="346">
        <v>405</v>
      </c>
      <c r="V58" s="346">
        <v>305</v>
      </c>
      <c r="W58" s="1110">
        <f t="shared" si="5"/>
        <v>0.12908362500000001</v>
      </c>
      <c r="X58" s="358">
        <v>14.9</v>
      </c>
    </row>
    <row r="59" spans="1:24" ht="18" customHeight="1">
      <c r="A59" s="66" t="s">
        <v>705</v>
      </c>
      <c r="B59" s="1897"/>
      <c r="C59" s="1898"/>
      <c r="D59" s="1899"/>
      <c r="E59" s="1904"/>
      <c r="F59" s="43">
        <v>59</v>
      </c>
      <c r="G59" s="1097" t="s">
        <v>515</v>
      </c>
      <c r="H59" s="386">
        <v>37.700000000000003</v>
      </c>
      <c r="I59" s="1920"/>
      <c r="J59" s="1061">
        <v>923</v>
      </c>
      <c r="K59" s="1821"/>
      <c r="L59" s="523">
        <f>IF(Начало!$D$9=0,0,J59*(1-Начало!$D$9))</f>
        <v>0</v>
      </c>
      <c r="M59" s="1822"/>
      <c r="N59" s="1927"/>
      <c r="O59" s="1927"/>
      <c r="P59" s="1096"/>
      <c r="Q59" s="1827"/>
      <c r="R59" s="1827"/>
      <c r="S59" s="1827"/>
      <c r="T59" s="346">
        <v>900</v>
      </c>
      <c r="U59" s="346">
        <v>615</v>
      </c>
      <c r="V59" s="346">
        <v>348</v>
      </c>
      <c r="W59" s="1110">
        <f t="shared" si="5"/>
        <v>0.19261799999999998</v>
      </c>
      <c r="X59" s="358">
        <v>40</v>
      </c>
    </row>
    <row r="60" spans="1:24" ht="18" customHeight="1">
      <c r="A60" s="66" t="s">
        <v>706</v>
      </c>
      <c r="B60" s="1897">
        <v>7.03</v>
      </c>
      <c r="C60" s="1898">
        <v>7.62</v>
      </c>
      <c r="D60" s="1899">
        <v>2.5030000000000001</v>
      </c>
      <c r="E60" s="1904">
        <v>1060</v>
      </c>
      <c r="F60" s="43">
        <v>40</v>
      </c>
      <c r="G60" s="43" t="s">
        <v>404</v>
      </c>
      <c r="H60" s="386">
        <v>14</v>
      </c>
      <c r="I60" s="1906" t="s">
        <v>251</v>
      </c>
      <c r="J60" s="1062">
        <v>514</v>
      </c>
      <c r="K60" s="1820">
        <f>J60+J61</f>
        <v>1719</v>
      </c>
      <c r="L60" s="525">
        <f>IF(Начало!$D$9=0,0,J60*(1-Начало!$D$9))</f>
        <v>0</v>
      </c>
      <c r="M60" s="1822">
        <f>L60+L61</f>
        <v>0</v>
      </c>
      <c r="N60" s="1926"/>
      <c r="O60" s="1926">
        <v>89900</v>
      </c>
      <c r="P60" s="1426" t="s">
        <v>532</v>
      </c>
      <c r="Q60" s="1827">
        <f>N60*M60</f>
        <v>0</v>
      </c>
      <c r="R60" s="1827">
        <f>N60*(W60+W61)</f>
        <v>0</v>
      </c>
      <c r="S60" s="1827">
        <f>N60*(X60+X61)</f>
        <v>0</v>
      </c>
      <c r="T60" s="346">
        <v>1155</v>
      </c>
      <c r="U60" s="346">
        <v>415</v>
      </c>
      <c r="V60" s="346">
        <v>315</v>
      </c>
      <c r="W60" s="1110">
        <f t="shared" si="5"/>
        <v>0.15098737500000001</v>
      </c>
      <c r="X60" s="358">
        <v>17.5</v>
      </c>
    </row>
    <row r="61" spans="1:24" ht="18" customHeight="1">
      <c r="A61" s="66" t="s">
        <v>707</v>
      </c>
      <c r="B61" s="1897"/>
      <c r="C61" s="1898"/>
      <c r="D61" s="1899"/>
      <c r="E61" s="1904"/>
      <c r="F61" s="43">
        <v>59.5</v>
      </c>
      <c r="G61" s="43" t="s">
        <v>407</v>
      </c>
      <c r="H61" s="386">
        <v>50.6</v>
      </c>
      <c r="I61" s="1842"/>
      <c r="J61" s="1062">
        <v>1205</v>
      </c>
      <c r="K61" s="1821"/>
      <c r="L61" s="523">
        <f>IF(Начало!$D$9=0,0,J61*(1-Начало!$D$9))</f>
        <v>0</v>
      </c>
      <c r="M61" s="1822"/>
      <c r="N61" s="1927"/>
      <c r="O61" s="1927"/>
      <c r="P61" s="1096"/>
      <c r="Q61" s="1827"/>
      <c r="R61" s="1827"/>
      <c r="S61" s="1827"/>
      <c r="T61" s="346">
        <v>965</v>
      </c>
      <c r="U61" s="346">
        <v>765</v>
      </c>
      <c r="V61" s="346">
        <v>395</v>
      </c>
      <c r="W61" s="1110">
        <f t="shared" si="5"/>
        <v>0.29159887500000004</v>
      </c>
      <c r="X61" s="358">
        <v>53.8</v>
      </c>
    </row>
    <row r="62" spans="1:24" ht="18" customHeight="1">
      <c r="A62" s="66" t="s">
        <v>708</v>
      </c>
      <c r="B62" s="1897">
        <v>8.2100000000000009</v>
      </c>
      <c r="C62" s="1898">
        <v>8.5</v>
      </c>
      <c r="D62" s="1899">
        <v>2.556</v>
      </c>
      <c r="E62" s="1904">
        <v>1450</v>
      </c>
      <c r="F62" s="43">
        <v>40</v>
      </c>
      <c r="G62" s="43" t="s">
        <v>1705</v>
      </c>
      <c r="H62" s="386">
        <v>20.100000000000001</v>
      </c>
      <c r="I62" s="1842"/>
      <c r="J62" s="1062">
        <v>675</v>
      </c>
      <c r="K62" s="1820">
        <f>J62+J63</f>
        <v>2254</v>
      </c>
      <c r="L62" s="525">
        <f>IF(Начало!$D$9=0,0,J62*(1-Начало!$D$9))</f>
        <v>0</v>
      </c>
      <c r="M62" s="1822">
        <f>L62+L63</f>
        <v>0</v>
      </c>
      <c r="N62" s="1926"/>
      <c r="O62" s="1926">
        <v>117900</v>
      </c>
      <c r="P62" s="1096"/>
      <c r="Q62" s="1827">
        <f>N62*M62</f>
        <v>0</v>
      </c>
      <c r="R62" s="1827">
        <f>N62*(W62+W63)</f>
        <v>0</v>
      </c>
      <c r="S62" s="1827">
        <f>N62*(X62+X63)</f>
        <v>0</v>
      </c>
      <c r="T62" s="346">
        <v>1340</v>
      </c>
      <c r="U62" s="346">
        <v>450</v>
      </c>
      <c r="V62" s="346">
        <v>380</v>
      </c>
      <c r="W62" s="1110">
        <f t="shared" si="5"/>
        <v>0.22914000000000004</v>
      </c>
      <c r="X62" s="358">
        <v>25.9</v>
      </c>
    </row>
    <row r="63" spans="1:24" ht="18" customHeight="1">
      <c r="A63" s="66" t="s">
        <v>709</v>
      </c>
      <c r="B63" s="1897"/>
      <c r="C63" s="1898"/>
      <c r="D63" s="1899"/>
      <c r="E63" s="1904"/>
      <c r="F63" s="43">
        <v>58.5</v>
      </c>
      <c r="G63" s="43" t="s">
        <v>412</v>
      </c>
      <c r="H63" s="386">
        <v>62.5</v>
      </c>
      <c r="I63" s="1842"/>
      <c r="J63" s="1062">
        <v>1579</v>
      </c>
      <c r="K63" s="1821"/>
      <c r="L63" s="523">
        <f>IF(Начало!$D$9=0,0,J63*(1-Начало!$D$9))</f>
        <v>0</v>
      </c>
      <c r="M63" s="1822"/>
      <c r="N63" s="1927"/>
      <c r="O63" s="1927"/>
      <c r="P63" s="1096"/>
      <c r="Q63" s="1827"/>
      <c r="R63" s="1827"/>
      <c r="S63" s="1827"/>
      <c r="T63" s="346">
        <v>1090</v>
      </c>
      <c r="U63" s="346">
        <v>885</v>
      </c>
      <c r="V63" s="346">
        <v>500</v>
      </c>
      <c r="W63" s="1110">
        <f t="shared" si="5"/>
        <v>0.48232500000000006</v>
      </c>
      <c r="X63" s="358">
        <v>68.5</v>
      </c>
    </row>
    <row r="64" spans="1:24" ht="18" customHeight="1">
      <c r="A64" s="66" t="s">
        <v>710</v>
      </c>
      <c r="B64" s="1912">
        <v>9.9700000000000006</v>
      </c>
      <c r="C64" s="1909">
        <v>10.84</v>
      </c>
      <c r="D64" s="1913">
        <v>3.1040000000000001</v>
      </c>
      <c r="E64" s="1916">
        <v>1370</v>
      </c>
      <c r="F64" s="43">
        <v>42</v>
      </c>
      <c r="G64" s="43" t="s">
        <v>1705</v>
      </c>
      <c r="H64" s="386">
        <v>21.8</v>
      </c>
      <c r="I64" s="1842"/>
      <c r="J64" s="1062">
        <v>896</v>
      </c>
      <c r="K64" s="1820">
        <f>J64+J65</f>
        <v>2987</v>
      </c>
      <c r="L64" s="525">
        <f>IF(Начало!$D$9=0,0,J64*(1-Начало!$D$9))</f>
        <v>0</v>
      </c>
      <c r="M64" s="1822">
        <f>L64+L65</f>
        <v>0</v>
      </c>
      <c r="N64" s="1926"/>
      <c r="O64" s="1926">
        <v>154900</v>
      </c>
      <c r="P64" s="1096"/>
      <c r="Q64" s="1827">
        <f>N64*M64</f>
        <v>0</v>
      </c>
      <c r="R64" s="1827">
        <f>N64*(W64+W65)</f>
        <v>0</v>
      </c>
      <c r="S64" s="1827">
        <f>N64*(X64+X65)</f>
        <v>0</v>
      </c>
      <c r="T64" s="346">
        <v>1340</v>
      </c>
      <c r="U64" s="346">
        <v>450</v>
      </c>
      <c r="V64" s="346">
        <v>380</v>
      </c>
      <c r="W64" s="1110">
        <f t="shared" si="5"/>
        <v>0.22914000000000004</v>
      </c>
      <c r="X64" s="358">
        <v>27.6</v>
      </c>
    </row>
    <row r="65" spans="1:25" ht="18" customHeight="1" thickBot="1">
      <c r="A65" s="66" t="s">
        <v>711</v>
      </c>
      <c r="B65" s="1918"/>
      <c r="C65" s="1861"/>
      <c r="D65" s="1915"/>
      <c r="E65" s="1917"/>
      <c r="F65" s="43">
        <v>62</v>
      </c>
      <c r="G65" s="43" t="s">
        <v>412</v>
      </c>
      <c r="H65" s="386">
        <v>70</v>
      </c>
      <c r="I65" s="1864"/>
      <c r="J65" s="1062">
        <v>2091</v>
      </c>
      <c r="K65" s="1821"/>
      <c r="L65" s="523">
        <f>IF(Начало!$D$9=0,0,J65*(1-Начало!$D$9))</f>
        <v>0</v>
      </c>
      <c r="M65" s="1822"/>
      <c r="N65" s="1927"/>
      <c r="O65" s="1927"/>
      <c r="P65" s="1096"/>
      <c r="Q65" s="1827"/>
      <c r="R65" s="1827"/>
      <c r="S65" s="1827"/>
      <c r="T65" s="346">
        <v>1090</v>
      </c>
      <c r="U65" s="346">
        <v>885</v>
      </c>
      <c r="V65" s="346">
        <v>500</v>
      </c>
      <c r="W65" s="1110">
        <f t="shared" si="5"/>
        <v>0.48232500000000006</v>
      </c>
      <c r="X65" s="358">
        <v>76.5</v>
      </c>
    </row>
    <row r="66" spans="1:25" ht="61.5" customHeight="1" thickBot="1">
      <c r="A66" s="1546" t="s">
        <v>1704</v>
      </c>
      <c r="B66" s="1547"/>
      <c r="C66" s="1547"/>
      <c r="D66" s="1547"/>
      <c r="E66" s="1547"/>
      <c r="F66" s="1547"/>
      <c r="G66" s="1547"/>
      <c r="H66" s="1547"/>
      <c r="I66" s="1548"/>
      <c r="J66" s="1846" t="s">
        <v>19</v>
      </c>
      <c r="K66" s="1847"/>
      <c r="L66" s="1847"/>
      <c r="M66" s="1848"/>
      <c r="N66" s="454"/>
      <c r="O66" s="454"/>
      <c r="P66" s="1426" t="s">
        <v>532</v>
      </c>
      <c r="Q66" s="1096"/>
      <c r="R66" s="1096"/>
      <c r="S66" s="1096"/>
      <c r="T66" s="351"/>
      <c r="U66" s="351"/>
      <c r="V66" s="351"/>
      <c r="W66" s="354"/>
      <c r="X66" s="212"/>
    </row>
    <row r="67" spans="1:25" ht="18" customHeight="1">
      <c r="A67" s="125" t="s">
        <v>716</v>
      </c>
      <c r="B67" s="1910">
        <v>2.23</v>
      </c>
      <c r="C67" s="1907">
        <v>2.23</v>
      </c>
      <c r="D67" s="1921">
        <v>0.69299999999999995</v>
      </c>
      <c r="E67" s="1923">
        <v>474</v>
      </c>
      <c r="F67" s="43">
        <v>26</v>
      </c>
      <c r="G67" s="1101" t="s">
        <v>401</v>
      </c>
      <c r="H67" s="386">
        <v>8.1</v>
      </c>
      <c r="I67" s="1919" t="s">
        <v>250</v>
      </c>
      <c r="J67" s="1107">
        <v>301</v>
      </c>
      <c r="K67" s="1925">
        <f>J67+J68</f>
        <v>703</v>
      </c>
      <c r="L67" s="525">
        <f>IF(Начало!$D$9=0,0,J67*(1-Начало!$D$9))</f>
        <v>0</v>
      </c>
      <c r="M67" s="1851">
        <f>L67+L68</f>
        <v>0</v>
      </c>
      <c r="N67" s="1929"/>
      <c r="O67" s="1929">
        <v>37900</v>
      </c>
      <c r="P67" s="1096"/>
      <c r="Q67" s="1827">
        <f>N67*M67</f>
        <v>0</v>
      </c>
      <c r="R67" s="1827">
        <f>N67*(W67+W68)</f>
        <v>0</v>
      </c>
      <c r="S67" s="1827">
        <f>N67*(X67+X68)</f>
        <v>0</v>
      </c>
      <c r="T67" s="346">
        <v>790</v>
      </c>
      <c r="U67" s="346">
        <v>370</v>
      </c>
      <c r="V67" s="346">
        <v>270</v>
      </c>
      <c r="W67" s="1110">
        <f t="shared" ref="W67:W72" si="6">(T67/1000)*(U67/1000)*(V67/1000)</f>
        <v>7.8921000000000005E-2</v>
      </c>
      <c r="X67" s="358">
        <v>10.5</v>
      </c>
    </row>
    <row r="68" spans="1:25" ht="18" customHeight="1">
      <c r="A68" s="66" t="s">
        <v>703</v>
      </c>
      <c r="B68" s="1911"/>
      <c r="C68" s="1908"/>
      <c r="D68" s="1914"/>
      <c r="E68" s="1922"/>
      <c r="F68" s="43">
        <v>54</v>
      </c>
      <c r="G68" s="43" t="s">
        <v>796</v>
      </c>
      <c r="H68" s="386">
        <v>24.6</v>
      </c>
      <c r="I68" s="1920"/>
      <c r="J68" s="1112">
        <v>402</v>
      </c>
      <c r="K68" s="1821"/>
      <c r="L68" s="523">
        <f>IF(Начало!$D$9=0,0,J68*(1-Начало!$D$9))</f>
        <v>0</v>
      </c>
      <c r="M68" s="1822"/>
      <c r="N68" s="1927"/>
      <c r="O68" s="1927"/>
      <c r="P68" s="1096"/>
      <c r="Q68" s="1827"/>
      <c r="R68" s="1827"/>
      <c r="S68" s="1827"/>
      <c r="T68" s="346">
        <v>828</v>
      </c>
      <c r="U68" s="346">
        <v>540</v>
      </c>
      <c r="V68" s="346">
        <v>298</v>
      </c>
      <c r="W68" s="1110">
        <f t="shared" si="6"/>
        <v>0.13324175999999999</v>
      </c>
      <c r="X68" s="358">
        <v>26.5</v>
      </c>
    </row>
    <row r="69" spans="1:25" ht="18" customHeight="1">
      <c r="A69" s="117" t="s">
        <v>717</v>
      </c>
      <c r="B69" s="1912">
        <v>2.64</v>
      </c>
      <c r="C69" s="1909">
        <v>2.78</v>
      </c>
      <c r="D69" s="1913">
        <v>0.82099999999999995</v>
      </c>
      <c r="E69" s="1916">
        <v>453</v>
      </c>
      <c r="F69" s="43">
        <v>26.5</v>
      </c>
      <c r="G69" s="1101" t="s">
        <v>401</v>
      </c>
      <c r="H69" s="386">
        <v>8.1999999999999993</v>
      </c>
      <c r="I69" s="1920"/>
      <c r="J69" s="1111">
        <v>317</v>
      </c>
      <c r="K69" s="1820">
        <f>J69+J70</f>
        <v>764</v>
      </c>
      <c r="L69" s="525">
        <f>IF(Начало!$D$9=0,0,J69*(1-Начало!$D$9))</f>
        <v>0</v>
      </c>
      <c r="M69" s="1859">
        <f>L69+L70</f>
        <v>0</v>
      </c>
      <c r="N69" s="1928"/>
      <c r="O69" s="1928">
        <v>40500</v>
      </c>
      <c r="P69" s="1096"/>
      <c r="Q69" s="1827">
        <f>N69*M69</f>
        <v>0</v>
      </c>
      <c r="R69" s="1827">
        <f>N69*(W69+W70)</f>
        <v>0</v>
      </c>
      <c r="S69" s="1827">
        <f>N69*(X69+X70)</f>
        <v>0</v>
      </c>
      <c r="T69" s="346">
        <v>790</v>
      </c>
      <c r="U69" s="346">
        <v>370</v>
      </c>
      <c r="V69" s="346">
        <v>270</v>
      </c>
      <c r="W69" s="1110">
        <f t="shared" si="6"/>
        <v>7.8921000000000005E-2</v>
      </c>
      <c r="X69" s="358">
        <v>10.3</v>
      </c>
    </row>
    <row r="70" spans="1:25" ht="18" customHeight="1">
      <c r="A70" s="66" t="s">
        <v>523</v>
      </c>
      <c r="B70" s="1911"/>
      <c r="C70" s="1908"/>
      <c r="D70" s="1914"/>
      <c r="E70" s="1922"/>
      <c r="F70" s="43">
        <v>54</v>
      </c>
      <c r="G70" s="1097" t="s">
        <v>796</v>
      </c>
      <c r="H70" s="386">
        <v>24.9</v>
      </c>
      <c r="I70" s="1920"/>
      <c r="J70" s="1061">
        <v>447</v>
      </c>
      <c r="K70" s="1821"/>
      <c r="L70" s="523">
        <f>IF(Начало!$D$9=0,0,J70*(1-Начало!$D$9))</f>
        <v>0</v>
      </c>
      <c r="M70" s="1822"/>
      <c r="N70" s="1927"/>
      <c r="O70" s="1927"/>
      <c r="P70" s="1096"/>
      <c r="Q70" s="1827"/>
      <c r="R70" s="1827"/>
      <c r="S70" s="1827"/>
      <c r="T70" s="346">
        <v>828</v>
      </c>
      <c r="U70" s="346">
        <v>540</v>
      </c>
      <c r="V70" s="346">
        <v>298</v>
      </c>
      <c r="W70" s="1110">
        <f t="shared" si="6"/>
        <v>0.13324175999999999</v>
      </c>
      <c r="X70" s="358">
        <v>26.6</v>
      </c>
    </row>
    <row r="71" spans="1:25" ht="18" customHeight="1">
      <c r="A71" s="66" t="s">
        <v>718</v>
      </c>
      <c r="B71" s="1897">
        <v>3.52</v>
      </c>
      <c r="C71" s="1898">
        <v>3.81</v>
      </c>
      <c r="D71" s="1899">
        <v>1.0960000000000001</v>
      </c>
      <c r="E71" s="1904">
        <v>523</v>
      </c>
      <c r="F71" s="43">
        <v>26.5</v>
      </c>
      <c r="G71" s="43" t="s">
        <v>402</v>
      </c>
      <c r="H71" s="386">
        <v>8.8000000000000007</v>
      </c>
      <c r="I71" s="1920"/>
      <c r="J71" s="1062">
        <v>376</v>
      </c>
      <c r="K71" s="1820">
        <f>J71+J72</f>
        <v>961</v>
      </c>
      <c r="L71" s="525">
        <f>IF(Начало!$D$9=0,0,J71*(1-Начало!$D$9))</f>
        <v>0</v>
      </c>
      <c r="M71" s="1822">
        <f>L71+L72</f>
        <v>0</v>
      </c>
      <c r="N71" s="1926"/>
      <c r="O71" s="1926">
        <v>50500</v>
      </c>
      <c r="P71" s="1096"/>
      <c r="Q71" s="1827">
        <f>N71*M71</f>
        <v>0</v>
      </c>
      <c r="R71" s="1827">
        <f>N71*(W71+W72)</f>
        <v>0</v>
      </c>
      <c r="S71" s="1827">
        <f>N71*(X71+X72)</f>
        <v>0</v>
      </c>
      <c r="T71" s="346">
        <v>875</v>
      </c>
      <c r="U71" s="346">
        <v>375</v>
      </c>
      <c r="V71" s="346">
        <v>285</v>
      </c>
      <c r="W71" s="1110">
        <f t="shared" si="6"/>
        <v>9.3515624999999991E-2</v>
      </c>
      <c r="X71" s="358">
        <v>11</v>
      </c>
    </row>
    <row r="72" spans="1:25" ht="18" customHeight="1" thickBot="1">
      <c r="A72" s="66" t="s">
        <v>525</v>
      </c>
      <c r="B72" s="1897"/>
      <c r="C72" s="1898"/>
      <c r="D72" s="1899"/>
      <c r="E72" s="1904"/>
      <c r="F72" s="43">
        <v>56</v>
      </c>
      <c r="G72" s="43" t="s">
        <v>515</v>
      </c>
      <c r="H72" s="386">
        <v>31.2</v>
      </c>
      <c r="I72" s="1950"/>
      <c r="J72" s="1062">
        <v>585</v>
      </c>
      <c r="K72" s="1821"/>
      <c r="L72" s="523">
        <f>IF(Начало!$D$9=0,0,J72*(1-Начало!$D$9))</f>
        <v>0</v>
      </c>
      <c r="M72" s="1822"/>
      <c r="N72" s="1927"/>
      <c r="O72" s="1927"/>
      <c r="P72" s="1096"/>
      <c r="Q72" s="1827"/>
      <c r="R72" s="1827"/>
      <c r="S72" s="1827"/>
      <c r="T72" s="346">
        <v>900</v>
      </c>
      <c r="U72" s="346">
        <v>585</v>
      </c>
      <c r="V72" s="346">
        <v>345</v>
      </c>
      <c r="W72" s="1110">
        <f t="shared" si="6"/>
        <v>0.18164249999999998</v>
      </c>
      <c r="X72" s="358">
        <v>33.5</v>
      </c>
    </row>
    <row r="73" spans="1:25" s="79" customFormat="1" ht="27" customHeight="1" thickBot="1">
      <c r="A73" s="1894" t="s">
        <v>299</v>
      </c>
      <c r="B73" s="1895"/>
      <c r="C73" s="1895"/>
      <c r="D73" s="1895"/>
      <c r="E73" s="1895"/>
      <c r="F73" s="1895"/>
      <c r="G73" s="1895"/>
      <c r="H73" s="1895"/>
      <c r="I73" s="1895"/>
      <c r="J73" s="1895"/>
      <c r="K73" s="1895"/>
      <c r="L73" s="1895"/>
      <c r="M73" s="1896"/>
      <c r="N73" s="455"/>
      <c r="O73" s="1419"/>
      <c r="P73" s="171"/>
      <c r="Q73" s="1096"/>
      <c r="R73" s="1096"/>
      <c r="S73" s="1096"/>
      <c r="T73" s="350"/>
      <c r="U73" s="350"/>
      <c r="V73" s="350"/>
      <c r="W73" s="383"/>
      <c r="Y73" s="1342"/>
    </row>
    <row r="74" spans="1:25" ht="87" customHeight="1" thickBot="1">
      <c r="A74" s="1546" t="s">
        <v>1670</v>
      </c>
      <c r="B74" s="1547"/>
      <c r="C74" s="1547"/>
      <c r="D74" s="1547"/>
      <c r="E74" s="1547"/>
      <c r="F74" s="1547"/>
      <c r="G74" s="1547"/>
      <c r="H74" s="1547"/>
      <c r="I74" s="1547"/>
      <c r="J74" s="1846" t="s">
        <v>1564</v>
      </c>
      <c r="K74" s="1847"/>
      <c r="L74" s="1847"/>
      <c r="M74" s="1848"/>
      <c r="N74" s="454"/>
      <c r="O74" s="1416"/>
      <c r="P74" s="211"/>
      <c r="Q74" s="211"/>
      <c r="R74" s="211"/>
      <c r="S74" s="211"/>
      <c r="T74" s="351"/>
      <c r="U74" s="351"/>
      <c r="V74" s="351"/>
      <c r="W74" s="354"/>
      <c r="X74" s="212"/>
    </row>
    <row r="75" spans="1:25" ht="18" customHeight="1">
      <c r="A75" s="751" t="s">
        <v>1589</v>
      </c>
      <c r="B75" s="1832" t="s">
        <v>1591</v>
      </c>
      <c r="C75" s="1833" t="s">
        <v>1445</v>
      </c>
      <c r="D75" s="1834" t="s">
        <v>1592</v>
      </c>
      <c r="E75" s="1840">
        <v>500</v>
      </c>
      <c r="F75" s="1101">
        <v>23.5</v>
      </c>
      <c r="G75" s="1101" t="s">
        <v>1537</v>
      </c>
      <c r="H75" s="384">
        <v>8.1999999999999993</v>
      </c>
      <c r="I75" s="1841" t="s">
        <v>250</v>
      </c>
      <c r="J75" s="1111">
        <v>323</v>
      </c>
      <c r="K75" s="1820">
        <f>J75+J76</f>
        <v>905</v>
      </c>
      <c r="L75" s="525">
        <f>IF(Начало!$D$9=0,0,J75*(1-Начало!$D$9))</f>
        <v>0</v>
      </c>
      <c r="M75" s="1859">
        <f>L75+L76</f>
        <v>0</v>
      </c>
      <c r="N75" s="1870"/>
      <c r="O75" s="1878">
        <v>45900</v>
      </c>
      <c r="P75" s="553"/>
      <c r="Q75" s="1827">
        <f>N75*M75</f>
        <v>0</v>
      </c>
      <c r="R75" s="1827">
        <f>N75*(W75+W76)</f>
        <v>0</v>
      </c>
      <c r="S75" s="1827">
        <f>N75*(X75+X76)</f>
        <v>0</v>
      </c>
      <c r="T75" s="346">
        <v>790</v>
      </c>
      <c r="U75" s="346">
        <v>370</v>
      </c>
      <c r="V75" s="346">
        <v>270</v>
      </c>
      <c r="W75" s="1110">
        <f t="shared" ref="W75:W84" si="7">(T75/1000)*(U75/1000)*(V75/1000)</f>
        <v>7.8921000000000005E-2</v>
      </c>
      <c r="X75" s="358">
        <v>10.4</v>
      </c>
    </row>
    <row r="76" spans="1:25" ht="18" customHeight="1">
      <c r="A76" s="751" t="s">
        <v>1590</v>
      </c>
      <c r="B76" s="1814"/>
      <c r="C76" s="1816"/>
      <c r="D76" s="1839"/>
      <c r="E76" s="1819"/>
      <c r="F76" s="1097">
        <v>55.5</v>
      </c>
      <c r="G76" s="43" t="s">
        <v>796</v>
      </c>
      <c r="H76" s="385">
        <v>22.8</v>
      </c>
      <c r="I76" s="1842"/>
      <c r="J76" s="1111">
        <v>582</v>
      </c>
      <c r="K76" s="1821"/>
      <c r="L76" s="523">
        <f>IF(Начало!$D$9=0,0,J76*(1-Начало!$D$9))</f>
        <v>0</v>
      </c>
      <c r="M76" s="1822"/>
      <c r="N76" s="1837"/>
      <c r="O76" s="1838"/>
      <c r="P76" s="553"/>
      <c r="Q76" s="1827"/>
      <c r="R76" s="1827"/>
      <c r="S76" s="1827"/>
      <c r="T76" s="346">
        <v>828</v>
      </c>
      <c r="U76" s="346">
        <v>540</v>
      </c>
      <c r="V76" s="346">
        <v>298</v>
      </c>
      <c r="W76" s="1110">
        <f t="shared" si="7"/>
        <v>0.13324175999999999</v>
      </c>
      <c r="X76" s="358">
        <v>24.7</v>
      </c>
    </row>
    <row r="77" spans="1:25" ht="18" customHeight="1">
      <c r="A77" s="751" t="s">
        <v>1549</v>
      </c>
      <c r="B77" s="1813" t="s">
        <v>1669</v>
      </c>
      <c r="C77" s="1815" t="s">
        <v>1553</v>
      </c>
      <c r="D77" s="1817" t="s">
        <v>1557</v>
      </c>
      <c r="E77" s="1818">
        <v>460</v>
      </c>
      <c r="F77" s="43">
        <v>22</v>
      </c>
      <c r="G77" s="1101" t="s">
        <v>1537</v>
      </c>
      <c r="H77" s="386">
        <v>8</v>
      </c>
      <c r="I77" s="1842"/>
      <c r="J77" s="1111">
        <v>348</v>
      </c>
      <c r="K77" s="1820">
        <f>J77+J78</f>
        <v>943</v>
      </c>
      <c r="L77" s="525">
        <f>IF(Начало!$D$9=0,0,J77*(1-Начало!$D$9))</f>
        <v>0</v>
      </c>
      <c r="M77" s="1822">
        <f>L77+L78</f>
        <v>0</v>
      </c>
      <c r="N77" s="1836"/>
      <c r="O77" s="1838">
        <v>47900</v>
      </c>
      <c r="P77" s="553"/>
      <c r="Q77" s="1827">
        <f>N77*M77</f>
        <v>0</v>
      </c>
      <c r="R77" s="1827">
        <f>N77*(W77+W78)</f>
        <v>0</v>
      </c>
      <c r="S77" s="1827">
        <f>N77*(X77+X78)</f>
        <v>0</v>
      </c>
      <c r="T77" s="346">
        <v>790</v>
      </c>
      <c r="U77" s="346">
        <v>370</v>
      </c>
      <c r="V77" s="346">
        <v>270</v>
      </c>
      <c r="W77" s="1110">
        <f t="shared" si="7"/>
        <v>7.8921000000000005E-2</v>
      </c>
      <c r="X77" s="358">
        <v>10.6</v>
      </c>
    </row>
    <row r="78" spans="1:25" ht="18" customHeight="1">
      <c r="A78" s="751" t="s">
        <v>1542</v>
      </c>
      <c r="B78" s="1814"/>
      <c r="C78" s="1816"/>
      <c r="D78" s="1817"/>
      <c r="E78" s="1819"/>
      <c r="F78" s="43">
        <v>55.5</v>
      </c>
      <c r="G78" s="1097" t="s">
        <v>796</v>
      </c>
      <c r="H78" s="386">
        <v>23.5</v>
      </c>
      <c r="I78" s="1842"/>
      <c r="J78" s="1111">
        <v>595</v>
      </c>
      <c r="K78" s="1821"/>
      <c r="L78" s="523">
        <f>IF(Начало!$D$9=0,0,J78*(1-Начало!$D$9))</f>
        <v>0</v>
      </c>
      <c r="M78" s="1822"/>
      <c r="N78" s="1837"/>
      <c r="O78" s="1838"/>
      <c r="P78" s="553"/>
      <c r="Q78" s="1827"/>
      <c r="R78" s="1827"/>
      <c r="S78" s="1827"/>
      <c r="T78" s="346">
        <v>828</v>
      </c>
      <c r="U78" s="346">
        <v>540</v>
      </c>
      <c r="V78" s="346">
        <v>298</v>
      </c>
      <c r="W78" s="1110">
        <f t="shared" si="7"/>
        <v>0.13324175999999999</v>
      </c>
      <c r="X78" s="358">
        <v>25.4</v>
      </c>
    </row>
    <row r="79" spans="1:25" ht="18" customHeight="1">
      <c r="A79" s="877" t="s">
        <v>1548</v>
      </c>
      <c r="B79" s="1813" t="s">
        <v>1550</v>
      </c>
      <c r="C79" s="1815" t="s">
        <v>1554</v>
      </c>
      <c r="D79" s="1817" t="s">
        <v>1558</v>
      </c>
      <c r="E79" s="1818">
        <v>530</v>
      </c>
      <c r="F79" s="43">
        <v>22</v>
      </c>
      <c r="G79" s="43" t="s">
        <v>1561</v>
      </c>
      <c r="H79" s="386">
        <v>8.6999999999999993</v>
      </c>
      <c r="I79" s="1842"/>
      <c r="J79" s="1111">
        <v>403</v>
      </c>
      <c r="K79" s="1820">
        <f>J79+J80</f>
        <v>1107</v>
      </c>
      <c r="L79" s="525">
        <f>IF(Начало!$D$9=0,0,J79*(1-Начало!$D$9))</f>
        <v>0</v>
      </c>
      <c r="M79" s="1822">
        <f>L79+L80</f>
        <v>0</v>
      </c>
      <c r="N79" s="1836"/>
      <c r="O79" s="1838">
        <v>55500</v>
      </c>
      <c r="P79" s="553"/>
      <c r="Q79" s="1827">
        <f>N79*M79</f>
        <v>0</v>
      </c>
      <c r="R79" s="1827">
        <f>N79*(W79+W80)</f>
        <v>0</v>
      </c>
      <c r="S79" s="1827">
        <f>N79*(X79+X80)</f>
        <v>0</v>
      </c>
      <c r="T79" s="346">
        <v>875</v>
      </c>
      <c r="U79" s="346">
        <v>375</v>
      </c>
      <c r="V79" s="346">
        <v>285</v>
      </c>
      <c r="W79" s="1110">
        <f t="shared" si="7"/>
        <v>9.3515624999999991E-2</v>
      </c>
      <c r="X79" s="358">
        <v>11.5</v>
      </c>
    </row>
    <row r="80" spans="1:25" ht="18" customHeight="1">
      <c r="A80" s="877" t="s">
        <v>1543</v>
      </c>
      <c r="B80" s="1814"/>
      <c r="C80" s="1816"/>
      <c r="D80" s="1817"/>
      <c r="E80" s="1819"/>
      <c r="F80" s="43">
        <v>56</v>
      </c>
      <c r="G80" s="43" t="s">
        <v>796</v>
      </c>
      <c r="H80" s="386">
        <v>23.7</v>
      </c>
      <c r="I80" s="1842"/>
      <c r="J80" s="1111">
        <v>704</v>
      </c>
      <c r="K80" s="1821"/>
      <c r="L80" s="523">
        <f>IF(Начало!$D$9=0,0,J80*(1-Начало!$D$9))</f>
        <v>0</v>
      </c>
      <c r="M80" s="1822"/>
      <c r="N80" s="1837"/>
      <c r="O80" s="1838"/>
      <c r="P80" s="553"/>
      <c r="Q80" s="1827"/>
      <c r="R80" s="1827"/>
      <c r="S80" s="1827"/>
      <c r="T80" s="346">
        <v>828</v>
      </c>
      <c r="U80" s="346">
        <v>540</v>
      </c>
      <c r="V80" s="346">
        <v>298</v>
      </c>
      <c r="W80" s="1110">
        <f t="shared" si="7"/>
        <v>0.13324175999999999</v>
      </c>
      <c r="X80" s="358">
        <v>25.5</v>
      </c>
    </row>
    <row r="81" spans="1:24" ht="18" customHeight="1">
      <c r="A81" s="877" t="s">
        <v>1544</v>
      </c>
      <c r="B81" s="1813" t="s">
        <v>1551</v>
      </c>
      <c r="C81" s="1815" t="s">
        <v>1555</v>
      </c>
      <c r="D81" s="1817" t="s">
        <v>1559</v>
      </c>
      <c r="E81" s="1818">
        <v>800</v>
      </c>
      <c r="F81" s="43">
        <v>31</v>
      </c>
      <c r="G81" s="43" t="s">
        <v>1562</v>
      </c>
      <c r="H81" s="386">
        <v>11.2</v>
      </c>
      <c r="I81" s="1842"/>
      <c r="J81" s="1111">
        <v>473</v>
      </c>
      <c r="K81" s="1820">
        <f>J81+J82</f>
        <v>1847</v>
      </c>
      <c r="L81" s="525">
        <f>IF(Начало!$D$9=0,0,J81*(1-Начало!$D$9))</f>
        <v>0</v>
      </c>
      <c r="M81" s="1822">
        <f>L81+L82</f>
        <v>0</v>
      </c>
      <c r="N81" s="1836"/>
      <c r="O81" s="1838">
        <v>91500</v>
      </c>
      <c r="P81" s="553"/>
      <c r="Q81" s="1827">
        <f>N81*M81</f>
        <v>0</v>
      </c>
      <c r="R81" s="1827">
        <f>N81*(W81+W82)</f>
        <v>0</v>
      </c>
      <c r="S81" s="1827">
        <f>N81*(X81+X82)</f>
        <v>0</v>
      </c>
      <c r="T81" s="346">
        <v>1045</v>
      </c>
      <c r="U81" s="346">
        <v>405</v>
      </c>
      <c r="V81" s="346">
        <v>305</v>
      </c>
      <c r="W81" s="1110">
        <f t="shared" si="7"/>
        <v>0.12908362500000001</v>
      </c>
      <c r="X81" s="358">
        <v>14.6</v>
      </c>
    </row>
    <row r="82" spans="1:24" ht="18" customHeight="1">
      <c r="A82" s="877" t="s">
        <v>1545</v>
      </c>
      <c r="B82" s="1814"/>
      <c r="C82" s="1816"/>
      <c r="D82" s="1817"/>
      <c r="E82" s="1819"/>
      <c r="F82" s="43">
        <v>57</v>
      </c>
      <c r="G82" s="43" t="s">
        <v>1348</v>
      </c>
      <c r="H82" s="386">
        <v>33.5</v>
      </c>
      <c r="I82" s="1842"/>
      <c r="J82" s="1111">
        <v>1374</v>
      </c>
      <c r="K82" s="1821"/>
      <c r="L82" s="523">
        <f>IF(Начало!$D$9=0,0,J82*(1-Начало!$D$9))</f>
        <v>0</v>
      </c>
      <c r="M82" s="1822"/>
      <c r="N82" s="1837"/>
      <c r="O82" s="1838"/>
      <c r="P82" s="553"/>
      <c r="Q82" s="1827"/>
      <c r="R82" s="1827"/>
      <c r="S82" s="1827"/>
      <c r="T82" s="346">
        <v>915</v>
      </c>
      <c r="U82" s="346">
        <v>615</v>
      </c>
      <c r="V82" s="346">
        <v>370</v>
      </c>
      <c r="W82" s="1110">
        <f t="shared" si="7"/>
        <v>0.20820825000000001</v>
      </c>
      <c r="X82" s="358">
        <v>36.1</v>
      </c>
    </row>
    <row r="83" spans="1:24" ht="18" customHeight="1">
      <c r="A83" s="751" t="s">
        <v>1546</v>
      </c>
      <c r="B83" s="1813" t="s">
        <v>1552</v>
      </c>
      <c r="C83" s="1815" t="s">
        <v>1556</v>
      </c>
      <c r="D83" s="1839" t="s">
        <v>1668</v>
      </c>
      <c r="E83" s="1818">
        <v>1090</v>
      </c>
      <c r="F83" s="43">
        <v>34.5</v>
      </c>
      <c r="G83" s="43" t="s">
        <v>1563</v>
      </c>
      <c r="H83" s="386">
        <v>13.6</v>
      </c>
      <c r="I83" s="1865" t="s">
        <v>251</v>
      </c>
      <c r="J83" s="1111">
        <v>612</v>
      </c>
      <c r="K83" s="1820">
        <f>J83+J84</f>
        <v>2451</v>
      </c>
      <c r="L83" s="525">
        <f>IF(Начало!$D$9=0,0,J83*(1-Начало!$D$9))</f>
        <v>0</v>
      </c>
      <c r="M83" s="1822">
        <f>L83+L84</f>
        <v>0</v>
      </c>
      <c r="N83" s="1836"/>
      <c r="O83" s="1838">
        <v>120900</v>
      </c>
      <c r="P83" s="553"/>
      <c r="Q83" s="1827">
        <f>N83*M83</f>
        <v>0</v>
      </c>
      <c r="R83" s="1827">
        <f>N83*(W83+W84)</f>
        <v>0</v>
      </c>
      <c r="S83" s="1827">
        <f>N83*(X83+X84)</f>
        <v>0</v>
      </c>
      <c r="T83" s="346">
        <v>1155</v>
      </c>
      <c r="U83" s="346">
        <v>415</v>
      </c>
      <c r="V83" s="346">
        <v>315</v>
      </c>
      <c r="W83" s="1110">
        <f t="shared" si="7"/>
        <v>0.15098737500000001</v>
      </c>
      <c r="X83" s="358">
        <v>17.399999999999999</v>
      </c>
    </row>
    <row r="84" spans="1:24" ht="18" customHeight="1" thickBot="1">
      <c r="A84" s="878" t="s">
        <v>1547</v>
      </c>
      <c r="B84" s="1857"/>
      <c r="C84" s="1858"/>
      <c r="D84" s="1835"/>
      <c r="E84" s="1867"/>
      <c r="F84" s="43">
        <v>60</v>
      </c>
      <c r="G84" s="43" t="s">
        <v>1343</v>
      </c>
      <c r="H84" s="386">
        <v>43.9</v>
      </c>
      <c r="I84" s="1866"/>
      <c r="J84" s="1111">
        <v>1839</v>
      </c>
      <c r="K84" s="1821"/>
      <c r="L84" s="523">
        <f>IF(Начало!$D$9=0,0,J84*(1-Начало!$D$9))</f>
        <v>0</v>
      </c>
      <c r="M84" s="1822"/>
      <c r="N84" s="1837"/>
      <c r="O84" s="1871"/>
      <c r="P84" s="553"/>
      <c r="Q84" s="1827"/>
      <c r="R84" s="1827"/>
      <c r="S84" s="1827"/>
      <c r="T84" s="346">
        <v>995</v>
      </c>
      <c r="U84" s="346">
        <v>740</v>
      </c>
      <c r="V84" s="346">
        <v>398</v>
      </c>
      <c r="W84" s="1110">
        <f t="shared" si="7"/>
        <v>0.29304740000000001</v>
      </c>
      <c r="X84" s="358">
        <v>47</v>
      </c>
    </row>
    <row r="85" spans="1:24" ht="71.25" customHeight="1" thickBot="1">
      <c r="A85" s="1546" t="s">
        <v>1697</v>
      </c>
      <c r="B85" s="1547"/>
      <c r="C85" s="1547"/>
      <c r="D85" s="1547"/>
      <c r="E85" s="1547"/>
      <c r="F85" s="1547"/>
      <c r="G85" s="1547"/>
      <c r="H85" s="1547"/>
      <c r="I85" s="1548"/>
      <c r="J85" s="1846" t="s">
        <v>1696</v>
      </c>
      <c r="K85" s="1847"/>
      <c r="L85" s="1847"/>
      <c r="M85" s="1848"/>
      <c r="N85" s="454"/>
      <c r="O85" s="1408"/>
      <c r="P85" s="211"/>
      <c r="Q85" s="1096"/>
      <c r="R85" s="1096"/>
      <c r="S85" s="1096"/>
      <c r="T85" s="351"/>
      <c r="U85" s="351"/>
      <c r="V85" s="351"/>
      <c r="W85" s="354"/>
      <c r="X85" s="212"/>
    </row>
    <row r="86" spans="1:24" ht="18" customHeight="1">
      <c r="A86" s="751" t="s">
        <v>994</v>
      </c>
      <c r="B86" s="1832" t="s">
        <v>1695</v>
      </c>
      <c r="C86" s="1833" t="s">
        <v>1445</v>
      </c>
      <c r="D86" s="1833" t="s">
        <v>1694</v>
      </c>
      <c r="E86" s="1840">
        <v>417</v>
      </c>
      <c r="F86" s="1101">
        <v>24</v>
      </c>
      <c r="G86" s="1101" t="s">
        <v>507</v>
      </c>
      <c r="H86" s="384">
        <v>7.5</v>
      </c>
      <c r="I86" s="1919" t="s">
        <v>250</v>
      </c>
      <c r="J86" s="1111">
        <v>293</v>
      </c>
      <c r="K86" s="1820">
        <f>J86+J87</f>
        <v>864</v>
      </c>
      <c r="L86" s="525">
        <f>IF(Начало!$D$9=0,0,J86*(1-Начало!$D$9))</f>
        <v>0</v>
      </c>
      <c r="M86" s="1822">
        <f>L86+L87</f>
        <v>0</v>
      </c>
      <c r="N86" s="1844"/>
      <c r="O86" s="1878">
        <v>44500</v>
      </c>
      <c r="P86" s="555"/>
      <c r="Q86" s="1827">
        <f>N86*M86</f>
        <v>0</v>
      </c>
      <c r="R86" s="1827">
        <f>N86*(W86+W87)</f>
        <v>0</v>
      </c>
      <c r="S86" s="1827">
        <f>N86*(X86+X87)</f>
        <v>0</v>
      </c>
      <c r="T86" s="346">
        <v>780</v>
      </c>
      <c r="U86" s="346">
        <v>360</v>
      </c>
      <c r="V86" s="346">
        <v>285</v>
      </c>
      <c r="W86" s="1110">
        <f t="shared" ref="W86:W95" si="8">(T86/1000)*(U86/1000)*(V86/1000)</f>
        <v>8.0027999999999988E-2</v>
      </c>
      <c r="X86" s="356">
        <v>10</v>
      </c>
    </row>
    <row r="87" spans="1:24" ht="18" customHeight="1">
      <c r="A87" s="751" t="s">
        <v>995</v>
      </c>
      <c r="B87" s="1814"/>
      <c r="C87" s="1816"/>
      <c r="D87" s="1816"/>
      <c r="E87" s="1819"/>
      <c r="F87" s="43">
        <v>55.5</v>
      </c>
      <c r="G87" s="43" t="s">
        <v>796</v>
      </c>
      <c r="H87" s="386">
        <v>22.8</v>
      </c>
      <c r="I87" s="1920"/>
      <c r="J87" s="1112">
        <v>571</v>
      </c>
      <c r="K87" s="1821"/>
      <c r="L87" s="523">
        <f>IF(Начало!$D$9=0,0,J87*(1-Начало!$D$9))</f>
        <v>0</v>
      </c>
      <c r="M87" s="1822"/>
      <c r="N87" s="1845"/>
      <c r="O87" s="1838"/>
      <c r="P87" s="1096"/>
      <c r="Q87" s="1827"/>
      <c r="R87" s="1827"/>
      <c r="S87" s="1827"/>
      <c r="T87" s="346">
        <v>828</v>
      </c>
      <c r="U87" s="346">
        <v>540</v>
      </c>
      <c r="V87" s="346">
        <v>298</v>
      </c>
      <c r="W87" s="1110">
        <f t="shared" si="8"/>
        <v>0.13324175999999999</v>
      </c>
      <c r="X87" s="356">
        <v>24.8</v>
      </c>
    </row>
    <row r="88" spans="1:24" ht="18" customHeight="1">
      <c r="A88" s="751" t="s">
        <v>1316</v>
      </c>
      <c r="B88" s="1831" t="s">
        <v>1693</v>
      </c>
      <c r="C88" s="1900" t="s">
        <v>1692</v>
      </c>
      <c r="D88" s="1900" t="s">
        <v>1691</v>
      </c>
      <c r="E88" s="1843">
        <v>466</v>
      </c>
      <c r="F88" s="1101">
        <v>25</v>
      </c>
      <c r="G88" s="1101" t="s">
        <v>513</v>
      </c>
      <c r="H88" s="384">
        <v>7.6</v>
      </c>
      <c r="I88" s="1920"/>
      <c r="J88" s="1111">
        <v>318</v>
      </c>
      <c r="K88" s="1820">
        <f>J88+J89</f>
        <v>900</v>
      </c>
      <c r="L88" s="525">
        <f>IF(Начало!$D$9=0,0,J88*(1-Начало!$D$9))</f>
        <v>0</v>
      </c>
      <c r="M88" s="1822">
        <f>L88+L89</f>
        <v>0</v>
      </c>
      <c r="N88" s="1844"/>
      <c r="O88" s="1838">
        <v>45900</v>
      </c>
      <c r="P88" s="555"/>
      <c r="Q88" s="1827">
        <f>N88*M88</f>
        <v>0</v>
      </c>
      <c r="R88" s="1827">
        <f>N88*(W88+W89)</f>
        <v>0</v>
      </c>
      <c r="S88" s="1827">
        <f>N88*(X88+X89)</f>
        <v>0</v>
      </c>
      <c r="T88" s="346">
        <v>870</v>
      </c>
      <c r="U88" s="346">
        <v>360</v>
      </c>
      <c r="V88" s="346">
        <v>285</v>
      </c>
      <c r="W88" s="1110">
        <f t="shared" si="8"/>
        <v>8.926199999999998E-2</v>
      </c>
      <c r="X88" s="356">
        <v>9.6999999999999993</v>
      </c>
    </row>
    <row r="89" spans="1:24" ht="18" customHeight="1">
      <c r="A89" s="751" t="s">
        <v>1345</v>
      </c>
      <c r="B89" s="1814"/>
      <c r="C89" s="1816"/>
      <c r="D89" s="1816"/>
      <c r="E89" s="1843"/>
      <c r="F89" s="43">
        <v>55.5</v>
      </c>
      <c r="G89" s="43" t="s">
        <v>796</v>
      </c>
      <c r="H89" s="386">
        <v>23.2</v>
      </c>
      <c r="I89" s="1920"/>
      <c r="J89" s="1111">
        <v>582</v>
      </c>
      <c r="K89" s="1821"/>
      <c r="L89" s="523">
        <f>IF(Начало!$D$9=0,0,J89*(1-Начало!$D$9))</f>
        <v>0</v>
      </c>
      <c r="M89" s="1822"/>
      <c r="N89" s="1845"/>
      <c r="O89" s="1838"/>
      <c r="P89" s="1096"/>
      <c r="Q89" s="1827"/>
      <c r="R89" s="1827"/>
      <c r="S89" s="1827"/>
      <c r="T89" s="346">
        <v>828</v>
      </c>
      <c r="U89" s="346">
        <v>540</v>
      </c>
      <c r="V89" s="346">
        <v>298</v>
      </c>
      <c r="W89" s="1110">
        <f t="shared" si="8"/>
        <v>0.13324175999999999</v>
      </c>
      <c r="X89" s="356">
        <v>25</v>
      </c>
    </row>
    <row r="90" spans="1:24" ht="18" customHeight="1">
      <c r="A90" s="877" t="s">
        <v>1317</v>
      </c>
      <c r="B90" s="1813" t="s">
        <v>1690</v>
      </c>
      <c r="C90" s="1813" t="s">
        <v>1689</v>
      </c>
      <c r="D90" s="1813" t="s">
        <v>1688</v>
      </c>
      <c r="E90" s="1903">
        <v>540</v>
      </c>
      <c r="F90" s="43">
        <v>25</v>
      </c>
      <c r="G90" s="43" t="s">
        <v>513</v>
      </c>
      <c r="H90" s="386">
        <v>7.6</v>
      </c>
      <c r="I90" s="1920"/>
      <c r="J90" s="1111">
        <v>366</v>
      </c>
      <c r="K90" s="1820">
        <f>J90+J91</f>
        <v>1056</v>
      </c>
      <c r="L90" s="525">
        <f>IF(Начало!$D$9=0,0,J90*(1-Начало!$D$9))</f>
        <v>0</v>
      </c>
      <c r="M90" s="1822">
        <f>L90+L91</f>
        <v>0</v>
      </c>
      <c r="N90" s="1844"/>
      <c r="O90" s="1838">
        <v>52900</v>
      </c>
      <c r="P90" s="1096"/>
      <c r="Q90" s="1827">
        <f>N90*M90</f>
        <v>0</v>
      </c>
      <c r="R90" s="1827">
        <f>N90*(W90+W91)</f>
        <v>0</v>
      </c>
      <c r="S90" s="1827">
        <f>N90*(X90+X91)</f>
        <v>0</v>
      </c>
      <c r="T90" s="346">
        <v>870</v>
      </c>
      <c r="U90" s="346">
        <v>360</v>
      </c>
      <c r="V90" s="346">
        <v>285</v>
      </c>
      <c r="W90" s="1110">
        <f t="shared" si="8"/>
        <v>8.926199999999998E-2</v>
      </c>
      <c r="X90" s="356">
        <v>9.8000000000000007</v>
      </c>
    </row>
    <row r="91" spans="1:24" ht="18" customHeight="1">
      <c r="A91" s="877" t="s">
        <v>1346</v>
      </c>
      <c r="B91" s="1814"/>
      <c r="C91" s="1814"/>
      <c r="D91" s="1814"/>
      <c r="E91" s="1903"/>
      <c r="F91" s="43">
        <v>56</v>
      </c>
      <c r="G91" s="43" t="s">
        <v>796</v>
      </c>
      <c r="H91" s="386">
        <v>23.2</v>
      </c>
      <c r="I91" s="1920"/>
      <c r="J91" s="1111">
        <v>690</v>
      </c>
      <c r="K91" s="1821"/>
      <c r="L91" s="523">
        <f>IF(Начало!$D$9=0,0,J91*(1-Начало!$D$9))</f>
        <v>0</v>
      </c>
      <c r="M91" s="1822"/>
      <c r="N91" s="1845"/>
      <c r="O91" s="1838"/>
      <c r="P91" s="1096"/>
      <c r="Q91" s="1827"/>
      <c r="R91" s="1827"/>
      <c r="S91" s="1827"/>
      <c r="T91" s="346">
        <v>828</v>
      </c>
      <c r="U91" s="346">
        <v>540</v>
      </c>
      <c r="V91" s="346">
        <v>298</v>
      </c>
      <c r="W91" s="1110">
        <f t="shared" si="8"/>
        <v>0.13324175999999999</v>
      </c>
      <c r="X91" s="356">
        <v>25</v>
      </c>
    </row>
    <row r="92" spans="1:24" ht="18" customHeight="1">
      <c r="A92" s="877" t="s">
        <v>1318</v>
      </c>
      <c r="B92" s="1813" t="s">
        <v>1687</v>
      </c>
      <c r="C92" s="1813" t="s">
        <v>1686</v>
      </c>
      <c r="D92" s="1813" t="s">
        <v>1685</v>
      </c>
      <c r="E92" s="1903">
        <v>840</v>
      </c>
      <c r="F92" s="43">
        <v>26</v>
      </c>
      <c r="G92" s="43" t="s">
        <v>517</v>
      </c>
      <c r="H92" s="386">
        <v>10</v>
      </c>
      <c r="I92" s="1920"/>
      <c r="J92" s="1111">
        <v>450</v>
      </c>
      <c r="K92" s="1820">
        <f>J92+J93</f>
        <v>1763</v>
      </c>
      <c r="L92" s="525">
        <f>IF(Начало!$D$9=0,0,J92*(1-Начало!$D$9))</f>
        <v>0</v>
      </c>
      <c r="M92" s="1822">
        <f>L92+L93</f>
        <v>0</v>
      </c>
      <c r="N92" s="1844"/>
      <c r="O92" s="1838">
        <v>86900</v>
      </c>
      <c r="P92" s="1096"/>
      <c r="Q92" s="1827">
        <f>N92*M92</f>
        <v>0</v>
      </c>
      <c r="R92" s="1827">
        <f>N92*(W92+W93)</f>
        <v>0</v>
      </c>
      <c r="S92" s="1827">
        <f>N92*(X92+X93)</f>
        <v>0</v>
      </c>
      <c r="T92" s="346">
        <v>1035</v>
      </c>
      <c r="U92" s="346">
        <v>380</v>
      </c>
      <c r="V92" s="346">
        <v>305</v>
      </c>
      <c r="W92" s="1110">
        <f t="shared" si="8"/>
        <v>0.11995649999999999</v>
      </c>
      <c r="X92" s="356">
        <v>13</v>
      </c>
    </row>
    <row r="93" spans="1:24" ht="18" customHeight="1">
      <c r="A93" s="877" t="s">
        <v>1347</v>
      </c>
      <c r="B93" s="1814"/>
      <c r="C93" s="1814"/>
      <c r="D93" s="1814"/>
      <c r="E93" s="1903"/>
      <c r="F93" s="43">
        <v>56</v>
      </c>
      <c r="G93" s="43" t="s">
        <v>1348</v>
      </c>
      <c r="H93" s="386">
        <v>32.700000000000003</v>
      </c>
      <c r="I93" s="1924"/>
      <c r="J93" s="1111">
        <v>1313</v>
      </c>
      <c r="K93" s="1821"/>
      <c r="L93" s="523">
        <f>IF(Начало!$D$9=0,0,J93*(1-Начало!$D$9))</f>
        <v>0</v>
      </c>
      <c r="M93" s="1822"/>
      <c r="N93" s="1845"/>
      <c r="O93" s="1838"/>
      <c r="P93" s="1096"/>
      <c r="Q93" s="1827"/>
      <c r="R93" s="1827"/>
      <c r="S93" s="1827"/>
      <c r="T93" s="346">
        <v>915</v>
      </c>
      <c r="U93" s="346">
        <v>615</v>
      </c>
      <c r="V93" s="346">
        <v>370</v>
      </c>
      <c r="W93" s="1110">
        <f t="shared" si="8"/>
        <v>0.20820825000000001</v>
      </c>
      <c r="X93" s="356">
        <v>35.4</v>
      </c>
    </row>
    <row r="94" spans="1:24" ht="18" customHeight="1">
      <c r="A94" s="751" t="s">
        <v>1319</v>
      </c>
      <c r="B94" s="1813" t="s">
        <v>1684</v>
      </c>
      <c r="C94" s="1813" t="s">
        <v>1683</v>
      </c>
      <c r="D94" s="1813" t="s">
        <v>1682</v>
      </c>
      <c r="E94" s="1843">
        <v>980</v>
      </c>
      <c r="F94" s="1101">
        <v>36</v>
      </c>
      <c r="G94" s="1101" t="s">
        <v>520</v>
      </c>
      <c r="H94" s="384">
        <v>12.3</v>
      </c>
      <c r="I94" s="1948" t="s">
        <v>251</v>
      </c>
      <c r="J94" s="1111">
        <v>556</v>
      </c>
      <c r="K94" s="1820">
        <f>J94+J95</f>
        <v>2340</v>
      </c>
      <c r="L94" s="525">
        <f>IF(Начало!$D$9=0,0,J94*(1-Начало!$D$9))</f>
        <v>0</v>
      </c>
      <c r="M94" s="1822">
        <f>L94+L95</f>
        <v>0</v>
      </c>
      <c r="N94" s="1844"/>
      <c r="O94" s="1838">
        <v>116500</v>
      </c>
      <c r="P94" s="1096"/>
      <c r="Q94" s="1827">
        <f>N94*M94</f>
        <v>0</v>
      </c>
      <c r="R94" s="1827">
        <f>N94*(W94+W95)</f>
        <v>0</v>
      </c>
      <c r="S94" s="1827">
        <f>N94*(X94+X95)</f>
        <v>0</v>
      </c>
      <c r="T94" s="346">
        <v>1120</v>
      </c>
      <c r="U94" s="346">
        <v>405</v>
      </c>
      <c r="V94" s="346">
        <v>310</v>
      </c>
      <c r="W94" s="1110">
        <f t="shared" si="8"/>
        <v>0.14061600000000002</v>
      </c>
      <c r="X94" s="356">
        <v>15.8</v>
      </c>
    </row>
    <row r="95" spans="1:24" ht="18" customHeight="1" thickBot="1">
      <c r="A95" s="878" t="s">
        <v>1349</v>
      </c>
      <c r="B95" s="1814"/>
      <c r="C95" s="1814"/>
      <c r="D95" s="1814"/>
      <c r="E95" s="1819"/>
      <c r="F95" s="1097">
        <v>59</v>
      </c>
      <c r="G95" s="1097" t="s">
        <v>1343</v>
      </c>
      <c r="H95" s="385">
        <v>42.9</v>
      </c>
      <c r="I95" s="1949"/>
      <c r="J95" s="1111">
        <v>1784</v>
      </c>
      <c r="K95" s="1820"/>
      <c r="L95" s="523">
        <f>IF(Начало!$D$9=0,0,J95*(1-Начало!$D$9))</f>
        <v>0</v>
      </c>
      <c r="M95" s="1953"/>
      <c r="N95" s="1932"/>
      <c r="O95" s="1871"/>
      <c r="P95" s="1096"/>
      <c r="Q95" s="1827"/>
      <c r="R95" s="1827"/>
      <c r="S95" s="1827"/>
      <c r="T95" s="346">
        <v>995</v>
      </c>
      <c r="U95" s="346">
        <v>740</v>
      </c>
      <c r="V95" s="346">
        <v>398</v>
      </c>
      <c r="W95" s="1110">
        <f t="shared" si="8"/>
        <v>0.29304740000000001</v>
      </c>
      <c r="X95" s="356">
        <v>45.9</v>
      </c>
    </row>
    <row r="96" spans="1:24" ht="69.75" customHeight="1" thickBot="1">
      <c r="A96" s="1546" t="s">
        <v>1681</v>
      </c>
      <c r="B96" s="1547"/>
      <c r="C96" s="1547"/>
      <c r="D96" s="1547"/>
      <c r="E96" s="1547"/>
      <c r="F96" s="1547"/>
      <c r="G96" s="1547"/>
      <c r="H96" s="1547"/>
      <c r="I96" s="1548"/>
      <c r="J96" s="1846" t="s">
        <v>1323</v>
      </c>
      <c r="K96" s="1847"/>
      <c r="L96" s="1847"/>
      <c r="M96" s="1848"/>
      <c r="N96" s="454"/>
      <c r="O96" s="1416"/>
      <c r="P96" s="1063" t="s">
        <v>532</v>
      </c>
      <c r="Q96" s="1096"/>
      <c r="R96" s="1096"/>
      <c r="S96" s="1096"/>
      <c r="T96" s="351"/>
      <c r="U96" s="351"/>
      <c r="V96" s="351"/>
      <c r="W96" s="354"/>
      <c r="X96" s="212"/>
    </row>
    <row r="97" spans="1:24" ht="18" customHeight="1">
      <c r="A97" s="751" t="s">
        <v>1320</v>
      </c>
      <c r="B97" s="1813" t="s">
        <v>1676</v>
      </c>
      <c r="C97" s="1813" t="s">
        <v>1675</v>
      </c>
      <c r="D97" s="1813" t="s">
        <v>1674</v>
      </c>
      <c r="E97" s="1903">
        <v>416</v>
      </c>
      <c r="F97" s="1101">
        <v>20</v>
      </c>
      <c r="G97" s="1101" t="s">
        <v>401</v>
      </c>
      <c r="H97" s="384">
        <v>7.3</v>
      </c>
      <c r="I97" s="1841" t="s">
        <v>250</v>
      </c>
      <c r="J97" s="1111">
        <v>345</v>
      </c>
      <c r="K97" s="1820">
        <f>J97+J98</f>
        <v>1032</v>
      </c>
      <c r="L97" s="525">
        <f>IF(Начало!$D$9=0,0,J97*(1-Начало!$D$9))</f>
        <v>0</v>
      </c>
      <c r="M97" s="1822">
        <f>L97+L98</f>
        <v>0</v>
      </c>
      <c r="N97" s="1844"/>
      <c r="O97" s="1878">
        <v>54900</v>
      </c>
      <c r="P97" s="555"/>
      <c r="Q97" s="1827">
        <f>N97*M97</f>
        <v>0</v>
      </c>
      <c r="R97" s="1827">
        <f>N97*(W97+W98)</f>
        <v>0</v>
      </c>
      <c r="S97" s="1827">
        <f>N97*(X97+X98)</f>
        <v>0</v>
      </c>
      <c r="T97" s="346">
        <v>790</v>
      </c>
      <c r="U97" s="346">
        <v>370</v>
      </c>
      <c r="V97" s="346">
        <v>270</v>
      </c>
      <c r="W97" s="1110">
        <f t="shared" ref="W97:W102" si="9">(T97/1000)*(U97/1000)*(V97/1000)</f>
        <v>7.8921000000000005E-2</v>
      </c>
      <c r="X97" s="356">
        <v>9.6999999999999993</v>
      </c>
    </row>
    <row r="98" spans="1:24" ht="18" customHeight="1">
      <c r="A98" s="751" t="s">
        <v>1350</v>
      </c>
      <c r="B98" s="1814"/>
      <c r="C98" s="1814"/>
      <c r="D98" s="1814"/>
      <c r="E98" s="1903"/>
      <c r="F98" s="43">
        <v>55.5</v>
      </c>
      <c r="G98" s="43" t="s">
        <v>515</v>
      </c>
      <c r="H98" s="386">
        <v>26.8</v>
      </c>
      <c r="I98" s="1842"/>
      <c r="J98" s="1111">
        <v>687</v>
      </c>
      <c r="K98" s="1821"/>
      <c r="L98" s="523">
        <f>IF(Начало!$D$9=0,0,J98*(1-Начало!$D$9))</f>
        <v>0</v>
      </c>
      <c r="M98" s="1822"/>
      <c r="N98" s="1845"/>
      <c r="O98" s="1838"/>
      <c r="P98" s="1096"/>
      <c r="Q98" s="1827"/>
      <c r="R98" s="1827"/>
      <c r="S98" s="1827"/>
      <c r="T98" s="346">
        <v>900</v>
      </c>
      <c r="U98" s="346">
        <v>585</v>
      </c>
      <c r="V98" s="346">
        <v>345</v>
      </c>
      <c r="W98" s="1110">
        <f t="shared" si="9"/>
        <v>0.18164249999999998</v>
      </c>
      <c r="X98" s="356">
        <v>29.1</v>
      </c>
    </row>
    <row r="99" spans="1:24" ht="18" customHeight="1">
      <c r="A99" s="877" t="s">
        <v>1321</v>
      </c>
      <c r="B99" s="1813" t="s">
        <v>1673</v>
      </c>
      <c r="C99" s="1813" t="s">
        <v>1672</v>
      </c>
      <c r="D99" s="1813" t="s">
        <v>1671</v>
      </c>
      <c r="E99" s="1903">
        <v>515</v>
      </c>
      <c r="F99" s="43">
        <v>21</v>
      </c>
      <c r="G99" s="43" t="s">
        <v>402</v>
      </c>
      <c r="H99" s="386">
        <v>8.1999999999999993</v>
      </c>
      <c r="I99" s="1842"/>
      <c r="J99" s="1111">
        <v>370</v>
      </c>
      <c r="K99" s="1820">
        <f>J99+J100</f>
        <v>1180</v>
      </c>
      <c r="L99" s="525">
        <f>IF(Начало!$D$9=0,0,J99*(1-Начало!$D$9))</f>
        <v>0</v>
      </c>
      <c r="M99" s="1822">
        <f>L99+L100</f>
        <v>0</v>
      </c>
      <c r="N99" s="1844"/>
      <c r="O99" s="1838">
        <v>62900</v>
      </c>
      <c r="P99" s="1096"/>
      <c r="Q99" s="1827">
        <f>N99*M99</f>
        <v>0</v>
      </c>
      <c r="R99" s="1827">
        <f>N99*(W99+W100)</f>
        <v>0</v>
      </c>
      <c r="S99" s="1827">
        <f>N99*(X99+X100)</f>
        <v>0</v>
      </c>
      <c r="T99" s="346">
        <v>875</v>
      </c>
      <c r="U99" s="346">
        <v>380</v>
      </c>
      <c r="V99" s="346">
        <v>285</v>
      </c>
      <c r="W99" s="1110">
        <f t="shared" si="9"/>
        <v>9.47625E-2</v>
      </c>
      <c r="X99" s="356">
        <v>10.7</v>
      </c>
    </row>
    <row r="100" spans="1:24" ht="18" customHeight="1">
      <c r="A100" s="877" t="s">
        <v>1351</v>
      </c>
      <c r="B100" s="1814"/>
      <c r="C100" s="1814"/>
      <c r="D100" s="1814"/>
      <c r="E100" s="1903"/>
      <c r="F100" s="43">
        <v>56</v>
      </c>
      <c r="G100" s="43" t="s">
        <v>515</v>
      </c>
      <c r="H100" s="386">
        <v>27</v>
      </c>
      <c r="I100" s="1842"/>
      <c r="J100" s="1111">
        <v>810</v>
      </c>
      <c r="K100" s="1821"/>
      <c r="L100" s="523">
        <f>IF(Начало!$D$9=0,0,J100*(1-Начало!$D$9))</f>
        <v>0</v>
      </c>
      <c r="M100" s="1822"/>
      <c r="N100" s="1845"/>
      <c r="O100" s="1838"/>
      <c r="P100" s="1096"/>
      <c r="Q100" s="1827"/>
      <c r="R100" s="1827"/>
      <c r="S100" s="1827"/>
      <c r="T100" s="346">
        <v>900</v>
      </c>
      <c r="U100" s="346">
        <v>595</v>
      </c>
      <c r="V100" s="346">
        <v>345</v>
      </c>
      <c r="W100" s="1110">
        <f t="shared" si="9"/>
        <v>0.18474749999999998</v>
      </c>
      <c r="X100" s="356">
        <v>29.4</v>
      </c>
    </row>
    <row r="101" spans="1:24" ht="18" customHeight="1">
      <c r="A101" s="877" t="s">
        <v>1322</v>
      </c>
      <c r="B101" s="1813" t="s">
        <v>1680</v>
      </c>
      <c r="C101" s="1813" t="s">
        <v>1679</v>
      </c>
      <c r="D101" s="1813" t="s">
        <v>1678</v>
      </c>
      <c r="E101" s="1903">
        <v>750</v>
      </c>
      <c r="F101" s="43">
        <v>20</v>
      </c>
      <c r="G101" s="43" t="s">
        <v>403</v>
      </c>
      <c r="H101" s="386">
        <v>10.8</v>
      </c>
      <c r="I101" s="1842"/>
      <c r="J101" s="1111">
        <v>431</v>
      </c>
      <c r="K101" s="1820">
        <f>J101+J102</f>
        <v>1841</v>
      </c>
      <c r="L101" s="525">
        <f>IF(Начало!$D$9=0,0,J101*(1-Начало!$D$9))</f>
        <v>0</v>
      </c>
      <c r="M101" s="1822">
        <f>L101+L102</f>
        <v>0</v>
      </c>
      <c r="N101" s="1844"/>
      <c r="O101" s="1838">
        <v>96900</v>
      </c>
      <c r="P101" s="1096"/>
      <c r="Q101" s="1827">
        <f>N101*M101</f>
        <v>0</v>
      </c>
      <c r="R101" s="1827">
        <f>N101*(W101+W102)</f>
        <v>0</v>
      </c>
      <c r="S101" s="1827">
        <f>N101*(X101+X102)</f>
        <v>0</v>
      </c>
      <c r="T101" s="346">
        <v>1045</v>
      </c>
      <c r="U101" s="346">
        <v>405</v>
      </c>
      <c r="V101" s="346">
        <v>305</v>
      </c>
      <c r="W101" s="1110">
        <f t="shared" si="9"/>
        <v>0.12908362500000001</v>
      </c>
      <c r="X101" s="356">
        <v>14.1</v>
      </c>
    </row>
    <row r="102" spans="1:24" ht="18" customHeight="1" thickBot="1">
      <c r="A102" s="877" t="s">
        <v>1352</v>
      </c>
      <c r="B102" s="1814"/>
      <c r="C102" s="1814"/>
      <c r="D102" s="1814"/>
      <c r="E102" s="1903"/>
      <c r="F102" s="43">
        <v>57</v>
      </c>
      <c r="G102" s="43" t="s">
        <v>406</v>
      </c>
      <c r="H102" s="386">
        <v>37.5</v>
      </c>
      <c r="I102" s="1941"/>
      <c r="J102" s="1111">
        <v>1410</v>
      </c>
      <c r="K102" s="1821"/>
      <c r="L102" s="523">
        <f>IF(Начало!$D$9=0,0,J102*(1-Начало!$D$9))</f>
        <v>0</v>
      </c>
      <c r="M102" s="1822"/>
      <c r="N102" s="1845"/>
      <c r="O102" s="1871"/>
      <c r="P102" s="1096"/>
      <c r="Q102" s="1827"/>
      <c r="R102" s="1827"/>
      <c r="S102" s="1827"/>
      <c r="T102" s="346">
        <v>920</v>
      </c>
      <c r="U102" s="346">
        <v>615</v>
      </c>
      <c r="V102" s="346">
        <v>390</v>
      </c>
      <c r="W102" s="1110">
        <f t="shared" si="9"/>
        <v>0.220662</v>
      </c>
      <c r="X102" s="356">
        <v>40.299999999999997</v>
      </c>
    </row>
    <row r="103" spans="1:24" ht="69" customHeight="1" thickBot="1">
      <c r="A103" s="1546" t="s">
        <v>1677</v>
      </c>
      <c r="B103" s="1547"/>
      <c r="C103" s="1547"/>
      <c r="D103" s="1547"/>
      <c r="E103" s="1547"/>
      <c r="F103" s="1547"/>
      <c r="G103" s="1547"/>
      <c r="H103" s="1547"/>
      <c r="I103" s="1548"/>
      <c r="J103" s="1846" t="s">
        <v>1323</v>
      </c>
      <c r="K103" s="1847"/>
      <c r="L103" s="1847"/>
      <c r="M103" s="1848"/>
      <c r="N103" s="454"/>
      <c r="O103" s="1416"/>
      <c r="P103" s="1063" t="s">
        <v>532</v>
      </c>
      <c r="Q103" s="1096"/>
      <c r="R103" s="1096"/>
      <c r="S103" s="1096"/>
      <c r="T103" s="351"/>
      <c r="U103" s="351"/>
      <c r="V103" s="351"/>
      <c r="W103" s="354"/>
      <c r="X103" s="212"/>
    </row>
    <row r="104" spans="1:24" ht="23.25" customHeight="1">
      <c r="A104" s="751" t="s">
        <v>1473</v>
      </c>
      <c r="B104" s="1813" t="s">
        <v>1676</v>
      </c>
      <c r="C104" s="1813" t="s">
        <v>1675</v>
      </c>
      <c r="D104" s="1813" t="s">
        <v>1674</v>
      </c>
      <c r="E104" s="1903">
        <v>416</v>
      </c>
      <c r="F104" s="1101">
        <v>20</v>
      </c>
      <c r="G104" s="1101" t="s">
        <v>401</v>
      </c>
      <c r="H104" s="384">
        <v>7.3</v>
      </c>
      <c r="I104" s="1947" t="s">
        <v>1475</v>
      </c>
      <c r="J104" s="1111">
        <v>463</v>
      </c>
      <c r="K104" s="1820">
        <f>J104+J105</f>
        <v>1150</v>
      </c>
      <c r="L104" s="525">
        <f>IF(Начало!$D$9=0,0,J104*(1-Начало!$D$9))</f>
        <v>0</v>
      </c>
      <c r="M104" s="1822">
        <f>L104+L105</f>
        <v>0</v>
      </c>
      <c r="N104" s="1844"/>
      <c r="O104" s="1878">
        <v>60900</v>
      </c>
      <c r="P104" s="555"/>
      <c r="Q104" s="1827">
        <f>N104*M104</f>
        <v>0</v>
      </c>
      <c r="R104" s="1827">
        <f>N104*(W104+W105)</f>
        <v>0</v>
      </c>
      <c r="S104" s="1827">
        <f>N104*(X104+X105)</f>
        <v>0</v>
      </c>
      <c r="T104" s="346">
        <v>790</v>
      </c>
      <c r="U104" s="346">
        <v>370</v>
      </c>
      <c r="V104" s="346">
        <v>270</v>
      </c>
      <c r="W104" s="1110">
        <f>(T104/1000)*(U104/1000)*(V104/1000)</f>
        <v>7.8921000000000005E-2</v>
      </c>
      <c r="X104" s="356">
        <v>9.6999999999999993</v>
      </c>
    </row>
    <row r="105" spans="1:24" ht="18" customHeight="1">
      <c r="A105" s="751" t="s">
        <v>1350</v>
      </c>
      <c r="B105" s="1814"/>
      <c r="C105" s="1814"/>
      <c r="D105" s="1814"/>
      <c r="E105" s="1903"/>
      <c r="F105" s="43">
        <v>55.5</v>
      </c>
      <c r="G105" s="43" t="s">
        <v>515</v>
      </c>
      <c r="H105" s="386">
        <v>26.8</v>
      </c>
      <c r="I105" s="1948"/>
      <c r="J105" s="1111">
        <v>687</v>
      </c>
      <c r="K105" s="1821"/>
      <c r="L105" s="523">
        <f>IF(Начало!$D$9=0,0,J105*(1-Начало!$D$9))</f>
        <v>0</v>
      </c>
      <c r="M105" s="1822"/>
      <c r="N105" s="1845"/>
      <c r="O105" s="1838"/>
      <c r="P105" s="1096"/>
      <c r="Q105" s="1827"/>
      <c r="R105" s="1827"/>
      <c r="S105" s="1827"/>
      <c r="T105" s="346">
        <v>900</v>
      </c>
      <c r="U105" s="346">
        <v>585</v>
      </c>
      <c r="V105" s="346">
        <v>345</v>
      </c>
      <c r="W105" s="1110">
        <f>(T105/1000)*(U105/1000)*(V105/1000)</f>
        <v>0.18164249999999998</v>
      </c>
      <c r="X105" s="356">
        <v>29.1</v>
      </c>
    </row>
    <row r="106" spans="1:24" ht="23.25" customHeight="1">
      <c r="A106" s="877" t="s">
        <v>1474</v>
      </c>
      <c r="B106" s="1813" t="s">
        <v>1673</v>
      </c>
      <c r="C106" s="1813" t="s">
        <v>1672</v>
      </c>
      <c r="D106" s="1813" t="s">
        <v>1671</v>
      </c>
      <c r="E106" s="1903">
        <v>515</v>
      </c>
      <c r="F106" s="43">
        <v>21</v>
      </c>
      <c r="G106" s="43" t="s">
        <v>402</v>
      </c>
      <c r="H106" s="386">
        <v>8.1999999999999993</v>
      </c>
      <c r="I106" s="1948"/>
      <c r="J106" s="1111">
        <v>498</v>
      </c>
      <c r="K106" s="1820">
        <f>J106+J107</f>
        <v>1308</v>
      </c>
      <c r="L106" s="525">
        <f>IF(Начало!$D$9=0,0,J106*(1-Начало!$D$9))</f>
        <v>0</v>
      </c>
      <c r="M106" s="1822">
        <f>L106+L107</f>
        <v>0</v>
      </c>
      <c r="N106" s="1844"/>
      <c r="O106" s="1838">
        <v>68900</v>
      </c>
      <c r="P106" s="1096"/>
      <c r="Q106" s="1827">
        <f>N106*M106</f>
        <v>0</v>
      </c>
      <c r="R106" s="1827">
        <f>N106*(W106+W107)</f>
        <v>0</v>
      </c>
      <c r="S106" s="1827">
        <f>N106*(X106+X107)</f>
        <v>0</v>
      </c>
      <c r="T106" s="346">
        <v>875</v>
      </c>
      <c r="U106" s="346">
        <v>380</v>
      </c>
      <c r="V106" s="346">
        <v>285</v>
      </c>
      <c r="W106" s="1110">
        <f>(T106/1000)*(U106/1000)*(V106/1000)</f>
        <v>9.47625E-2</v>
      </c>
      <c r="X106" s="356">
        <v>10.7</v>
      </c>
    </row>
    <row r="107" spans="1:24" ht="18" customHeight="1" thickBot="1">
      <c r="A107" s="877" t="s">
        <v>1351</v>
      </c>
      <c r="B107" s="1814"/>
      <c r="C107" s="1814"/>
      <c r="D107" s="1814"/>
      <c r="E107" s="1903"/>
      <c r="F107" s="43">
        <v>56</v>
      </c>
      <c r="G107" s="43" t="s">
        <v>515</v>
      </c>
      <c r="H107" s="386">
        <v>27</v>
      </c>
      <c r="I107" s="1949"/>
      <c r="J107" s="1111">
        <v>810</v>
      </c>
      <c r="K107" s="1821"/>
      <c r="L107" s="523">
        <f>IF(Начало!$D$9=0,0,J107*(1-Начало!$D$9))</f>
        <v>0</v>
      </c>
      <c r="M107" s="1822"/>
      <c r="N107" s="1845"/>
      <c r="O107" s="1871"/>
      <c r="P107" s="1096"/>
      <c r="Q107" s="1827"/>
      <c r="R107" s="1827"/>
      <c r="S107" s="1827"/>
      <c r="T107" s="346">
        <v>900</v>
      </c>
      <c r="U107" s="346">
        <v>595</v>
      </c>
      <c r="V107" s="346">
        <v>345</v>
      </c>
      <c r="W107" s="1110">
        <f>(T107/1000)*(U107/1000)*(V107/1000)</f>
        <v>0.18474749999999998</v>
      </c>
      <c r="X107" s="356">
        <v>29.4</v>
      </c>
    </row>
    <row r="108" spans="1:24" ht="116.25" customHeight="1" thickBot="1">
      <c r="A108" s="1546" t="s">
        <v>1667</v>
      </c>
      <c r="B108" s="1547"/>
      <c r="C108" s="1547"/>
      <c r="D108" s="1547"/>
      <c r="E108" s="1547"/>
      <c r="F108" s="1547"/>
      <c r="G108" s="1547"/>
      <c r="H108" s="1547"/>
      <c r="I108" s="1547"/>
      <c r="J108" s="1846" t="s">
        <v>1353</v>
      </c>
      <c r="K108" s="1847"/>
      <c r="L108" s="1847"/>
      <c r="M108" s="1848"/>
      <c r="N108" s="454"/>
      <c r="O108" s="1416"/>
      <c r="P108" s="211"/>
      <c r="Q108" s="1096"/>
      <c r="R108" s="1096"/>
      <c r="S108" s="1096"/>
      <c r="T108" s="351"/>
      <c r="U108" s="351"/>
      <c r="V108" s="351"/>
      <c r="W108" s="354"/>
      <c r="X108" s="212"/>
    </row>
    <row r="109" spans="1:24" ht="18" customHeight="1">
      <c r="A109" s="125" t="s">
        <v>526</v>
      </c>
      <c r="B109" s="1910" t="s">
        <v>575</v>
      </c>
      <c r="C109" s="1907" t="s">
        <v>576</v>
      </c>
      <c r="D109" s="1907" t="s">
        <v>579</v>
      </c>
      <c r="E109" s="1923">
        <v>565</v>
      </c>
      <c r="F109" s="43">
        <v>20</v>
      </c>
      <c r="G109" s="1101" t="s">
        <v>530</v>
      </c>
      <c r="H109" s="386">
        <v>13</v>
      </c>
      <c r="I109" s="1919" t="s">
        <v>250</v>
      </c>
      <c r="J109" s="1107">
        <v>694</v>
      </c>
      <c r="K109" s="1820">
        <f>J109+J110</f>
        <v>2316</v>
      </c>
      <c r="L109" s="525">
        <f>IF(Начало!$D$9=0,0,J109*(1-Начало!$D$9))</f>
        <v>0</v>
      </c>
      <c r="M109" s="1822">
        <f>L109+L110</f>
        <v>0</v>
      </c>
      <c r="N109" s="1902"/>
      <c r="O109" s="1878">
        <v>107900</v>
      </c>
      <c r="P109" s="1096"/>
      <c r="Q109" s="1827">
        <f>N109*M109</f>
        <v>0</v>
      </c>
      <c r="R109" s="1827">
        <f>N109*(W109+W110)</f>
        <v>0</v>
      </c>
      <c r="S109" s="1827">
        <f>N109*(X109+X110)</f>
        <v>0</v>
      </c>
      <c r="T109" s="346">
        <v>985</v>
      </c>
      <c r="U109" s="346">
        <v>345</v>
      </c>
      <c r="V109" s="346">
        <v>370</v>
      </c>
      <c r="W109" s="1110">
        <f>(T109/1000)*(U109/1000)*(V109/1000)</f>
        <v>0.12573524999999999</v>
      </c>
      <c r="X109" s="358">
        <v>17.100000000000001</v>
      </c>
    </row>
    <row r="110" spans="1:24" ht="18" customHeight="1">
      <c r="A110" s="66" t="s">
        <v>528</v>
      </c>
      <c r="B110" s="1911"/>
      <c r="C110" s="1908"/>
      <c r="D110" s="1908"/>
      <c r="E110" s="1922"/>
      <c r="F110" s="43">
        <v>57</v>
      </c>
      <c r="G110" s="1097" t="s">
        <v>406</v>
      </c>
      <c r="H110" s="386">
        <v>36.4</v>
      </c>
      <c r="I110" s="1920"/>
      <c r="J110" s="1061">
        <v>1622</v>
      </c>
      <c r="K110" s="1821"/>
      <c r="L110" s="523">
        <f>IF(Начало!$D$9=0,0,J110*(1-Начало!$D$9))</f>
        <v>0</v>
      </c>
      <c r="M110" s="1822"/>
      <c r="N110" s="1845"/>
      <c r="O110" s="1838"/>
      <c r="P110" s="1096"/>
      <c r="Q110" s="1827"/>
      <c r="R110" s="1827"/>
      <c r="S110" s="1827"/>
      <c r="T110" s="346">
        <v>920</v>
      </c>
      <c r="U110" s="346">
        <v>615</v>
      </c>
      <c r="V110" s="346">
        <v>390</v>
      </c>
      <c r="W110" s="1110">
        <f>(T110/1000)*(U110/1000)*(V110/1000)</f>
        <v>0.220662</v>
      </c>
      <c r="X110" s="358">
        <v>39.700000000000003</v>
      </c>
    </row>
    <row r="111" spans="1:24" ht="18" customHeight="1">
      <c r="A111" s="66" t="s">
        <v>527</v>
      </c>
      <c r="B111" s="1942" t="s">
        <v>577</v>
      </c>
      <c r="C111" s="1860" t="s">
        <v>578</v>
      </c>
      <c r="D111" s="1860" t="s">
        <v>580</v>
      </c>
      <c r="E111" s="1946">
        <v>590</v>
      </c>
      <c r="F111" s="43">
        <v>21</v>
      </c>
      <c r="G111" s="43" t="s">
        <v>530</v>
      </c>
      <c r="H111" s="386">
        <v>13</v>
      </c>
      <c r="I111" s="1920"/>
      <c r="J111" s="1062">
        <v>716</v>
      </c>
      <c r="K111" s="1820">
        <f>J111+J112</f>
        <v>2390</v>
      </c>
      <c r="L111" s="525">
        <f>IF(Начало!$D$9=0,0,J111*(1-Начало!$D$9))</f>
        <v>0</v>
      </c>
      <c r="M111" s="1822">
        <f>L111+L112</f>
        <v>0</v>
      </c>
      <c r="N111" s="1844"/>
      <c r="O111" s="1838">
        <v>110900</v>
      </c>
      <c r="P111" s="1096"/>
      <c r="Q111" s="1827">
        <f>N111*M111</f>
        <v>0</v>
      </c>
      <c r="R111" s="1827">
        <f>N111*(W111+W112)</f>
        <v>0</v>
      </c>
      <c r="S111" s="1827">
        <f>N111*(X111+X112)</f>
        <v>0</v>
      </c>
      <c r="T111" s="346">
        <v>985</v>
      </c>
      <c r="U111" s="346">
        <v>345</v>
      </c>
      <c r="V111" s="346">
        <v>370</v>
      </c>
      <c r="W111" s="1110">
        <f>(T111/1000)*(U111/1000)*(V111/1000)</f>
        <v>0.12573524999999999</v>
      </c>
      <c r="X111" s="358">
        <v>17.100000000000001</v>
      </c>
    </row>
    <row r="112" spans="1:24" ht="18" customHeight="1" thickBot="1">
      <c r="A112" s="66" t="s">
        <v>529</v>
      </c>
      <c r="B112" s="1918"/>
      <c r="C112" s="1861"/>
      <c r="D112" s="1861"/>
      <c r="E112" s="1917"/>
      <c r="F112" s="43">
        <v>57</v>
      </c>
      <c r="G112" s="43" t="s">
        <v>406</v>
      </c>
      <c r="H112" s="386">
        <v>36.4</v>
      </c>
      <c r="I112" s="1920"/>
      <c r="J112" s="1062">
        <v>1674</v>
      </c>
      <c r="K112" s="1821"/>
      <c r="L112" s="523">
        <f>IF(Начало!$D$9=0,0,J112*(1-Начало!$D$9))</f>
        <v>0</v>
      </c>
      <c r="M112" s="1822"/>
      <c r="N112" s="1845"/>
      <c r="O112" s="1871"/>
      <c r="P112" s="1096"/>
      <c r="Q112" s="1827"/>
      <c r="R112" s="1827"/>
      <c r="S112" s="1827"/>
      <c r="T112" s="346">
        <v>920</v>
      </c>
      <c r="U112" s="346">
        <v>615</v>
      </c>
      <c r="V112" s="346">
        <v>390</v>
      </c>
      <c r="W112" s="1110">
        <f>(T112/1000)*(U112/1000)*(V112/1000)</f>
        <v>0.220662</v>
      </c>
      <c r="X112" s="358">
        <v>39.700000000000003</v>
      </c>
    </row>
    <row r="113" spans="1:24" ht="21" customHeight="1" thickBot="1">
      <c r="A113" s="269" t="s">
        <v>1499</v>
      </c>
      <c r="B113" s="289"/>
      <c r="C113" s="289"/>
      <c r="D113" s="289"/>
      <c r="E113" s="289"/>
      <c r="F113" s="289"/>
      <c r="G113" s="289"/>
      <c r="H113" s="289"/>
      <c r="I113" s="289"/>
      <c r="J113" s="289"/>
      <c r="K113" s="289"/>
      <c r="L113" s="289"/>
      <c r="M113" s="391"/>
      <c r="N113" s="457"/>
      <c r="O113" s="1418"/>
      <c r="P113" s="1096"/>
      <c r="Q113" s="1096"/>
      <c r="R113" s="1096"/>
      <c r="S113" s="1096"/>
      <c r="T113" s="346"/>
      <c r="U113" s="346"/>
      <c r="V113" s="346"/>
      <c r="W113" s="355"/>
      <c r="X113" s="1096"/>
    </row>
    <row r="114" spans="1:24">
      <c r="A114" s="986" t="s">
        <v>1521</v>
      </c>
      <c r="B114" s="1885" t="s">
        <v>1666</v>
      </c>
      <c r="C114" s="1886"/>
      <c r="D114" s="1886"/>
      <c r="E114" s="1886"/>
      <c r="F114" s="1886"/>
      <c r="G114" s="1886"/>
      <c r="H114" s="1886"/>
      <c r="I114" s="1886"/>
      <c r="J114" s="1887"/>
      <c r="K114" s="1084">
        <v>55</v>
      </c>
      <c r="L114" s="525">
        <f>IF(Начало!$D$9=0,0,K114*(1-Начало!$D$9))</f>
        <v>0</v>
      </c>
      <c r="M114" s="987"/>
      <c r="N114" s="1095"/>
      <c r="O114" s="1394">
        <v>3900</v>
      </c>
      <c r="P114" s="1096"/>
      <c r="Q114" s="1096">
        <f>N114*L114</f>
        <v>0</v>
      </c>
      <c r="R114" s="1096">
        <f>N114*W114</f>
        <v>0</v>
      </c>
      <c r="S114" s="1096">
        <f>N114*X114</f>
        <v>0</v>
      </c>
      <c r="T114" s="348"/>
      <c r="U114" s="348"/>
      <c r="V114" s="348"/>
      <c r="W114" s="355"/>
      <c r="X114" s="1096"/>
    </row>
    <row r="115" spans="1:24" ht="26.25" thickBot="1">
      <c r="A115" s="288" t="s">
        <v>1522</v>
      </c>
      <c r="B115" s="1888" t="s">
        <v>1476</v>
      </c>
      <c r="C115" s="1889"/>
      <c r="D115" s="1889"/>
      <c r="E115" s="1889"/>
      <c r="F115" s="1889"/>
      <c r="G115" s="1889"/>
      <c r="H115" s="1889"/>
      <c r="I115" s="1889"/>
      <c r="J115" s="1890"/>
      <c r="K115" s="969">
        <v>55</v>
      </c>
      <c r="L115" s="525">
        <f>IF(Начало!$D$9=0,0,K115*(1-Начало!$D$9))</f>
        <v>0</v>
      </c>
      <c r="M115" s="1113"/>
      <c r="N115" s="1093"/>
      <c r="O115" s="1394">
        <v>3900</v>
      </c>
      <c r="P115" s="999" t="s">
        <v>1503</v>
      </c>
      <c r="Q115" s="1096">
        <f>N115*L115</f>
        <v>0</v>
      </c>
      <c r="R115" s="1096">
        <f>N115*W115</f>
        <v>0</v>
      </c>
      <c r="S115" s="1096">
        <f>N115*X115</f>
        <v>0</v>
      </c>
      <c r="T115" s="348"/>
      <c r="U115" s="348"/>
      <c r="V115" s="348"/>
      <c r="W115" s="355"/>
      <c r="X115" s="1096"/>
    </row>
    <row r="116" spans="1:24" ht="21" customHeight="1" thickBot="1">
      <c r="A116" s="269" t="s">
        <v>1501</v>
      </c>
      <c r="B116" s="289"/>
      <c r="C116" s="289"/>
      <c r="D116" s="289"/>
      <c r="E116" s="289"/>
      <c r="F116" s="289"/>
      <c r="G116" s="289"/>
      <c r="H116" s="289"/>
      <c r="I116" s="289"/>
      <c r="J116" s="289"/>
      <c r="K116" s="289"/>
      <c r="L116" s="289"/>
      <c r="M116" s="391"/>
      <c r="N116" s="457"/>
      <c r="O116" s="457"/>
      <c r="P116" s="1096"/>
      <c r="Q116" s="1096"/>
      <c r="R116" s="1096"/>
      <c r="S116" s="1096"/>
      <c r="T116" s="346"/>
      <c r="U116" s="346"/>
      <c r="V116" s="346"/>
      <c r="W116" s="355"/>
      <c r="X116" s="1096"/>
    </row>
    <row r="117" spans="1:24">
      <c r="A117" s="825" t="s">
        <v>275</v>
      </c>
      <c r="B117" s="1943" t="s">
        <v>1500</v>
      </c>
      <c r="C117" s="1944"/>
      <c r="D117" s="1944"/>
      <c r="E117" s="1944"/>
      <c r="F117" s="1944"/>
      <c r="G117" s="1944"/>
      <c r="H117" s="1944"/>
      <c r="I117" s="1944"/>
      <c r="J117" s="1945"/>
      <c r="K117" s="968">
        <v>110</v>
      </c>
      <c r="L117" s="525">
        <f>IF(Начало!$D$9=0,0,K117*(1-Начало!$D$9))</f>
        <v>0</v>
      </c>
      <c r="M117" s="826"/>
      <c r="N117" s="1085"/>
      <c r="O117" s="1400">
        <v>7900</v>
      </c>
      <c r="P117" s="782"/>
      <c r="Q117" s="1096">
        <f>N117*L117</f>
        <v>0</v>
      </c>
      <c r="R117" s="1096">
        <f>N117*W117</f>
        <v>0</v>
      </c>
      <c r="S117" s="1096">
        <f>N117*X117</f>
        <v>0</v>
      </c>
      <c r="T117" s="348"/>
      <c r="U117" s="348"/>
      <c r="V117" s="348"/>
      <c r="W117" s="355"/>
      <c r="X117" s="1096"/>
    </row>
    <row r="118" spans="1:24" ht="25.5">
      <c r="A118" s="986" t="s">
        <v>1477</v>
      </c>
      <c r="B118" s="1885" t="s">
        <v>1478</v>
      </c>
      <c r="C118" s="1886"/>
      <c r="D118" s="1886"/>
      <c r="E118" s="1886"/>
      <c r="F118" s="1886"/>
      <c r="G118" s="1886"/>
      <c r="H118" s="1886"/>
      <c r="I118" s="1886"/>
      <c r="J118" s="1887"/>
      <c r="K118" s="1084">
        <v>110</v>
      </c>
      <c r="L118" s="525">
        <f>IF(Начало!$D$9=0,0,K118*(1-Начало!$D$9))</f>
        <v>0</v>
      </c>
      <c r="M118" s="987"/>
      <c r="N118" s="1095"/>
      <c r="O118" s="1400">
        <v>7900</v>
      </c>
      <c r="P118" s="999" t="s">
        <v>1503</v>
      </c>
      <c r="Q118" s="1096">
        <f>N118*L118</f>
        <v>0</v>
      </c>
      <c r="R118" s="1096">
        <f>N118*W118</f>
        <v>0</v>
      </c>
      <c r="S118" s="1096">
        <f>N118*X118</f>
        <v>0</v>
      </c>
      <c r="T118" s="348"/>
      <c r="U118" s="348"/>
      <c r="V118" s="348"/>
      <c r="W118" s="355"/>
      <c r="X118" s="1096"/>
    </row>
    <row r="119" spans="1:24">
      <c r="A119" s="985" t="s">
        <v>505</v>
      </c>
      <c r="B119" s="1891" t="s">
        <v>1502</v>
      </c>
      <c r="C119" s="1892"/>
      <c r="D119" s="1892"/>
      <c r="E119" s="1892"/>
      <c r="F119" s="1892"/>
      <c r="G119" s="1892"/>
      <c r="H119" s="1892"/>
      <c r="I119" s="1892"/>
      <c r="J119" s="1893"/>
      <c r="K119" s="972">
        <v>250</v>
      </c>
      <c r="L119" s="525">
        <f>IF(Начало!$D$9=0,0,K119*(1-Начало!$D$9))</f>
        <v>0</v>
      </c>
      <c r="M119" s="542"/>
      <c r="N119" s="1083"/>
      <c r="O119" s="1400">
        <v>17900</v>
      </c>
      <c r="P119" s="1096"/>
      <c r="Q119" s="1096">
        <f>N119*L119</f>
        <v>0</v>
      </c>
      <c r="R119" s="1096">
        <f>N119*W119</f>
        <v>0</v>
      </c>
      <c r="S119" s="1096">
        <f>N119*X119</f>
        <v>0</v>
      </c>
      <c r="T119" s="348"/>
      <c r="U119" s="348"/>
      <c r="V119" s="348"/>
      <c r="W119" s="355"/>
      <c r="X119" s="1096"/>
    </row>
    <row r="120" spans="1:24" ht="26.25" thickBot="1">
      <c r="A120" s="985" t="s">
        <v>1480</v>
      </c>
      <c r="B120" s="1891" t="s">
        <v>1479</v>
      </c>
      <c r="C120" s="1892"/>
      <c r="D120" s="1892"/>
      <c r="E120" s="1892"/>
      <c r="F120" s="1892"/>
      <c r="G120" s="1892"/>
      <c r="H120" s="1892"/>
      <c r="I120" s="1892"/>
      <c r="J120" s="1893"/>
      <c r="K120" s="972">
        <v>250</v>
      </c>
      <c r="L120" s="525">
        <f>IF(Начало!$D$9=0,0,K120*(1-Начало!$D$9))</f>
        <v>0</v>
      </c>
      <c r="M120" s="542"/>
      <c r="N120" s="1083"/>
      <c r="O120" s="1400">
        <v>17900</v>
      </c>
      <c r="P120" s="999" t="s">
        <v>1503</v>
      </c>
      <c r="Q120" s="1096">
        <f>N120*L120</f>
        <v>0</v>
      </c>
      <c r="R120" s="1096">
        <f>N120*W120</f>
        <v>0</v>
      </c>
      <c r="S120" s="1096">
        <f>N120*X120</f>
        <v>0</v>
      </c>
      <c r="T120" s="348"/>
      <c r="U120" s="348"/>
      <c r="V120" s="348"/>
      <c r="W120" s="355"/>
      <c r="X120" s="1096"/>
    </row>
    <row r="121" spans="1:24" ht="28.5" customHeight="1" thickBot="1">
      <c r="A121" s="1828" t="s">
        <v>1665</v>
      </c>
      <c r="B121" s="1829"/>
      <c r="C121" s="1829"/>
      <c r="D121" s="1829"/>
      <c r="E121" s="1829"/>
      <c r="F121" s="1829"/>
      <c r="G121" s="1829"/>
      <c r="H121" s="1829"/>
      <c r="I121" s="1829"/>
      <c r="J121" s="1829"/>
      <c r="K121" s="1829"/>
      <c r="L121" s="1829"/>
      <c r="M121" s="1830"/>
      <c r="N121" s="458"/>
      <c r="O121" s="458"/>
      <c r="P121" s="213"/>
      <c r="Q121" s="1096"/>
      <c r="R121" s="1096"/>
      <c r="S121" s="1096"/>
      <c r="T121" s="352"/>
      <c r="U121" s="352"/>
      <c r="V121" s="352"/>
      <c r="W121" s="354"/>
      <c r="X121" s="212"/>
    </row>
    <row r="122" spans="1:24" ht="28.5" customHeight="1" thickBot="1">
      <c r="A122" s="1546" t="s">
        <v>660</v>
      </c>
      <c r="B122" s="1547"/>
      <c r="C122" s="1547"/>
      <c r="D122" s="1547"/>
      <c r="E122" s="1547"/>
      <c r="F122" s="1547"/>
      <c r="G122" s="1547"/>
      <c r="H122" s="1547"/>
      <c r="I122" s="1548"/>
      <c r="J122" s="1846" t="s">
        <v>1328</v>
      </c>
      <c r="K122" s="1847"/>
      <c r="L122" s="1847"/>
      <c r="M122" s="1848"/>
      <c r="N122" s="454"/>
      <c r="O122" s="1408"/>
      <c r="P122" s="211"/>
      <c r="Q122" s="1096"/>
      <c r="R122" s="1096"/>
      <c r="S122" s="1096"/>
      <c r="T122" s="351"/>
      <c r="U122" s="351"/>
      <c r="V122" s="351"/>
      <c r="W122" s="354"/>
      <c r="X122" s="212"/>
    </row>
    <row r="123" spans="1:24" ht="20.25" customHeight="1">
      <c r="A123" s="132" t="s">
        <v>1308</v>
      </c>
      <c r="B123" s="1102" t="s">
        <v>1664</v>
      </c>
      <c r="C123" s="1102" t="s">
        <v>1663</v>
      </c>
      <c r="D123" s="118" t="s">
        <v>1662</v>
      </c>
      <c r="E123" s="1103" t="s">
        <v>158</v>
      </c>
      <c r="F123" s="1102">
        <v>55</v>
      </c>
      <c r="G123" s="1116" t="s">
        <v>1348</v>
      </c>
      <c r="H123" s="359">
        <v>31.6</v>
      </c>
      <c r="I123" s="1883" t="s">
        <v>251</v>
      </c>
      <c r="J123" s="970">
        <v>1713</v>
      </c>
      <c r="K123" s="467" t="s">
        <v>158</v>
      </c>
      <c r="L123" s="523">
        <f>IF(Начало!$D$9=0,0,J123*(1-Начало!$D$9))</f>
        <v>0</v>
      </c>
      <c r="M123" s="532"/>
      <c r="N123" s="1404"/>
      <c r="O123" s="1410">
        <v>89500</v>
      </c>
      <c r="P123" s="782"/>
      <c r="Q123" s="1096">
        <f t="shared" ref="Q123:Q129" si="10">N123*L123</f>
        <v>0</v>
      </c>
      <c r="R123" s="1096">
        <f t="shared" ref="R123:R129" si="11">N123*W123</f>
        <v>0</v>
      </c>
      <c r="S123" s="1096">
        <f t="shared" ref="S123:S129" si="12">N123*X123</f>
        <v>0</v>
      </c>
      <c r="T123" s="346">
        <v>915</v>
      </c>
      <c r="U123" s="346">
        <v>615</v>
      </c>
      <c r="V123" s="346">
        <v>370</v>
      </c>
      <c r="W123" s="1110">
        <f t="shared" ref="W123:W129" si="13">(T123/1000)*(U123/1000)*(V123/1000)</f>
        <v>0.20820825000000001</v>
      </c>
      <c r="X123" s="356">
        <v>34.700000000000003</v>
      </c>
    </row>
    <row r="124" spans="1:24" ht="20.25" customHeight="1">
      <c r="A124" s="132" t="s">
        <v>1309</v>
      </c>
      <c r="B124" s="1102" t="s">
        <v>1661</v>
      </c>
      <c r="C124" s="1102" t="s">
        <v>1660</v>
      </c>
      <c r="D124" s="118" t="s">
        <v>1659</v>
      </c>
      <c r="E124" s="1103" t="s">
        <v>158</v>
      </c>
      <c r="F124" s="1102">
        <v>54</v>
      </c>
      <c r="G124" s="1116" t="s">
        <v>1348</v>
      </c>
      <c r="H124" s="359">
        <v>35</v>
      </c>
      <c r="I124" s="1884"/>
      <c r="J124" s="970">
        <v>2048</v>
      </c>
      <c r="K124" s="467" t="s">
        <v>158</v>
      </c>
      <c r="L124" s="523">
        <f>IF(Начало!$D$9=0,0,J124*(1-Начало!$D$9))</f>
        <v>0</v>
      </c>
      <c r="M124" s="533"/>
      <c r="N124" s="1405"/>
      <c r="O124" s="1400">
        <v>106900</v>
      </c>
      <c r="P124" s="1096"/>
      <c r="Q124" s="1096">
        <f t="shared" si="10"/>
        <v>0</v>
      </c>
      <c r="R124" s="1096">
        <f t="shared" si="11"/>
        <v>0</v>
      </c>
      <c r="S124" s="1096">
        <f t="shared" si="12"/>
        <v>0</v>
      </c>
      <c r="T124" s="346">
        <v>915</v>
      </c>
      <c r="U124" s="346">
        <v>615</v>
      </c>
      <c r="V124" s="346">
        <v>370</v>
      </c>
      <c r="W124" s="1110">
        <f t="shared" si="13"/>
        <v>0.20820825000000001</v>
      </c>
      <c r="X124" s="356">
        <v>38</v>
      </c>
    </row>
    <row r="125" spans="1:24" ht="20.25" customHeight="1">
      <c r="A125" s="134" t="s">
        <v>1310</v>
      </c>
      <c r="B125" s="1115" t="s">
        <v>1658</v>
      </c>
      <c r="C125" s="1115" t="s">
        <v>1657</v>
      </c>
      <c r="D125" s="67" t="s">
        <v>1656</v>
      </c>
      <c r="E125" s="1103" t="s">
        <v>158</v>
      </c>
      <c r="F125" s="1115">
        <v>55</v>
      </c>
      <c r="G125" s="1114" t="s">
        <v>1343</v>
      </c>
      <c r="H125" s="360">
        <v>43.3</v>
      </c>
      <c r="I125" s="1884"/>
      <c r="J125" s="970">
        <v>2333</v>
      </c>
      <c r="K125" s="467" t="s">
        <v>158</v>
      </c>
      <c r="L125" s="523">
        <f>IF(Начало!$D$9=0,0,J125*(1-Начало!$D$9))</f>
        <v>0</v>
      </c>
      <c r="M125" s="533"/>
      <c r="N125" s="1406"/>
      <c r="O125" s="1400">
        <v>120900</v>
      </c>
      <c r="P125" s="1096"/>
      <c r="Q125" s="1096">
        <f t="shared" si="10"/>
        <v>0</v>
      </c>
      <c r="R125" s="1096">
        <f t="shared" si="11"/>
        <v>0</v>
      </c>
      <c r="S125" s="1096">
        <f t="shared" si="12"/>
        <v>0</v>
      </c>
      <c r="T125" s="346">
        <v>1030</v>
      </c>
      <c r="U125" s="346">
        <v>750</v>
      </c>
      <c r="V125" s="346">
        <v>438</v>
      </c>
      <c r="W125" s="1110">
        <f t="shared" si="13"/>
        <v>0.33835499999999996</v>
      </c>
      <c r="X125" s="356">
        <v>47.1</v>
      </c>
    </row>
    <row r="126" spans="1:24" ht="20.25" customHeight="1">
      <c r="A126" s="134" t="s">
        <v>1311</v>
      </c>
      <c r="B126" s="1115" t="s">
        <v>1655</v>
      </c>
      <c r="C126" s="1115" t="s">
        <v>1654</v>
      </c>
      <c r="D126" s="67" t="s">
        <v>1653</v>
      </c>
      <c r="E126" s="1103" t="s">
        <v>158</v>
      </c>
      <c r="F126" s="1115">
        <v>55</v>
      </c>
      <c r="G126" s="1114" t="s">
        <v>1343</v>
      </c>
      <c r="H126" s="360">
        <v>48</v>
      </c>
      <c r="I126" s="1884"/>
      <c r="J126" s="970">
        <v>2444</v>
      </c>
      <c r="K126" s="467" t="s">
        <v>158</v>
      </c>
      <c r="L126" s="523">
        <f>IF(Начало!$D$9=0,0,J126*(1-Начало!$D$9))</f>
        <v>0</v>
      </c>
      <c r="M126" s="533"/>
      <c r="N126" s="1406"/>
      <c r="O126" s="1400">
        <v>126900</v>
      </c>
      <c r="P126" s="1096"/>
      <c r="Q126" s="1096">
        <f t="shared" si="10"/>
        <v>0</v>
      </c>
      <c r="R126" s="1096">
        <f t="shared" si="11"/>
        <v>0</v>
      </c>
      <c r="S126" s="1096">
        <f t="shared" si="12"/>
        <v>0</v>
      </c>
      <c r="T126" s="346">
        <v>1030</v>
      </c>
      <c r="U126" s="346">
        <v>750</v>
      </c>
      <c r="V126" s="346">
        <v>438</v>
      </c>
      <c r="W126" s="1110">
        <f t="shared" si="13"/>
        <v>0.33835499999999996</v>
      </c>
      <c r="X126" s="356">
        <v>51.8</v>
      </c>
    </row>
    <row r="127" spans="1:24">
      <c r="A127" s="134" t="s">
        <v>1312</v>
      </c>
      <c r="B127" s="1115" t="s">
        <v>1652</v>
      </c>
      <c r="C127" s="1115" t="s">
        <v>1651</v>
      </c>
      <c r="D127" s="67" t="s">
        <v>1650</v>
      </c>
      <c r="E127" s="1103" t="s">
        <v>158</v>
      </c>
      <c r="F127" s="1115">
        <v>63</v>
      </c>
      <c r="G127" s="1114" t="s">
        <v>412</v>
      </c>
      <c r="H127" s="360">
        <v>62.1</v>
      </c>
      <c r="I127" s="1884"/>
      <c r="J127" s="970">
        <v>2633</v>
      </c>
      <c r="K127" s="467" t="s">
        <v>158</v>
      </c>
      <c r="L127" s="523">
        <f>IF(Начало!$D$9=0,0,J127*(1-Начало!$D$9))</f>
        <v>0</v>
      </c>
      <c r="M127" s="533"/>
      <c r="N127" s="1406"/>
      <c r="O127" s="1400">
        <v>136500</v>
      </c>
      <c r="P127" s="1096"/>
      <c r="Q127" s="1096">
        <f t="shared" si="10"/>
        <v>0</v>
      </c>
      <c r="R127" s="1096">
        <f t="shared" si="11"/>
        <v>0</v>
      </c>
      <c r="S127" s="1096">
        <f t="shared" si="12"/>
        <v>0</v>
      </c>
      <c r="T127" s="346">
        <v>1090</v>
      </c>
      <c r="U127" s="346">
        <v>885</v>
      </c>
      <c r="V127" s="346">
        <v>500</v>
      </c>
      <c r="W127" s="1110">
        <f t="shared" si="13"/>
        <v>0.48232500000000006</v>
      </c>
      <c r="X127" s="356">
        <v>67.7</v>
      </c>
    </row>
    <row r="128" spans="1:24">
      <c r="A128" s="134" t="s">
        <v>1313</v>
      </c>
      <c r="B128" s="1115" t="s">
        <v>1649</v>
      </c>
      <c r="C128" s="1115" t="s">
        <v>1648</v>
      </c>
      <c r="D128" s="67" t="s">
        <v>1647</v>
      </c>
      <c r="E128" s="1103" t="s">
        <v>158</v>
      </c>
      <c r="F128" s="1115">
        <v>62.5</v>
      </c>
      <c r="G128" s="1114" t="s">
        <v>412</v>
      </c>
      <c r="H128" s="360">
        <v>68.8</v>
      </c>
      <c r="I128" s="1884"/>
      <c r="J128" s="970">
        <v>4492</v>
      </c>
      <c r="K128" s="467" t="s">
        <v>158</v>
      </c>
      <c r="L128" s="523">
        <f>IF(Начало!$D$9=0,0,J128*(1-Начало!$D$9))</f>
        <v>0</v>
      </c>
      <c r="M128" s="533"/>
      <c r="N128" s="1406"/>
      <c r="O128" s="1400">
        <v>234500</v>
      </c>
      <c r="P128" s="1096"/>
      <c r="Q128" s="1096">
        <f t="shared" si="10"/>
        <v>0</v>
      </c>
      <c r="R128" s="1096">
        <f t="shared" si="11"/>
        <v>0</v>
      </c>
      <c r="S128" s="1096">
        <f t="shared" si="12"/>
        <v>0</v>
      </c>
      <c r="T128" s="346">
        <v>1090</v>
      </c>
      <c r="U128" s="346">
        <v>885</v>
      </c>
      <c r="V128" s="346">
        <v>500</v>
      </c>
      <c r="W128" s="1110">
        <f t="shared" si="13"/>
        <v>0.48232500000000006</v>
      </c>
      <c r="X128" s="356">
        <v>75.599999999999994</v>
      </c>
    </row>
    <row r="129" spans="1:24" ht="21" thickBot="1">
      <c r="A129" s="133" t="s">
        <v>1314</v>
      </c>
      <c r="B129" s="1098" t="s">
        <v>1646</v>
      </c>
      <c r="C129" s="1098" t="s">
        <v>1645</v>
      </c>
      <c r="D129" s="393" t="s">
        <v>1644</v>
      </c>
      <c r="E129" s="1103" t="s">
        <v>158</v>
      </c>
      <c r="F129" s="1098">
        <v>61.5</v>
      </c>
      <c r="G129" s="1117" t="s">
        <v>412</v>
      </c>
      <c r="H129" s="394">
        <v>74.099999999999994</v>
      </c>
      <c r="I129" s="1866"/>
      <c r="J129" s="970">
        <v>4623</v>
      </c>
      <c r="K129" s="467" t="s">
        <v>158</v>
      </c>
      <c r="L129" s="523">
        <f>IF(Начало!$D$9=0,0,J129*(1-Начало!$D$9))</f>
        <v>0</v>
      </c>
      <c r="M129" s="531"/>
      <c r="N129" s="1407"/>
      <c r="O129" s="1411">
        <v>239900</v>
      </c>
      <c r="P129" s="1096"/>
      <c r="Q129" s="1096">
        <f t="shared" si="10"/>
        <v>0</v>
      </c>
      <c r="R129" s="1096">
        <f t="shared" si="11"/>
        <v>0</v>
      </c>
      <c r="S129" s="1096">
        <f t="shared" si="12"/>
        <v>0</v>
      </c>
      <c r="T129" s="346">
        <v>1090</v>
      </c>
      <c r="U129" s="346">
        <v>885</v>
      </c>
      <c r="V129" s="346">
        <v>500</v>
      </c>
      <c r="W129" s="1110">
        <f t="shared" si="13"/>
        <v>0.48232500000000006</v>
      </c>
      <c r="X129" s="356">
        <v>79.5</v>
      </c>
    </row>
    <row r="130" spans="1:24" ht="53.25" customHeight="1" thickBot="1">
      <c r="A130" s="1546" t="s">
        <v>1643</v>
      </c>
      <c r="B130" s="1547"/>
      <c r="C130" s="1547"/>
      <c r="D130" s="1547"/>
      <c r="E130" s="1547"/>
      <c r="F130" s="1547"/>
      <c r="G130" s="1547"/>
      <c r="H130" s="1547"/>
      <c r="I130" s="1548"/>
      <c r="J130" s="1846" t="s">
        <v>1344</v>
      </c>
      <c r="K130" s="1847"/>
      <c r="L130" s="1847"/>
      <c r="M130" s="1848"/>
      <c r="N130" s="454"/>
      <c r="O130" s="1416"/>
      <c r="P130" s="211"/>
      <c r="Q130" s="1096"/>
      <c r="R130" s="1096"/>
      <c r="S130" s="1096"/>
      <c r="T130" s="346"/>
      <c r="U130" s="346"/>
      <c r="V130" s="346"/>
      <c r="W130" s="1110"/>
      <c r="X130" s="356"/>
    </row>
    <row r="131" spans="1:24">
      <c r="A131" s="134" t="s">
        <v>1315</v>
      </c>
      <c r="B131" s="1115">
        <v>2.0499999999999998</v>
      </c>
      <c r="C131" s="1115">
        <v>2.35</v>
      </c>
      <c r="D131" s="396">
        <v>0.02</v>
      </c>
      <c r="E131" s="397">
        <v>520</v>
      </c>
      <c r="F131" s="1114">
        <v>26</v>
      </c>
      <c r="G131" s="1116" t="s">
        <v>513</v>
      </c>
      <c r="H131" s="1114">
        <v>7.6</v>
      </c>
      <c r="I131" s="1854"/>
      <c r="J131" s="1109">
        <v>302</v>
      </c>
      <c r="K131" s="467" t="s">
        <v>158</v>
      </c>
      <c r="L131" s="523">
        <f>IF(Начало!$D$9=0,0,J131*(1-Начало!$D$9))</f>
        <v>0</v>
      </c>
      <c r="M131" s="532"/>
      <c r="N131" s="1414"/>
      <c r="O131" s="1410">
        <v>15900</v>
      </c>
      <c r="P131" s="1096"/>
      <c r="Q131" s="1096">
        <f>N131*L131</f>
        <v>0</v>
      </c>
      <c r="R131" s="1096">
        <f>N131*W131</f>
        <v>0</v>
      </c>
      <c r="S131" s="1096">
        <f>N131*X131</f>
        <v>0</v>
      </c>
      <c r="T131" s="346">
        <v>870</v>
      </c>
      <c r="U131" s="346">
        <v>360</v>
      </c>
      <c r="V131" s="346">
        <v>285</v>
      </c>
      <c r="W131" s="1110">
        <f>(T131/1000)*(U131/1000)*(V131/1000)</f>
        <v>8.926199999999998E-2</v>
      </c>
      <c r="X131" s="356">
        <v>9.6999999999999993</v>
      </c>
    </row>
    <row r="132" spans="1:24">
      <c r="A132" s="134" t="s">
        <v>1316</v>
      </c>
      <c r="B132" s="1115">
        <v>2.64</v>
      </c>
      <c r="C132" s="1115">
        <v>2.93</v>
      </c>
      <c r="D132" s="396">
        <v>0.02</v>
      </c>
      <c r="E132" s="397">
        <v>520</v>
      </c>
      <c r="F132" s="1114">
        <v>26</v>
      </c>
      <c r="G132" s="1116" t="s">
        <v>513</v>
      </c>
      <c r="H132" s="1114">
        <v>7.6</v>
      </c>
      <c r="I132" s="1855"/>
      <c r="J132" s="1109">
        <v>318</v>
      </c>
      <c r="K132" s="467" t="s">
        <v>158</v>
      </c>
      <c r="L132" s="523">
        <f>IF(Начало!$D$9=0,0,J132*(1-Начало!$D$9))</f>
        <v>0</v>
      </c>
      <c r="M132" s="532"/>
      <c r="N132" s="1414"/>
      <c r="O132" s="1400">
        <v>16500</v>
      </c>
      <c r="P132" s="1096"/>
      <c r="Q132" s="1096">
        <f>N132*L132</f>
        <v>0</v>
      </c>
      <c r="R132" s="1096">
        <f>N132*W132</f>
        <v>0</v>
      </c>
      <c r="S132" s="1096">
        <f>N132*X132</f>
        <v>0</v>
      </c>
      <c r="T132" s="346">
        <v>870</v>
      </c>
      <c r="U132" s="346">
        <v>360</v>
      </c>
      <c r="V132" s="346">
        <v>285</v>
      </c>
      <c r="W132" s="1110">
        <f>(T132/1000)*(U132/1000)*(V132/1000)</f>
        <v>8.926199999999998E-2</v>
      </c>
      <c r="X132" s="356">
        <v>9.6999999999999993</v>
      </c>
    </row>
    <row r="133" spans="1:24">
      <c r="A133" s="134" t="s">
        <v>1317</v>
      </c>
      <c r="B133" s="1115">
        <v>3.52</v>
      </c>
      <c r="C133" s="1115">
        <v>3.81</v>
      </c>
      <c r="D133" s="396">
        <v>0.02</v>
      </c>
      <c r="E133" s="1087">
        <v>600</v>
      </c>
      <c r="F133" s="1114">
        <v>26</v>
      </c>
      <c r="G133" s="1114" t="s">
        <v>513</v>
      </c>
      <c r="H133" s="1114">
        <v>7.6</v>
      </c>
      <c r="I133" s="1855"/>
      <c r="J133" s="1109">
        <v>366</v>
      </c>
      <c r="K133" s="467" t="s">
        <v>158</v>
      </c>
      <c r="L133" s="523">
        <f>IF(Начало!$D$9=0,0,J133*(1-Начало!$D$9))</f>
        <v>0</v>
      </c>
      <c r="M133" s="532"/>
      <c r="N133" s="1414"/>
      <c r="O133" s="1400">
        <v>19500</v>
      </c>
      <c r="P133" s="1096"/>
      <c r="Q133" s="1096">
        <f>N133*L133</f>
        <v>0</v>
      </c>
      <c r="R133" s="1096">
        <f>N133*W133</f>
        <v>0</v>
      </c>
      <c r="S133" s="1096">
        <f>N133*X133</f>
        <v>0</v>
      </c>
      <c r="T133" s="346">
        <v>870</v>
      </c>
      <c r="U133" s="346">
        <v>360</v>
      </c>
      <c r="V133" s="346">
        <v>285</v>
      </c>
      <c r="W133" s="1110">
        <f>(T133/1000)*(U133/1000)*(V133/1000)</f>
        <v>8.926199999999998E-2</v>
      </c>
      <c r="X133" s="356">
        <v>9.8000000000000007</v>
      </c>
    </row>
    <row r="134" spans="1:24">
      <c r="A134" s="133" t="s">
        <v>1318</v>
      </c>
      <c r="B134" s="1098">
        <v>5.28</v>
      </c>
      <c r="C134" s="1098">
        <v>5.57</v>
      </c>
      <c r="D134" s="398">
        <v>3.4000000000000002E-2</v>
      </c>
      <c r="E134" s="1100">
        <v>840</v>
      </c>
      <c r="F134" s="1117">
        <v>30</v>
      </c>
      <c r="G134" s="1117" t="s">
        <v>517</v>
      </c>
      <c r="H134" s="1117">
        <v>10</v>
      </c>
      <c r="I134" s="1855"/>
      <c r="J134" s="1109">
        <v>450</v>
      </c>
      <c r="K134" s="467" t="s">
        <v>158</v>
      </c>
      <c r="L134" s="523">
        <f>IF(Начало!$D$9=0,0,J134*(1-Начало!$D$9))</f>
        <v>0</v>
      </c>
      <c r="M134" s="542"/>
      <c r="N134" s="1415"/>
      <c r="O134" s="1400">
        <v>23500</v>
      </c>
      <c r="P134" s="1096"/>
      <c r="Q134" s="1096">
        <f>N134*L134</f>
        <v>0</v>
      </c>
      <c r="R134" s="1096">
        <f>N134*W134</f>
        <v>0</v>
      </c>
      <c r="S134" s="1096">
        <f>N134*X134</f>
        <v>0</v>
      </c>
      <c r="T134" s="346">
        <v>1035</v>
      </c>
      <c r="U134" s="346">
        <v>380</v>
      </c>
      <c r="V134" s="346">
        <v>305</v>
      </c>
      <c r="W134" s="1110">
        <f>(T134/1000)*(U134/1000)*(V134/1000)</f>
        <v>0.11995649999999999</v>
      </c>
      <c r="X134" s="356">
        <v>13</v>
      </c>
    </row>
    <row r="135" spans="1:24" ht="21" thickBot="1">
      <c r="A135" s="133" t="s">
        <v>1319</v>
      </c>
      <c r="B135" s="1097">
        <v>7.03</v>
      </c>
      <c r="C135" s="1098">
        <v>7.33</v>
      </c>
      <c r="D135" s="1118">
        <v>6.2E-2</v>
      </c>
      <c r="E135" s="1100">
        <v>980</v>
      </c>
      <c r="F135" s="1117">
        <v>34.5</v>
      </c>
      <c r="G135" s="1117" t="s">
        <v>520</v>
      </c>
      <c r="H135" s="1117">
        <v>12.3</v>
      </c>
      <c r="I135" s="1856"/>
      <c r="J135" s="1109">
        <v>556</v>
      </c>
      <c r="K135" s="467" t="s">
        <v>158</v>
      </c>
      <c r="L135" s="523">
        <f>IF(Начало!$D$9=0,0,J135*(1-Начало!$D$9))</f>
        <v>0</v>
      </c>
      <c r="M135" s="531"/>
      <c r="N135" s="1413"/>
      <c r="O135" s="1411">
        <v>28900</v>
      </c>
      <c r="P135" s="1096"/>
      <c r="Q135" s="1096">
        <f>N135*L135</f>
        <v>0</v>
      </c>
      <c r="R135" s="1096">
        <f>N135*W135</f>
        <v>0</v>
      </c>
      <c r="S135" s="1096">
        <f>N135*X135</f>
        <v>0</v>
      </c>
      <c r="T135" s="346">
        <v>1120</v>
      </c>
      <c r="U135" s="346">
        <v>405</v>
      </c>
      <c r="V135" s="346">
        <v>310</v>
      </c>
      <c r="W135" s="1110">
        <f>(T135/1000)*(U135/1000)*(V135/1000)</f>
        <v>0.14061600000000002</v>
      </c>
      <c r="X135" s="356">
        <v>15.8</v>
      </c>
    </row>
    <row r="136" spans="1:24" ht="58.5" customHeight="1" thickBot="1">
      <c r="A136" s="1546" t="s">
        <v>1641</v>
      </c>
      <c r="B136" s="1547"/>
      <c r="C136" s="1547"/>
      <c r="D136" s="1547"/>
      <c r="E136" s="1547"/>
      <c r="F136" s="1547"/>
      <c r="G136" s="1547"/>
      <c r="H136" s="1547"/>
      <c r="I136" s="1548"/>
      <c r="J136" s="1846" t="s">
        <v>1323</v>
      </c>
      <c r="K136" s="1847"/>
      <c r="L136" s="1847"/>
      <c r="M136" s="1848"/>
      <c r="N136" s="454"/>
      <c r="O136" s="1416"/>
      <c r="P136" s="554" t="s">
        <v>532</v>
      </c>
      <c r="Q136" s="1096"/>
      <c r="R136" s="1096"/>
      <c r="S136" s="1096"/>
      <c r="T136" s="348"/>
      <c r="U136" s="348"/>
      <c r="V136" s="348"/>
      <c r="W136" s="354"/>
      <c r="X136" s="212"/>
    </row>
    <row r="137" spans="1:24">
      <c r="A137" s="134" t="s">
        <v>1320</v>
      </c>
      <c r="B137" s="1097">
        <v>2.64</v>
      </c>
      <c r="C137" s="1098">
        <v>2.93</v>
      </c>
      <c r="D137" s="1118">
        <v>2.4E-2</v>
      </c>
      <c r="E137" s="1100">
        <v>416</v>
      </c>
      <c r="F137" s="1101">
        <v>23</v>
      </c>
      <c r="G137" s="1101" t="s">
        <v>401</v>
      </c>
      <c r="H137" s="384">
        <v>7.3</v>
      </c>
      <c r="I137" s="1842"/>
      <c r="J137" s="1109">
        <v>345</v>
      </c>
      <c r="K137" s="467" t="s">
        <v>158</v>
      </c>
      <c r="L137" s="523">
        <f>IF(Начало!$D$9=0,0,J137*(1-Начало!$D$9))</f>
        <v>0</v>
      </c>
      <c r="M137" s="532"/>
      <c r="N137" s="1414"/>
      <c r="O137" s="1410">
        <v>17900</v>
      </c>
      <c r="P137" s="1096"/>
      <c r="Q137" s="1096">
        <f>N137*L137</f>
        <v>0</v>
      </c>
      <c r="R137" s="1096">
        <f>N137*W137</f>
        <v>0</v>
      </c>
      <c r="S137" s="1096">
        <f>N137*X137</f>
        <v>0</v>
      </c>
      <c r="T137" s="361">
        <v>790</v>
      </c>
      <c r="U137" s="361">
        <v>370</v>
      </c>
      <c r="V137" s="361">
        <v>270</v>
      </c>
      <c r="W137" s="1110">
        <f>(T137/1000)*(U137/1000)*(V137/1000)</f>
        <v>7.8921000000000005E-2</v>
      </c>
      <c r="X137" s="356">
        <v>9.6999999999999993</v>
      </c>
    </row>
    <row r="138" spans="1:24">
      <c r="A138" s="134" t="s">
        <v>1321</v>
      </c>
      <c r="B138" s="1097">
        <v>3.52</v>
      </c>
      <c r="C138" s="1098">
        <v>3.81</v>
      </c>
      <c r="D138" s="1118">
        <v>2.4E-2</v>
      </c>
      <c r="E138" s="1100">
        <v>515</v>
      </c>
      <c r="F138" s="43">
        <v>22</v>
      </c>
      <c r="G138" s="43" t="s">
        <v>402</v>
      </c>
      <c r="H138" s="386">
        <v>8.1999999999999993</v>
      </c>
      <c r="I138" s="1842"/>
      <c r="J138" s="1109">
        <v>370</v>
      </c>
      <c r="K138" s="467" t="s">
        <v>158</v>
      </c>
      <c r="L138" s="523">
        <f>IF(Начало!$D$9=0,0,J138*(1-Начало!$D$9))</f>
        <v>0</v>
      </c>
      <c r="M138" s="532"/>
      <c r="N138" s="1414"/>
      <c r="O138" s="1400">
        <v>19500</v>
      </c>
      <c r="P138" s="1096"/>
      <c r="Q138" s="1096">
        <f>N138*L138</f>
        <v>0</v>
      </c>
      <c r="R138" s="1096">
        <f>N138*W138</f>
        <v>0</v>
      </c>
      <c r="S138" s="1096">
        <f>N138*X138</f>
        <v>0</v>
      </c>
      <c r="T138" s="361">
        <v>875</v>
      </c>
      <c r="U138" s="361">
        <v>380</v>
      </c>
      <c r="V138" s="361">
        <v>285</v>
      </c>
      <c r="W138" s="1110">
        <f>(T138/1000)*(U138/1000)*(V138/1000)</f>
        <v>9.47625E-2</v>
      </c>
      <c r="X138" s="356">
        <v>10.7</v>
      </c>
    </row>
    <row r="139" spans="1:24" ht="21" thickBot="1">
      <c r="A139" s="133" t="s">
        <v>1322</v>
      </c>
      <c r="B139" s="1097">
        <v>5.28</v>
      </c>
      <c r="C139" s="1098">
        <v>5.57</v>
      </c>
      <c r="D139" s="1118">
        <v>3.4000000000000002E-2</v>
      </c>
      <c r="E139" s="1100">
        <v>750</v>
      </c>
      <c r="F139" s="43">
        <v>28</v>
      </c>
      <c r="G139" s="43" t="s">
        <v>403</v>
      </c>
      <c r="H139" s="386">
        <v>10.8</v>
      </c>
      <c r="I139" s="1842"/>
      <c r="J139" s="1109">
        <v>431</v>
      </c>
      <c r="K139" s="467" t="s">
        <v>158</v>
      </c>
      <c r="L139" s="523">
        <f>IF(Начало!$D$9=0,0,J139*(1-Начало!$D$9))</f>
        <v>0</v>
      </c>
      <c r="M139" s="542"/>
      <c r="N139" s="1415"/>
      <c r="O139" s="1411">
        <v>22500</v>
      </c>
      <c r="P139" s="1096"/>
      <c r="Q139" s="1096">
        <f>N139*L139</f>
        <v>0</v>
      </c>
      <c r="R139" s="1096">
        <f>N139*W139</f>
        <v>0</v>
      </c>
      <c r="S139" s="1096">
        <f>N139*X139</f>
        <v>0</v>
      </c>
      <c r="T139" s="361">
        <v>1045</v>
      </c>
      <c r="U139" s="361">
        <v>405</v>
      </c>
      <c r="V139" s="361">
        <v>305</v>
      </c>
      <c r="W139" s="1110">
        <f>(T139/1000)*(U139/1000)*(V139/1000)</f>
        <v>0.12908362500000001</v>
      </c>
      <c r="X139" s="356">
        <v>14.1</v>
      </c>
    </row>
    <row r="140" spans="1:24" ht="58.5" customHeight="1" thickBot="1">
      <c r="A140" s="1546" t="s">
        <v>1640</v>
      </c>
      <c r="B140" s="1547"/>
      <c r="C140" s="1547"/>
      <c r="D140" s="1547"/>
      <c r="E140" s="1547"/>
      <c r="F140" s="1547"/>
      <c r="G140" s="1547"/>
      <c r="H140" s="1547"/>
      <c r="I140" s="1548"/>
      <c r="J140" s="1846" t="s">
        <v>1323</v>
      </c>
      <c r="K140" s="1847"/>
      <c r="L140" s="1847"/>
      <c r="M140" s="1848"/>
      <c r="N140" s="454"/>
      <c r="O140" s="1416"/>
      <c r="P140" s="554" t="s">
        <v>532</v>
      </c>
      <c r="Q140" s="1096"/>
      <c r="R140" s="1096"/>
      <c r="S140" s="1096"/>
      <c r="T140" s="348"/>
      <c r="U140" s="348"/>
      <c r="V140" s="348"/>
      <c r="W140" s="354"/>
      <c r="X140" s="212"/>
    </row>
    <row r="141" spans="1:24">
      <c r="A141" s="134" t="s">
        <v>1473</v>
      </c>
      <c r="B141" s="1097">
        <v>2.64</v>
      </c>
      <c r="C141" s="1098">
        <v>2.93</v>
      </c>
      <c r="D141" s="1118">
        <v>2.4E-2</v>
      </c>
      <c r="E141" s="1100">
        <v>416</v>
      </c>
      <c r="F141" s="1101">
        <v>23</v>
      </c>
      <c r="G141" s="1101" t="s">
        <v>401</v>
      </c>
      <c r="H141" s="384">
        <v>7.3</v>
      </c>
      <c r="I141" s="1841"/>
      <c r="J141" s="1109">
        <v>463</v>
      </c>
      <c r="K141" s="467" t="s">
        <v>158</v>
      </c>
      <c r="L141" s="523">
        <f>IF(Начало!$D$9=0,0,J141*(1-Начало!$D$9))</f>
        <v>0</v>
      </c>
      <c r="M141" s="532"/>
      <c r="N141" s="1414"/>
      <c r="O141" s="1410">
        <v>23900</v>
      </c>
      <c r="P141" s="1096"/>
      <c r="Q141" s="1096">
        <f>N141*L141</f>
        <v>0</v>
      </c>
      <c r="R141" s="1096">
        <f>N141*W141</f>
        <v>0</v>
      </c>
      <c r="S141" s="1096">
        <f>N141*X141</f>
        <v>0</v>
      </c>
      <c r="T141" s="361">
        <v>790</v>
      </c>
      <c r="U141" s="361">
        <v>370</v>
      </c>
      <c r="V141" s="361">
        <v>270</v>
      </c>
      <c r="W141" s="1110">
        <f>(T141/1000)*(U141/1000)*(V141/1000)</f>
        <v>7.8921000000000005E-2</v>
      </c>
      <c r="X141" s="356">
        <v>9.6999999999999993</v>
      </c>
    </row>
    <row r="142" spans="1:24" ht="21" thickBot="1">
      <c r="A142" s="134" t="s">
        <v>1474</v>
      </c>
      <c r="B142" s="1097">
        <v>3.52</v>
      </c>
      <c r="C142" s="1098">
        <v>3.81</v>
      </c>
      <c r="D142" s="1118">
        <v>2.4E-2</v>
      </c>
      <c r="E142" s="1100">
        <v>515</v>
      </c>
      <c r="F142" s="43">
        <v>22</v>
      </c>
      <c r="G142" s="43" t="s">
        <v>402</v>
      </c>
      <c r="H142" s="386">
        <v>8.1999999999999993</v>
      </c>
      <c r="I142" s="1864"/>
      <c r="J142" s="1109">
        <v>498</v>
      </c>
      <c r="K142" s="467" t="s">
        <v>158</v>
      </c>
      <c r="L142" s="523">
        <f>IF(Начало!$D$9=0,0,J142*(1-Начало!$D$9))</f>
        <v>0</v>
      </c>
      <c r="M142" s="532"/>
      <c r="N142" s="1414"/>
      <c r="O142" s="1411">
        <v>25500</v>
      </c>
      <c r="P142" s="1096"/>
      <c r="Q142" s="1096">
        <f>N142*L142</f>
        <v>0</v>
      </c>
      <c r="R142" s="1096">
        <f>N142*W142</f>
        <v>0</v>
      </c>
      <c r="S142" s="1096">
        <f>N142*X142</f>
        <v>0</v>
      </c>
      <c r="T142" s="361">
        <v>875</v>
      </c>
      <c r="U142" s="361">
        <v>380</v>
      </c>
      <c r="V142" s="361">
        <v>285</v>
      </c>
      <c r="W142" s="1110">
        <f>(T142/1000)*(U142/1000)*(V142/1000)</f>
        <v>9.47625E-2</v>
      </c>
      <c r="X142" s="356">
        <v>10.7</v>
      </c>
    </row>
    <row r="143" spans="1:24" ht="80.25" customHeight="1" thickBot="1">
      <c r="A143" s="1546" t="s">
        <v>2027</v>
      </c>
      <c r="B143" s="1547"/>
      <c r="C143" s="1547"/>
      <c r="D143" s="1547"/>
      <c r="E143" s="1547"/>
      <c r="F143" s="1547"/>
      <c r="G143" s="1547"/>
      <c r="H143" s="1547"/>
      <c r="I143" s="1547"/>
      <c r="J143" s="1846" t="s">
        <v>1564</v>
      </c>
      <c r="K143" s="1847"/>
      <c r="L143" s="1847"/>
      <c r="M143" s="1848"/>
      <c r="N143" s="454"/>
      <c r="O143" s="1416"/>
      <c r="P143" s="211"/>
      <c r="Q143" s="1096"/>
      <c r="R143" s="1096"/>
      <c r="S143" s="1096"/>
      <c r="T143" s="346"/>
      <c r="U143" s="346"/>
      <c r="V143" s="346"/>
      <c r="W143" s="1110"/>
      <c r="X143" s="356"/>
    </row>
    <row r="144" spans="1:24">
      <c r="A144" s="751" t="s">
        <v>1549</v>
      </c>
      <c r="B144" s="1115">
        <v>2.64</v>
      </c>
      <c r="C144" s="1115">
        <v>2.93</v>
      </c>
      <c r="D144" s="396">
        <v>0.08</v>
      </c>
      <c r="E144" s="397">
        <v>460</v>
      </c>
      <c r="F144" s="1114">
        <v>22</v>
      </c>
      <c r="G144" s="1116" t="s">
        <v>1560</v>
      </c>
      <c r="H144" s="1114">
        <v>8</v>
      </c>
      <c r="I144" s="1855"/>
      <c r="J144" s="1109">
        <v>348</v>
      </c>
      <c r="K144" s="467" t="s">
        <v>158</v>
      </c>
      <c r="L144" s="523">
        <f>IF(Начало!$D$9=0,0,J144*(1-Начало!$D$9))</f>
        <v>0</v>
      </c>
      <c r="M144" s="532"/>
      <c r="N144" s="1414"/>
      <c r="O144" s="1410">
        <v>17900</v>
      </c>
      <c r="P144" s="1096"/>
      <c r="Q144" s="1096">
        <f>N144*L144</f>
        <v>0</v>
      </c>
      <c r="R144" s="1096">
        <f>N144*W144</f>
        <v>0</v>
      </c>
      <c r="S144" s="1096">
        <f>N144*X144</f>
        <v>0</v>
      </c>
      <c r="T144" s="1039">
        <v>790</v>
      </c>
      <c r="U144" s="1039">
        <v>375</v>
      </c>
      <c r="V144" s="1039">
        <v>2170</v>
      </c>
      <c r="W144" s="1110">
        <f>(T144/1000)*(U144/1000)*(V144/1000)</f>
        <v>0.6428625</v>
      </c>
      <c r="X144" s="1040">
        <v>10.5</v>
      </c>
    </row>
    <row r="145" spans="1:24">
      <c r="A145" s="877" t="s">
        <v>1548</v>
      </c>
      <c r="B145" s="1115">
        <v>3.52</v>
      </c>
      <c r="C145" s="1115">
        <v>3.81</v>
      </c>
      <c r="D145" s="396">
        <v>0.12</v>
      </c>
      <c r="E145" s="1087">
        <v>530</v>
      </c>
      <c r="F145" s="1114">
        <v>22</v>
      </c>
      <c r="G145" s="1114" t="s">
        <v>1561</v>
      </c>
      <c r="H145" s="1114">
        <v>8.6999999999999993</v>
      </c>
      <c r="I145" s="1855"/>
      <c r="J145" s="1109">
        <v>403</v>
      </c>
      <c r="K145" s="467" t="s">
        <v>158</v>
      </c>
      <c r="L145" s="523">
        <f>IF(Начало!$D$9=0,0,J145*(1-Начало!$D$9))</f>
        <v>0</v>
      </c>
      <c r="M145" s="532"/>
      <c r="N145" s="1414"/>
      <c r="O145" s="1400">
        <v>20500</v>
      </c>
      <c r="P145" s="1096"/>
      <c r="Q145" s="1096">
        <f>N145*L145</f>
        <v>0</v>
      </c>
      <c r="R145" s="1096">
        <f>N145*W145</f>
        <v>0</v>
      </c>
      <c r="S145" s="1096">
        <f>N145*X145</f>
        <v>0</v>
      </c>
      <c r="T145" s="1039">
        <v>905</v>
      </c>
      <c r="U145" s="1039">
        <v>355</v>
      </c>
      <c r="V145" s="1039">
        <v>290</v>
      </c>
      <c r="W145" s="1110">
        <f>(T145/1000)*(U145/1000)*(V145/1000)</f>
        <v>9.3169749999999982E-2</v>
      </c>
      <c r="X145" s="1040">
        <v>11.5</v>
      </c>
    </row>
    <row r="146" spans="1:24">
      <c r="A146" s="877" t="s">
        <v>1544</v>
      </c>
      <c r="B146" s="1098">
        <v>5.28</v>
      </c>
      <c r="C146" s="1098">
        <v>5.57</v>
      </c>
      <c r="D146" s="398">
        <v>0.56000000000000005</v>
      </c>
      <c r="E146" s="1100">
        <v>800</v>
      </c>
      <c r="F146" s="1117">
        <v>31</v>
      </c>
      <c r="G146" s="1117" t="s">
        <v>1562</v>
      </c>
      <c r="H146" s="1117">
        <v>11.2</v>
      </c>
      <c r="I146" s="1855"/>
      <c r="J146" s="1109">
        <v>473</v>
      </c>
      <c r="K146" s="467" t="s">
        <v>158</v>
      </c>
      <c r="L146" s="523">
        <f>IF(Начало!$D$9=0,0,J146*(1-Начало!$D$9))</f>
        <v>0</v>
      </c>
      <c r="M146" s="542"/>
      <c r="N146" s="1415"/>
      <c r="O146" s="1400">
        <v>24500</v>
      </c>
      <c r="P146" s="1096"/>
      <c r="Q146" s="1096">
        <f>N146*L146</f>
        <v>0</v>
      </c>
      <c r="R146" s="1096">
        <f>N146*W146</f>
        <v>0</v>
      </c>
      <c r="S146" s="1096">
        <f>N146*X146</f>
        <v>0</v>
      </c>
      <c r="T146" s="1039">
        <v>1045</v>
      </c>
      <c r="U146" s="1039">
        <v>405</v>
      </c>
      <c r="V146" s="1039">
        <v>315</v>
      </c>
      <c r="W146" s="1110">
        <f>(T146/1000)*(U146/1000)*(V146/1000)</f>
        <v>0.133315875</v>
      </c>
      <c r="X146" s="1040">
        <v>14.6</v>
      </c>
    </row>
    <row r="147" spans="1:24" ht="21" thickBot="1">
      <c r="A147" s="751" t="s">
        <v>1546</v>
      </c>
      <c r="B147" s="1097">
        <v>7.03</v>
      </c>
      <c r="C147" s="1098">
        <v>7.33</v>
      </c>
      <c r="D147" s="1098">
        <v>0.42</v>
      </c>
      <c r="E147" s="1100">
        <v>1090</v>
      </c>
      <c r="F147" s="1117">
        <v>34.5</v>
      </c>
      <c r="G147" s="1117" t="s">
        <v>1563</v>
      </c>
      <c r="H147" s="1117">
        <v>13.6</v>
      </c>
      <c r="I147" s="1856"/>
      <c r="J147" s="1109">
        <v>612</v>
      </c>
      <c r="K147" s="467" t="s">
        <v>158</v>
      </c>
      <c r="L147" s="523">
        <f>IF(Начало!$D$9=0,0,J147*(1-Начало!$D$9))</f>
        <v>0</v>
      </c>
      <c r="M147" s="531"/>
      <c r="N147" s="1413"/>
      <c r="O147" s="1411">
        <v>31500</v>
      </c>
      <c r="P147" s="1096"/>
      <c r="Q147" s="1096">
        <f>N147*L147</f>
        <v>0</v>
      </c>
      <c r="R147" s="1096">
        <f>N147*W147</f>
        <v>0</v>
      </c>
      <c r="S147" s="1096">
        <f>N147*X147</f>
        <v>0</v>
      </c>
      <c r="T147" s="1039">
        <v>1155</v>
      </c>
      <c r="U147" s="1039">
        <v>415</v>
      </c>
      <c r="V147" s="1039">
        <v>315</v>
      </c>
      <c r="W147" s="1110">
        <f>(T147/1000)*(U147/1000)*(V147/1000)</f>
        <v>0.15098737500000001</v>
      </c>
      <c r="X147" s="1040">
        <v>17.3</v>
      </c>
    </row>
    <row r="148" spans="1:24" ht="80.25" customHeight="1" thickBot="1">
      <c r="A148" s="1538" t="s">
        <v>2026</v>
      </c>
      <c r="B148" s="1539"/>
      <c r="C148" s="1539"/>
      <c r="D148" s="1539"/>
      <c r="E148" s="1539"/>
      <c r="F148" s="1539"/>
      <c r="G148" s="1539"/>
      <c r="H148" s="1539"/>
      <c r="I148" s="1540"/>
      <c r="J148" s="1846" t="s">
        <v>1328</v>
      </c>
      <c r="K148" s="1847"/>
      <c r="L148" s="1847"/>
      <c r="M148" s="1848"/>
      <c r="N148" s="454"/>
      <c r="O148" s="1416"/>
      <c r="P148" s="211"/>
      <c r="Q148" s="1096"/>
      <c r="R148" s="1096"/>
      <c r="S148" s="1096"/>
      <c r="T148" s="346"/>
      <c r="U148" s="346"/>
      <c r="V148" s="346"/>
      <c r="W148" s="354"/>
      <c r="X148" s="212"/>
    </row>
    <row r="149" spans="1:24" ht="20.25" customHeight="1">
      <c r="A149" s="125" t="s">
        <v>1324</v>
      </c>
      <c r="B149" s="871">
        <v>2.0499999999999998</v>
      </c>
      <c r="C149" s="281">
        <v>2.34</v>
      </c>
      <c r="D149" s="654">
        <v>0.04</v>
      </c>
      <c r="E149" s="373">
        <v>580</v>
      </c>
      <c r="F149" s="378">
        <v>29</v>
      </c>
      <c r="G149" s="1116" t="s">
        <v>343</v>
      </c>
      <c r="H149" s="399">
        <v>14.5</v>
      </c>
      <c r="I149" s="1841" t="s">
        <v>252</v>
      </c>
      <c r="J149" s="968">
        <v>553</v>
      </c>
      <c r="K149" s="1849">
        <f>J149+J150</f>
        <v>724</v>
      </c>
      <c r="L149" s="524">
        <f>IF(Начало!$D$9=0,0,J149*(1-Начало!$D$9))</f>
        <v>0</v>
      </c>
      <c r="M149" s="1851">
        <f>L149+L150</f>
        <v>0</v>
      </c>
      <c r="N149" s="1862"/>
      <c r="O149" s="1878">
        <v>37500</v>
      </c>
      <c r="P149" s="1096"/>
      <c r="Q149" s="1827">
        <f>N149*M149</f>
        <v>0</v>
      </c>
      <c r="R149" s="1827">
        <f>N149*(W149+W150)</f>
        <v>0</v>
      </c>
      <c r="S149" s="1827">
        <f>N149*(X149+X150)</f>
        <v>0</v>
      </c>
      <c r="T149" s="357">
        <v>662</v>
      </c>
      <c r="U149" s="357">
        <v>317</v>
      </c>
      <c r="V149" s="357">
        <v>662</v>
      </c>
      <c r="W149" s="1110">
        <f t="shared" ref="W149:W156" si="14">(T149/1000)*(U149/1000)*(V149/1000)</f>
        <v>0.138923348</v>
      </c>
      <c r="X149" s="358">
        <v>17.3</v>
      </c>
    </row>
    <row r="150" spans="1:24">
      <c r="A150" s="66" t="s">
        <v>534</v>
      </c>
      <c r="B150" s="400"/>
      <c r="C150" s="400"/>
      <c r="D150" s="402"/>
      <c r="E150" s="401"/>
      <c r="F150" s="1121"/>
      <c r="G150" s="1114" t="s">
        <v>344</v>
      </c>
      <c r="H150" s="387">
        <v>2.5</v>
      </c>
      <c r="I150" s="1842"/>
      <c r="J150" s="972">
        <v>171</v>
      </c>
      <c r="K150" s="1850"/>
      <c r="L150" s="523">
        <f>IF(Начало!$D$9=0,0,J150*(1-Начало!$D$9))</f>
        <v>0</v>
      </c>
      <c r="M150" s="1822"/>
      <c r="N150" s="1863"/>
      <c r="O150" s="1838"/>
      <c r="P150" s="1096"/>
      <c r="Q150" s="1827"/>
      <c r="R150" s="1827"/>
      <c r="S150" s="1827"/>
      <c r="T150" s="357">
        <v>715</v>
      </c>
      <c r="U150" s="357">
        <v>123</v>
      </c>
      <c r="V150" s="357">
        <v>715</v>
      </c>
      <c r="W150" s="1110">
        <f t="shared" si="14"/>
        <v>6.2880674999999997E-2</v>
      </c>
      <c r="X150" s="356">
        <v>4.5</v>
      </c>
    </row>
    <row r="151" spans="1:24" ht="20.25" customHeight="1">
      <c r="A151" s="117" t="s">
        <v>1325</v>
      </c>
      <c r="B151" s="872">
        <v>2.64</v>
      </c>
      <c r="C151" s="1102">
        <v>2.93</v>
      </c>
      <c r="D151" s="1099">
        <v>0.04</v>
      </c>
      <c r="E151" s="45">
        <v>580</v>
      </c>
      <c r="F151" s="1116">
        <v>29</v>
      </c>
      <c r="G151" s="1116" t="s">
        <v>343</v>
      </c>
      <c r="H151" s="1105">
        <v>14.5</v>
      </c>
      <c r="I151" s="1842"/>
      <c r="J151" s="1084">
        <v>574</v>
      </c>
      <c r="K151" s="1880">
        <f>J151+J152</f>
        <v>745</v>
      </c>
      <c r="L151" s="523">
        <f>IF(Начало!$D$9=0,0,J151*(1-Начало!$D$9))</f>
        <v>0</v>
      </c>
      <c r="M151" s="1859">
        <f>L151+L152</f>
        <v>0</v>
      </c>
      <c r="N151" s="1881"/>
      <c r="O151" s="1838">
        <v>38500</v>
      </c>
      <c r="P151" s="1096"/>
      <c r="Q151" s="1827">
        <f>N151*M151</f>
        <v>0</v>
      </c>
      <c r="R151" s="1827">
        <f>N151*(W151+W152)</f>
        <v>0</v>
      </c>
      <c r="S151" s="1827">
        <f>N151*(X151+X152)</f>
        <v>0</v>
      </c>
      <c r="T151" s="357">
        <v>662</v>
      </c>
      <c r="U151" s="357">
        <v>317</v>
      </c>
      <c r="V151" s="357">
        <v>662</v>
      </c>
      <c r="W151" s="1110">
        <f t="shared" si="14"/>
        <v>0.138923348</v>
      </c>
      <c r="X151" s="358">
        <v>17.3</v>
      </c>
    </row>
    <row r="152" spans="1:24">
      <c r="A152" s="66" t="s">
        <v>534</v>
      </c>
      <c r="B152" s="400"/>
      <c r="C152" s="400"/>
      <c r="D152" s="402"/>
      <c r="E152" s="401"/>
      <c r="F152" s="1121"/>
      <c r="G152" s="1114" t="s">
        <v>344</v>
      </c>
      <c r="H152" s="387">
        <v>2.5</v>
      </c>
      <c r="I152" s="1842"/>
      <c r="J152" s="972">
        <v>171</v>
      </c>
      <c r="K152" s="1850"/>
      <c r="L152" s="523">
        <f>IF(Начало!$D$9=0,0,J152*(1-Начало!$D$9))</f>
        <v>0</v>
      </c>
      <c r="M152" s="1822"/>
      <c r="N152" s="1863"/>
      <c r="O152" s="1838"/>
      <c r="P152" s="1096"/>
      <c r="Q152" s="1827"/>
      <c r="R152" s="1827"/>
      <c r="S152" s="1827"/>
      <c r="T152" s="357">
        <v>715</v>
      </c>
      <c r="U152" s="357">
        <v>123</v>
      </c>
      <c r="V152" s="357">
        <v>715</v>
      </c>
      <c r="W152" s="1110">
        <f t="shared" si="14"/>
        <v>6.2880674999999997E-2</v>
      </c>
      <c r="X152" s="356">
        <v>4.5</v>
      </c>
    </row>
    <row r="153" spans="1:24">
      <c r="A153" s="66" t="s">
        <v>1326</v>
      </c>
      <c r="B153" s="873">
        <v>3.52</v>
      </c>
      <c r="C153" s="1115">
        <v>4.0999999999999996</v>
      </c>
      <c r="D153" s="1086">
        <v>0.04</v>
      </c>
      <c r="E153" s="38">
        <v>569</v>
      </c>
      <c r="F153" s="1114">
        <v>34.5</v>
      </c>
      <c r="G153" s="1116" t="s">
        <v>343</v>
      </c>
      <c r="H153" s="387">
        <v>16.2</v>
      </c>
      <c r="I153" s="1842"/>
      <c r="J153" s="1084">
        <v>600</v>
      </c>
      <c r="K153" s="1868">
        <f>J153+J154</f>
        <v>771</v>
      </c>
      <c r="L153" s="523">
        <f>IF(Начало!$D$9=0,0,J153*(1-Начало!$D$9))</f>
        <v>0</v>
      </c>
      <c r="M153" s="1822">
        <f>L153+L154</f>
        <v>0</v>
      </c>
      <c r="N153" s="1869"/>
      <c r="O153" s="1838">
        <v>39500</v>
      </c>
      <c r="P153" s="1096"/>
      <c r="Q153" s="1827">
        <f>N153*M153</f>
        <v>0</v>
      </c>
      <c r="R153" s="1827">
        <f>N153*(W153+W154)</f>
        <v>0</v>
      </c>
      <c r="S153" s="1827">
        <f>N153*(X153+X154)</f>
        <v>0</v>
      </c>
      <c r="T153" s="357">
        <v>662</v>
      </c>
      <c r="U153" s="357">
        <v>317</v>
      </c>
      <c r="V153" s="357">
        <v>662</v>
      </c>
      <c r="W153" s="1110">
        <f t="shared" si="14"/>
        <v>0.138923348</v>
      </c>
      <c r="X153" s="356">
        <v>21.4</v>
      </c>
    </row>
    <row r="154" spans="1:24">
      <c r="A154" s="66" t="s">
        <v>534</v>
      </c>
      <c r="B154" s="400"/>
      <c r="C154" s="400"/>
      <c r="D154" s="402"/>
      <c r="E154" s="401"/>
      <c r="F154" s="1121"/>
      <c r="G154" s="1114" t="s">
        <v>344</v>
      </c>
      <c r="H154" s="387">
        <v>2.5</v>
      </c>
      <c r="I154" s="1842"/>
      <c r="J154" s="972">
        <v>171</v>
      </c>
      <c r="K154" s="1850"/>
      <c r="L154" s="523">
        <f>IF(Начало!$D$9=0,0,J154*(1-Начало!$D$9))</f>
        <v>0</v>
      </c>
      <c r="M154" s="1822"/>
      <c r="N154" s="1863"/>
      <c r="O154" s="1838"/>
      <c r="P154" s="1096"/>
      <c r="Q154" s="1827"/>
      <c r="R154" s="1827"/>
      <c r="S154" s="1827"/>
      <c r="T154" s="357">
        <v>715</v>
      </c>
      <c r="U154" s="357">
        <v>123</v>
      </c>
      <c r="V154" s="357">
        <v>715</v>
      </c>
      <c r="W154" s="1110">
        <f t="shared" si="14"/>
        <v>6.2880674999999997E-2</v>
      </c>
      <c r="X154" s="356">
        <v>4.5</v>
      </c>
    </row>
    <row r="155" spans="1:24">
      <c r="A155" s="117" t="s">
        <v>1327</v>
      </c>
      <c r="B155" s="872">
        <v>5.28</v>
      </c>
      <c r="C155" s="1102">
        <v>5.57</v>
      </c>
      <c r="D155" s="1099">
        <v>0.10199999999999999</v>
      </c>
      <c r="E155" s="45">
        <v>680</v>
      </c>
      <c r="F155" s="1116">
        <v>39</v>
      </c>
      <c r="G155" s="1116" t="s">
        <v>343</v>
      </c>
      <c r="H155" s="1105">
        <v>16.2</v>
      </c>
      <c r="I155" s="1842"/>
      <c r="J155" s="1084">
        <v>678</v>
      </c>
      <c r="K155" s="1875">
        <f>J155+J156</f>
        <v>849</v>
      </c>
      <c r="L155" s="523">
        <f>IF(Начало!$D$9=0,0,J155*(1-Начало!$D$9))</f>
        <v>0</v>
      </c>
      <c r="M155" s="1859">
        <f>L155+L156</f>
        <v>0</v>
      </c>
      <c r="N155" s="1869"/>
      <c r="O155" s="1838">
        <v>43500</v>
      </c>
      <c r="P155" s="1096"/>
      <c r="Q155" s="1827">
        <f>N155*M155</f>
        <v>0</v>
      </c>
      <c r="R155" s="1827">
        <f>N155*(W155+W156)</f>
        <v>0</v>
      </c>
      <c r="S155" s="1827">
        <f>N155*(X155+X156)</f>
        <v>0</v>
      </c>
      <c r="T155" s="357">
        <v>662</v>
      </c>
      <c r="U155" s="357">
        <v>317</v>
      </c>
      <c r="V155" s="357">
        <v>662</v>
      </c>
      <c r="W155" s="1110">
        <f t="shared" si="14"/>
        <v>0.138923348</v>
      </c>
      <c r="X155" s="356">
        <v>21.4</v>
      </c>
    </row>
    <row r="156" spans="1:24" ht="21" thickBot="1">
      <c r="A156" s="874" t="s">
        <v>534</v>
      </c>
      <c r="B156" s="403"/>
      <c r="C156" s="403"/>
      <c r="D156" s="403"/>
      <c r="E156" s="403"/>
      <c r="F156" s="1120"/>
      <c r="G156" s="1114" t="s">
        <v>344</v>
      </c>
      <c r="H156" s="437">
        <v>2.5</v>
      </c>
      <c r="I156" s="1864"/>
      <c r="J156" s="973">
        <v>171</v>
      </c>
      <c r="K156" s="1876"/>
      <c r="L156" s="525">
        <f>IF(Начало!$D$9=0,0,J156*(1-Начало!$D$9))</f>
        <v>0</v>
      </c>
      <c r="M156" s="1877"/>
      <c r="N156" s="1882"/>
      <c r="O156" s="1871"/>
      <c r="P156" s="1096"/>
      <c r="Q156" s="1827"/>
      <c r="R156" s="1827"/>
      <c r="S156" s="1827"/>
      <c r="T156" s="357">
        <v>715</v>
      </c>
      <c r="U156" s="357">
        <v>123</v>
      </c>
      <c r="V156" s="357">
        <v>715</v>
      </c>
      <c r="W156" s="1110">
        <f t="shared" si="14"/>
        <v>6.2880674999999997E-2</v>
      </c>
      <c r="X156" s="356">
        <v>4.5</v>
      </c>
    </row>
    <row r="157" spans="1:24" ht="65.25" customHeight="1" thickBot="1">
      <c r="A157" s="1538" t="s">
        <v>2025</v>
      </c>
      <c r="B157" s="1539"/>
      <c r="C157" s="1539"/>
      <c r="D157" s="1539"/>
      <c r="E157" s="1539"/>
      <c r="F157" s="1539"/>
      <c r="G157" s="1539"/>
      <c r="H157" s="1539"/>
      <c r="I157" s="1540"/>
      <c r="J157" s="1846" t="s">
        <v>1328</v>
      </c>
      <c r="K157" s="1847"/>
      <c r="L157" s="1847"/>
      <c r="M157" s="1848"/>
      <c r="N157" s="459"/>
      <c r="O157" s="1417"/>
      <c r="P157" s="214"/>
      <c r="Q157" s="1096"/>
      <c r="R157" s="1096"/>
      <c r="S157" s="1096"/>
      <c r="T157" s="346"/>
      <c r="U157" s="346"/>
      <c r="V157" s="346"/>
      <c r="W157" s="354"/>
      <c r="X157" s="212"/>
    </row>
    <row r="158" spans="1:24" ht="22.5" customHeight="1">
      <c r="A158" s="125" t="s">
        <v>1329</v>
      </c>
      <c r="B158" s="281">
        <v>2.0499999999999998</v>
      </c>
      <c r="C158" s="281">
        <v>2.34</v>
      </c>
      <c r="D158" s="654">
        <v>0.17</v>
      </c>
      <c r="E158" s="373">
        <v>500</v>
      </c>
      <c r="F158" s="378">
        <v>27.5</v>
      </c>
      <c r="G158" s="378" t="s">
        <v>591</v>
      </c>
      <c r="H158" s="378">
        <v>18</v>
      </c>
      <c r="I158" s="1841" t="s">
        <v>252</v>
      </c>
      <c r="J158" s="968">
        <v>627</v>
      </c>
      <c r="K158" s="1265" t="s">
        <v>158</v>
      </c>
      <c r="L158" s="524">
        <f>IF(Начало!$D$9=0,0,J158*(1-Начало!$D$9))</f>
        <v>0</v>
      </c>
      <c r="M158" s="1266"/>
      <c r="N158" s="1412"/>
      <c r="O158" s="1402">
        <v>32500</v>
      </c>
      <c r="P158" s="1096"/>
      <c r="Q158" s="1096">
        <f>N158*L158</f>
        <v>0</v>
      </c>
      <c r="R158" s="1096">
        <f>N158*W158</f>
        <v>0</v>
      </c>
      <c r="S158" s="1096">
        <f>N158*X158</f>
        <v>0</v>
      </c>
      <c r="T158" s="361">
        <v>860</v>
      </c>
      <c r="U158" s="361">
        <v>260</v>
      </c>
      <c r="V158" s="361">
        <v>540</v>
      </c>
      <c r="W158" s="1110">
        <f>(T158/1000)*(U158/1000)*(V158/1000)</f>
        <v>0.120744</v>
      </c>
      <c r="X158" s="356">
        <v>22</v>
      </c>
    </row>
    <row r="159" spans="1:24" ht="20.25" customHeight="1">
      <c r="A159" s="66" t="s">
        <v>1330</v>
      </c>
      <c r="B159" s="1320">
        <v>2.64</v>
      </c>
      <c r="C159" s="1320">
        <v>2.93</v>
      </c>
      <c r="D159" s="1319">
        <v>0.18</v>
      </c>
      <c r="E159" s="38">
        <v>500</v>
      </c>
      <c r="F159" s="1322">
        <v>27.5</v>
      </c>
      <c r="G159" s="1323" t="s">
        <v>591</v>
      </c>
      <c r="H159" s="1322">
        <v>18</v>
      </c>
      <c r="I159" s="1842"/>
      <c r="J159" s="972">
        <v>650</v>
      </c>
      <c r="K159" s="467" t="s">
        <v>158</v>
      </c>
      <c r="L159" s="523">
        <f>IF(Начало!$D$9=0,0,J159*(1-Начало!$D$9))</f>
        <v>0</v>
      </c>
      <c r="M159" s="532"/>
      <c r="N159" s="1414"/>
      <c r="O159" s="1403">
        <v>33500</v>
      </c>
      <c r="P159" s="1096"/>
      <c r="Q159" s="1096">
        <f>N159*L159</f>
        <v>0</v>
      </c>
      <c r="R159" s="1096">
        <f>N159*W159</f>
        <v>0</v>
      </c>
      <c r="S159" s="1096">
        <f>N159*X159</f>
        <v>0</v>
      </c>
      <c r="T159" s="361">
        <v>860</v>
      </c>
      <c r="U159" s="361">
        <v>260</v>
      </c>
      <c r="V159" s="361">
        <v>540</v>
      </c>
      <c r="W159" s="1110">
        <f>(T159/1000)*(U159/1000)*(V159/1000)</f>
        <v>0.120744</v>
      </c>
      <c r="X159" s="356">
        <v>22</v>
      </c>
    </row>
    <row r="160" spans="1:24">
      <c r="A160" s="66" t="s">
        <v>1331</v>
      </c>
      <c r="B160" s="1320">
        <v>3.52</v>
      </c>
      <c r="C160" s="1320">
        <v>3.81</v>
      </c>
      <c r="D160" s="1319">
        <v>0.185</v>
      </c>
      <c r="E160" s="38">
        <v>600</v>
      </c>
      <c r="F160" s="1322">
        <v>30</v>
      </c>
      <c r="G160" s="1323" t="s">
        <v>1636</v>
      </c>
      <c r="H160" s="1322">
        <v>18</v>
      </c>
      <c r="I160" s="1842"/>
      <c r="J160" s="972">
        <v>707</v>
      </c>
      <c r="K160" s="467" t="s">
        <v>158</v>
      </c>
      <c r="L160" s="523">
        <f>IF(Начало!$D$9=0,0,J160*(1-Начало!$D$9))</f>
        <v>0</v>
      </c>
      <c r="M160" s="532"/>
      <c r="N160" s="1414"/>
      <c r="O160" s="1403">
        <v>36500</v>
      </c>
      <c r="P160" s="1096"/>
      <c r="Q160" s="1096">
        <f>N160*L160</f>
        <v>0</v>
      </c>
      <c r="R160" s="1096">
        <f>N160*W160</f>
        <v>0</v>
      </c>
      <c r="S160" s="1096">
        <f>N160*X160</f>
        <v>0</v>
      </c>
      <c r="T160" s="361">
        <v>860</v>
      </c>
      <c r="U160" s="361">
        <v>260</v>
      </c>
      <c r="V160" s="361">
        <v>540</v>
      </c>
      <c r="W160" s="1110">
        <f>(T160/1000)*(U160/1000)*(V160/1000)</f>
        <v>0.120744</v>
      </c>
      <c r="X160" s="356">
        <v>22</v>
      </c>
    </row>
    <row r="161" spans="1:24" ht="21" thickBot="1">
      <c r="A161" s="874" t="s">
        <v>1332</v>
      </c>
      <c r="B161" s="282">
        <v>5.28</v>
      </c>
      <c r="C161" s="282">
        <v>5.57</v>
      </c>
      <c r="D161" s="1321">
        <v>0.2</v>
      </c>
      <c r="E161" s="375">
        <v>911</v>
      </c>
      <c r="F161" s="372">
        <v>35</v>
      </c>
      <c r="G161" s="1324" t="s">
        <v>546</v>
      </c>
      <c r="H161" s="372">
        <v>24.3</v>
      </c>
      <c r="I161" s="1864"/>
      <c r="J161" s="1344">
        <v>821</v>
      </c>
      <c r="K161" s="468" t="s">
        <v>158</v>
      </c>
      <c r="L161" s="492">
        <f>IF(Начало!$D$9=0,0,J161*(1-Начало!$D$9))</f>
        <v>0</v>
      </c>
      <c r="M161" s="531"/>
      <c r="N161" s="1413"/>
      <c r="O161" s="460">
        <v>42500</v>
      </c>
      <c r="P161" s="1096"/>
      <c r="Q161" s="1096">
        <f>N161*L161</f>
        <v>0</v>
      </c>
      <c r="R161" s="1096">
        <f>N161*W161</f>
        <v>0</v>
      </c>
      <c r="S161" s="1096">
        <f>N161*X161</f>
        <v>0</v>
      </c>
      <c r="T161" s="361">
        <v>1070</v>
      </c>
      <c r="U161" s="361">
        <v>280</v>
      </c>
      <c r="V161" s="361">
        <v>725</v>
      </c>
      <c r="W161" s="1110">
        <f>(T161/1000)*(U161/1000)*(V161/1000)</f>
        <v>0.21721000000000001</v>
      </c>
      <c r="X161" s="356">
        <v>29.6</v>
      </c>
    </row>
    <row r="162" spans="1:24">
      <c r="A162" s="554" t="s">
        <v>712</v>
      </c>
    </row>
    <row r="163" spans="1:24" ht="21" thickBot="1">
      <c r="A163" s="554"/>
    </row>
    <row r="164" spans="1:24" ht="28.5" customHeight="1" thickBot="1">
      <c r="A164" s="1828" t="s">
        <v>2024</v>
      </c>
      <c r="B164" s="1829"/>
      <c r="C164" s="1829"/>
      <c r="D164" s="1829"/>
      <c r="E164" s="1829"/>
      <c r="F164" s="1829"/>
      <c r="G164" s="1829"/>
      <c r="H164" s="1829"/>
      <c r="I164" s="1829"/>
      <c r="J164" s="1829"/>
      <c r="K164" s="1829"/>
      <c r="L164" s="1829"/>
      <c r="M164" s="1830"/>
      <c r="N164" s="458"/>
      <c r="O164" s="458"/>
      <c r="P164" s="213"/>
      <c r="Q164" s="1226"/>
      <c r="R164" s="1226"/>
      <c r="S164" s="1226"/>
      <c r="T164" s="352"/>
      <c r="U164" s="352"/>
      <c r="V164" s="352"/>
      <c r="W164" s="354"/>
      <c r="X164" s="212"/>
    </row>
    <row r="165" spans="1:24" ht="66" customHeight="1" thickBot="1">
      <c r="A165" s="1546" t="s">
        <v>1707</v>
      </c>
      <c r="B165" s="1547"/>
      <c r="C165" s="1547"/>
      <c r="D165" s="1547"/>
      <c r="E165" s="1547"/>
      <c r="F165" s="1547"/>
      <c r="G165" s="1547"/>
      <c r="H165" s="1547"/>
      <c r="I165" s="1548"/>
      <c r="J165" s="1846" t="s">
        <v>19</v>
      </c>
      <c r="K165" s="1847"/>
      <c r="L165" s="1847"/>
      <c r="M165" s="1848"/>
      <c r="N165" s="454"/>
      <c r="O165" s="1408"/>
      <c r="P165" s="554" t="s">
        <v>532</v>
      </c>
      <c r="Q165" s="211"/>
      <c r="R165" s="211"/>
      <c r="S165" s="211"/>
      <c r="T165" s="351"/>
      <c r="U165" s="351"/>
      <c r="V165" s="351"/>
      <c r="W165" s="354"/>
      <c r="X165" s="212"/>
    </row>
    <row r="166" spans="1:24" ht="18" customHeight="1">
      <c r="A166" s="117" t="s">
        <v>506</v>
      </c>
      <c r="B166" s="1832">
        <v>2.2000000000000002</v>
      </c>
      <c r="C166" s="1833">
        <v>2.34</v>
      </c>
      <c r="D166" s="1834">
        <v>0.68400000000000005</v>
      </c>
      <c r="E166" s="1840">
        <v>422</v>
      </c>
      <c r="F166" s="1101">
        <v>27</v>
      </c>
      <c r="G166" s="1101" t="s">
        <v>507</v>
      </c>
      <c r="H166" s="384">
        <v>7.2</v>
      </c>
      <c r="I166" s="1841" t="s">
        <v>250</v>
      </c>
      <c r="J166" s="1111">
        <v>164</v>
      </c>
      <c r="K166" s="1820">
        <f>J166+J167</f>
        <v>548</v>
      </c>
      <c r="L166" s="525">
        <f>IF(Начало!$D$9=0,0,J166*(1-Начало!$D$9))</f>
        <v>0</v>
      </c>
      <c r="M166" s="1859">
        <f>L166+L167</f>
        <v>0</v>
      </c>
      <c r="N166" s="1870"/>
      <c r="O166" s="1878">
        <v>27500</v>
      </c>
      <c r="P166" s="553"/>
      <c r="Q166" s="1827">
        <f>N166*M166</f>
        <v>0</v>
      </c>
      <c r="R166" s="1827">
        <f>N166*(W166+W167)</f>
        <v>0</v>
      </c>
      <c r="S166" s="1827">
        <f>N166*(X166+X167)</f>
        <v>0</v>
      </c>
      <c r="T166" s="346">
        <v>780</v>
      </c>
      <c r="U166" s="346">
        <v>360</v>
      </c>
      <c r="V166" s="346">
        <v>285</v>
      </c>
      <c r="W166" s="1110">
        <f t="shared" ref="W166:W175" si="15">(T166/1000)*(U166/1000)*(V166/1000)</f>
        <v>8.0027999999999988E-2</v>
      </c>
      <c r="X166" s="358">
        <v>9.4</v>
      </c>
    </row>
    <row r="167" spans="1:24" ht="18" customHeight="1">
      <c r="A167" s="117" t="s">
        <v>508</v>
      </c>
      <c r="B167" s="1814"/>
      <c r="C167" s="1816"/>
      <c r="D167" s="1839"/>
      <c r="E167" s="1819"/>
      <c r="F167" s="1097">
        <v>51.5</v>
      </c>
      <c r="G167" s="43" t="s">
        <v>509</v>
      </c>
      <c r="H167" s="385">
        <v>23.5</v>
      </c>
      <c r="I167" s="1842"/>
      <c r="J167" s="1061">
        <v>384</v>
      </c>
      <c r="K167" s="1821"/>
      <c r="L167" s="523">
        <f>IF(Начало!$D$9=0,0,J167*(1-Начало!$D$9))</f>
        <v>0</v>
      </c>
      <c r="M167" s="1822"/>
      <c r="N167" s="1837"/>
      <c r="O167" s="1838"/>
      <c r="P167" s="1096"/>
      <c r="Q167" s="1827"/>
      <c r="R167" s="1827"/>
      <c r="S167" s="1827"/>
      <c r="T167" s="346">
        <v>815</v>
      </c>
      <c r="U167" s="346">
        <v>615</v>
      </c>
      <c r="V167" s="346">
        <v>325</v>
      </c>
      <c r="W167" s="1110">
        <f t="shared" si="15"/>
        <v>0.16289812499999998</v>
      </c>
      <c r="X167" s="358">
        <v>23.5</v>
      </c>
    </row>
    <row r="168" spans="1:24" ht="18" customHeight="1">
      <c r="A168" s="117" t="s">
        <v>510</v>
      </c>
      <c r="B168" s="1813">
        <v>2.64</v>
      </c>
      <c r="C168" s="1815">
        <v>2.78</v>
      </c>
      <c r="D168" s="1817">
        <v>0.82099999999999995</v>
      </c>
      <c r="E168" s="1818">
        <v>510</v>
      </c>
      <c r="F168" s="43">
        <v>26</v>
      </c>
      <c r="G168" s="1101" t="s">
        <v>507</v>
      </c>
      <c r="H168" s="386">
        <v>7.2</v>
      </c>
      <c r="I168" s="1842"/>
      <c r="J168" s="1062">
        <v>180</v>
      </c>
      <c r="K168" s="1820">
        <f>J168+J169</f>
        <v>605</v>
      </c>
      <c r="L168" s="525">
        <f>IF(Начало!$D$9=0,0,J168*(1-Начало!$D$9))</f>
        <v>0</v>
      </c>
      <c r="M168" s="1822">
        <f>L168+L169</f>
        <v>0</v>
      </c>
      <c r="N168" s="1836"/>
      <c r="O168" s="1838">
        <v>29900</v>
      </c>
      <c r="P168" s="1096"/>
      <c r="Q168" s="1827">
        <f>N168*M168</f>
        <v>0</v>
      </c>
      <c r="R168" s="1827">
        <f>N168*(W168+W169)</f>
        <v>0</v>
      </c>
      <c r="S168" s="1827">
        <f>N168*(X168+X169)</f>
        <v>0</v>
      </c>
      <c r="T168" s="346">
        <v>780</v>
      </c>
      <c r="U168" s="346">
        <v>360</v>
      </c>
      <c r="V168" s="346">
        <v>285</v>
      </c>
      <c r="W168" s="1110">
        <f t="shared" si="15"/>
        <v>8.0027999999999988E-2</v>
      </c>
      <c r="X168" s="358">
        <v>9.4</v>
      </c>
    </row>
    <row r="169" spans="1:24" ht="18" customHeight="1">
      <c r="A169" s="117" t="s">
        <v>511</v>
      </c>
      <c r="B169" s="1814"/>
      <c r="C169" s="1816"/>
      <c r="D169" s="1817">
        <v>0.79100000000000004</v>
      </c>
      <c r="E169" s="1819"/>
      <c r="F169" s="43">
        <v>55.5</v>
      </c>
      <c r="G169" s="1097" t="s">
        <v>509</v>
      </c>
      <c r="H169" s="386">
        <v>26.4</v>
      </c>
      <c r="I169" s="1842"/>
      <c r="J169" s="1062">
        <v>425</v>
      </c>
      <c r="K169" s="1821"/>
      <c r="L169" s="523">
        <f>IF(Начало!$D$9=0,0,J169*(1-Начало!$D$9))</f>
        <v>0</v>
      </c>
      <c r="M169" s="1822"/>
      <c r="N169" s="1837"/>
      <c r="O169" s="1838"/>
      <c r="P169" s="1096"/>
      <c r="Q169" s="1827"/>
      <c r="R169" s="1827"/>
      <c r="S169" s="1827"/>
      <c r="T169" s="346">
        <v>815</v>
      </c>
      <c r="U169" s="346">
        <v>615</v>
      </c>
      <c r="V169" s="346">
        <v>325</v>
      </c>
      <c r="W169" s="1110">
        <f t="shared" si="15"/>
        <v>0.16289812499999998</v>
      </c>
      <c r="X169" s="358">
        <v>28.6</v>
      </c>
    </row>
    <row r="170" spans="1:24" ht="18" customHeight="1">
      <c r="A170" s="117" t="s">
        <v>512</v>
      </c>
      <c r="B170" s="1813">
        <v>3.52</v>
      </c>
      <c r="C170" s="1815">
        <v>3.81</v>
      </c>
      <c r="D170" s="1817">
        <v>1.095</v>
      </c>
      <c r="E170" s="1818">
        <v>568</v>
      </c>
      <c r="F170" s="43">
        <v>31</v>
      </c>
      <c r="G170" s="43" t="s">
        <v>513</v>
      </c>
      <c r="H170" s="386">
        <v>7.7</v>
      </c>
      <c r="I170" s="1842"/>
      <c r="J170" s="1062">
        <v>240</v>
      </c>
      <c r="K170" s="1820">
        <f>J170+J171</f>
        <v>797</v>
      </c>
      <c r="L170" s="525">
        <f>IF(Начало!$D$9=0,0,J170*(1-Начало!$D$9))</f>
        <v>0</v>
      </c>
      <c r="M170" s="1822">
        <f>L170+L171</f>
        <v>0</v>
      </c>
      <c r="N170" s="1836"/>
      <c r="O170" s="1838">
        <v>40500</v>
      </c>
      <c r="P170" s="1096"/>
      <c r="Q170" s="1827">
        <f>N170*M170</f>
        <v>0</v>
      </c>
      <c r="R170" s="1827">
        <f>N170*(W170+W171)</f>
        <v>0</v>
      </c>
      <c r="S170" s="1827">
        <f>N170*(X170+X171)</f>
        <v>0</v>
      </c>
      <c r="T170" s="346">
        <v>870</v>
      </c>
      <c r="U170" s="346">
        <v>360</v>
      </c>
      <c r="V170" s="346">
        <v>285</v>
      </c>
      <c r="W170" s="1110">
        <f t="shared" si="15"/>
        <v>8.926199999999998E-2</v>
      </c>
      <c r="X170" s="358">
        <v>10</v>
      </c>
    </row>
    <row r="171" spans="1:24" ht="18" customHeight="1">
      <c r="A171" s="117" t="s">
        <v>514</v>
      </c>
      <c r="B171" s="1814"/>
      <c r="C171" s="1816"/>
      <c r="D171" s="1817">
        <v>1.0449999999999999</v>
      </c>
      <c r="E171" s="1819"/>
      <c r="F171" s="43">
        <v>56</v>
      </c>
      <c r="G171" s="43" t="s">
        <v>795</v>
      </c>
      <c r="H171" s="386">
        <v>30</v>
      </c>
      <c r="I171" s="1842"/>
      <c r="J171" s="1062">
        <v>557</v>
      </c>
      <c r="K171" s="1821"/>
      <c r="L171" s="523">
        <f>IF(Начало!$D$9=0,0,J171*(1-Начало!$D$9))</f>
        <v>0</v>
      </c>
      <c r="M171" s="1822"/>
      <c r="N171" s="1837"/>
      <c r="O171" s="1838"/>
      <c r="P171" s="1096"/>
      <c r="Q171" s="1827"/>
      <c r="R171" s="1827"/>
      <c r="S171" s="1827"/>
      <c r="T171" s="346">
        <v>900</v>
      </c>
      <c r="U171" s="346">
        <v>585</v>
      </c>
      <c r="V171" s="346">
        <v>345</v>
      </c>
      <c r="W171" s="1110">
        <f t="shared" si="15"/>
        <v>0.18164249999999998</v>
      </c>
      <c r="X171" s="358">
        <v>32.299999999999997</v>
      </c>
    </row>
    <row r="172" spans="1:24" ht="18" customHeight="1">
      <c r="A172" s="117" t="s">
        <v>516</v>
      </c>
      <c r="B172" s="1813">
        <v>5.28</v>
      </c>
      <c r="C172" s="1815">
        <v>5.57</v>
      </c>
      <c r="D172" s="1817">
        <v>1.643</v>
      </c>
      <c r="E172" s="1818">
        <v>820</v>
      </c>
      <c r="F172" s="43">
        <v>33</v>
      </c>
      <c r="G172" s="43" t="s">
        <v>517</v>
      </c>
      <c r="H172" s="386">
        <v>10.199999999999999</v>
      </c>
      <c r="I172" s="1842"/>
      <c r="J172" s="1062">
        <v>378</v>
      </c>
      <c r="K172" s="1820">
        <f>J172+J173</f>
        <v>1255</v>
      </c>
      <c r="L172" s="525">
        <f>IF(Начало!$D$9=0,0,J172*(1-Начало!$D$9))</f>
        <v>0</v>
      </c>
      <c r="M172" s="1822">
        <f>L172+L173</f>
        <v>0</v>
      </c>
      <c r="N172" s="1836"/>
      <c r="O172" s="1838">
        <v>61900</v>
      </c>
      <c r="P172" s="1096"/>
      <c r="Q172" s="1827">
        <f>N172*M172</f>
        <v>0</v>
      </c>
      <c r="R172" s="1827">
        <f>N172*(W172+W173)</f>
        <v>0</v>
      </c>
      <c r="S172" s="1827">
        <f>N172*(X172+X173)</f>
        <v>0</v>
      </c>
      <c r="T172" s="346">
        <v>1035</v>
      </c>
      <c r="U172" s="346">
        <v>380</v>
      </c>
      <c r="V172" s="346">
        <v>305</v>
      </c>
      <c r="W172" s="1110">
        <f t="shared" si="15"/>
        <v>0.11995649999999999</v>
      </c>
      <c r="X172" s="358">
        <v>13.3</v>
      </c>
    </row>
    <row r="173" spans="1:24" ht="18" customHeight="1">
      <c r="A173" s="117" t="s">
        <v>518</v>
      </c>
      <c r="B173" s="1814"/>
      <c r="C173" s="1816"/>
      <c r="D173" s="1817">
        <v>1.583</v>
      </c>
      <c r="E173" s="1819"/>
      <c r="F173" s="43">
        <v>56</v>
      </c>
      <c r="G173" s="43" t="s">
        <v>795</v>
      </c>
      <c r="H173" s="386">
        <v>35.799999999999997</v>
      </c>
      <c r="I173" s="1842"/>
      <c r="J173" s="1062">
        <v>877</v>
      </c>
      <c r="K173" s="1821"/>
      <c r="L173" s="523">
        <f>IF(Начало!$D$9=0,0,J173*(1-Начало!$D$9))</f>
        <v>0</v>
      </c>
      <c r="M173" s="1822"/>
      <c r="N173" s="1837"/>
      <c r="O173" s="1838"/>
      <c r="P173" s="1096"/>
      <c r="Q173" s="1827"/>
      <c r="R173" s="1827"/>
      <c r="S173" s="1827"/>
      <c r="T173" s="346">
        <v>900</v>
      </c>
      <c r="U173" s="346">
        <v>625</v>
      </c>
      <c r="V173" s="346">
        <v>348</v>
      </c>
      <c r="W173" s="1110">
        <f t="shared" si="15"/>
        <v>0.19574999999999998</v>
      </c>
      <c r="X173" s="358">
        <v>38.200000000000003</v>
      </c>
    </row>
    <row r="174" spans="1:24" ht="18" customHeight="1">
      <c r="A174" s="117" t="s">
        <v>519</v>
      </c>
      <c r="B174" s="1813">
        <v>7.03</v>
      </c>
      <c r="C174" s="1815">
        <v>7.33</v>
      </c>
      <c r="D174" s="1839">
        <v>2.5030000000000001</v>
      </c>
      <c r="E174" s="1818">
        <v>1000</v>
      </c>
      <c r="F174" s="43">
        <v>34</v>
      </c>
      <c r="G174" s="43" t="s">
        <v>520</v>
      </c>
      <c r="H174" s="386">
        <v>12.7</v>
      </c>
      <c r="I174" s="1865" t="s">
        <v>251</v>
      </c>
      <c r="J174" s="1062">
        <v>490</v>
      </c>
      <c r="K174" s="1820">
        <f>J174+J175</f>
        <v>1633</v>
      </c>
      <c r="L174" s="525">
        <f>IF(Начало!$D$9=0,0,J174*(1-Начало!$D$9))</f>
        <v>0</v>
      </c>
      <c r="M174" s="1822">
        <f>L174+L175</f>
        <v>0</v>
      </c>
      <c r="N174" s="1836"/>
      <c r="O174" s="1838">
        <v>80900</v>
      </c>
      <c r="P174" s="1096"/>
      <c r="Q174" s="1827">
        <f>N174*M174</f>
        <v>0</v>
      </c>
      <c r="R174" s="1827">
        <f>N174*(W174+W175)</f>
        <v>0</v>
      </c>
      <c r="S174" s="1827">
        <f>N174*(X174+X175)</f>
        <v>0</v>
      </c>
      <c r="T174" s="346">
        <v>1120</v>
      </c>
      <c r="U174" s="346">
        <v>405</v>
      </c>
      <c r="V174" s="346">
        <v>310</v>
      </c>
      <c r="W174" s="1110">
        <f t="shared" si="15"/>
        <v>0.14061600000000002</v>
      </c>
      <c r="X174" s="358">
        <v>16.399999999999999</v>
      </c>
    </row>
    <row r="175" spans="1:24" ht="18" customHeight="1" thickBot="1">
      <c r="A175" s="117" t="s">
        <v>521</v>
      </c>
      <c r="B175" s="1857"/>
      <c r="C175" s="1858"/>
      <c r="D175" s="1835">
        <v>2.423</v>
      </c>
      <c r="E175" s="1867"/>
      <c r="F175" s="43">
        <v>60</v>
      </c>
      <c r="G175" s="43" t="s">
        <v>407</v>
      </c>
      <c r="H175" s="386">
        <v>48.8</v>
      </c>
      <c r="I175" s="1866"/>
      <c r="J175" s="1062">
        <v>1143</v>
      </c>
      <c r="K175" s="1821"/>
      <c r="L175" s="523">
        <f>IF(Начало!$D$9=0,0,J175*(1-Начало!$D$9))</f>
        <v>0</v>
      </c>
      <c r="M175" s="1822"/>
      <c r="N175" s="1837"/>
      <c r="O175" s="1871"/>
      <c r="P175" s="1096"/>
      <c r="Q175" s="1827"/>
      <c r="R175" s="1827"/>
      <c r="S175" s="1827"/>
      <c r="T175" s="346">
        <v>965</v>
      </c>
      <c r="U175" s="346">
        <v>765</v>
      </c>
      <c r="V175" s="346">
        <v>395</v>
      </c>
      <c r="W175" s="1110">
        <f t="shared" si="15"/>
        <v>0.29159887500000004</v>
      </c>
      <c r="X175" s="358">
        <v>52</v>
      </c>
    </row>
    <row r="176" spans="1:24" ht="49.5" customHeight="1" thickBot="1">
      <c r="A176" s="1546" t="s">
        <v>1703</v>
      </c>
      <c r="B176" s="1547"/>
      <c r="C176" s="1547"/>
      <c r="D176" s="1547"/>
      <c r="E176" s="1547"/>
      <c r="F176" s="1547"/>
      <c r="G176" s="1547"/>
      <c r="H176" s="1547"/>
      <c r="I176" s="1548"/>
      <c r="J176" s="1846" t="s">
        <v>19</v>
      </c>
      <c r="K176" s="1847"/>
      <c r="L176" s="1847"/>
      <c r="M176" s="1848"/>
      <c r="N176" s="454"/>
      <c r="O176" s="1416"/>
      <c r="P176" s="554" t="s">
        <v>532</v>
      </c>
      <c r="Q176" s="211"/>
      <c r="R176" s="211"/>
      <c r="S176" s="211"/>
      <c r="T176" s="351"/>
      <c r="U176" s="351"/>
      <c r="V176" s="351"/>
      <c r="W176" s="354"/>
      <c r="X176" s="212"/>
    </row>
    <row r="177" spans="1:24" ht="18" customHeight="1">
      <c r="A177" s="752" t="s">
        <v>1072</v>
      </c>
      <c r="B177" s="1813">
        <v>3.52</v>
      </c>
      <c r="C177" s="1815">
        <v>3.81</v>
      </c>
      <c r="D177" s="1817">
        <v>1.095</v>
      </c>
      <c r="E177" s="1818">
        <v>593</v>
      </c>
      <c r="F177" s="1101">
        <v>31</v>
      </c>
      <c r="G177" s="1101" t="s">
        <v>513</v>
      </c>
      <c r="H177" s="384">
        <v>8.1</v>
      </c>
      <c r="I177" s="1919" t="s">
        <v>250</v>
      </c>
      <c r="J177" s="1111">
        <v>234</v>
      </c>
      <c r="K177" s="1820">
        <f>J177+J178</f>
        <v>944</v>
      </c>
      <c r="L177" s="525">
        <f>IF(Начало!$D$9=0,0,J177*(1-Начало!$D$9))</f>
        <v>0</v>
      </c>
      <c r="M177" s="1859">
        <f>L177+L178</f>
        <v>0</v>
      </c>
      <c r="N177" s="1870"/>
      <c r="O177" s="1878">
        <v>49500</v>
      </c>
      <c r="P177" s="553"/>
      <c r="Q177" s="1827">
        <f>N177*M177</f>
        <v>0</v>
      </c>
      <c r="R177" s="1827">
        <f>N177*(W177+W178)</f>
        <v>0</v>
      </c>
      <c r="S177" s="1827">
        <f>N177*(X177+X178)</f>
        <v>0</v>
      </c>
      <c r="T177" s="346">
        <v>870</v>
      </c>
      <c r="U177" s="346">
        <v>360</v>
      </c>
      <c r="V177" s="346">
        <v>285</v>
      </c>
      <c r="W177" s="1110">
        <f t="shared" ref="W177:W182" si="16">(T177/1000)*(U177/1000)*(V177/1000)</f>
        <v>8.926199999999998E-2</v>
      </c>
      <c r="X177" s="358">
        <v>9.9</v>
      </c>
    </row>
    <row r="178" spans="1:24" ht="27" customHeight="1">
      <c r="A178" s="753" t="s">
        <v>1073</v>
      </c>
      <c r="B178" s="1814"/>
      <c r="C178" s="1816"/>
      <c r="D178" s="1817">
        <v>1.0449999999999999</v>
      </c>
      <c r="E178" s="1819"/>
      <c r="F178" s="1097">
        <v>56.5</v>
      </c>
      <c r="G178" s="43" t="s">
        <v>795</v>
      </c>
      <c r="H178" s="385">
        <v>30.8</v>
      </c>
      <c r="I178" s="1920"/>
      <c r="J178" s="1061">
        <v>710</v>
      </c>
      <c r="K178" s="1821"/>
      <c r="L178" s="523">
        <f>IF(Начало!$D$9=0,0,J178*(1-Начало!$D$9))</f>
        <v>0</v>
      </c>
      <c r="M178" s="1822"/>
      <c r="N178" s="1837"/>
      <c r="O178" s="1838"/>
      <c r="P178" s="1096"/>
      <c r="Q178" s="1827"/>
      <c r="R178" s="1827"/>
      <c r="S178" s="1827"/>
      <c r="T178" s="346">
        <v>900</v>
      </c>
      <c r="U178" s="346">
        <v>585</v>
      </c>
      <c r="V178" s="346">
        <v>345</v>
      </c>
      <c r="W178" s="1110">
        <f t="shared" si="16"/>
        <v>0.18164249999999998</v>
      </c>
      <c r="X178" s="358">
        <v>33.1</v>
      </c>
    </row>
    <row r="179" spans="1:24" ht="18" customHeight="1">
      <c r="A179" s="752" t="s">
        <v>1074</v>
      </c>
      <c r="B179" s="1813">
        <v>5.28</v>
      </c>
      <c r="C179" s="1815">
        <v>5.57</v>
      </c>
      <c r="D179" s="1817">
        <v>1.643</v>
      </c>
      <c r="E179" s="1818">
        <v>819</v>
      </c>
      <c r="F179" s="43">
        <v>32.5</v>
      </c>
      <c r="G179" s="1101" t="s">
        <v>1071</v>
      </c>
      <c r="H179" s="386">
        <v>10.5</v>
      </c>
      <c r="I179" s="1920"/>
      <c r="J179" s="1062">
        <v>366</v>
      </c>
      <c r="K179" s="1820">
        <f>J179+J180</f>
        <v>1385</v>
      </c>
      <c r="L179" s="525">
        <f>IF(Начало!$D$9=0,0,J179*(1-Начало!$D$9))</f>
        <v>0</v>
      </c>
      <c r="M179" s="1822">
        <f>L179+L180</f>
        <v>0</v>
      </c>
      <c r="N179" s="1836"/>
      <c r="O179" s="1838">
        <v>69900</v>
      </c>
      <c r="P179" s="1096"/>
      <c r="Q179" s="1827">
        <f>N179*M179</f>
        <v>0</v>
      </c>
      <c r="R179" s="1827">
        <f>N179*(W179+W180)</f>
        <v>0</v>
      </c>
      <c r="S179" s="1827">
        <f>N179*(X179+X180)</f>
        <v>0</v>
      </c>
      <c r="T179" s="346">
        <v>1035</v>
      </c>
      <c r="U179" s="346">
        <v>380</v>
      </c>
      <c r="V179" s="346">
        <v>305</v>
      </c>
      <c r="W179" s="1110">
        <f t="shared" si="16"/>
        <v>0.11995649999999999</v>
      </c>
      <c r="X179" s="358">
        <v>13.6</v>
      </c>
    </row>
    <row r="180" spans="1:24" ht="26.25" customHeight="1">
      <c r="A180" s="753" t="s">
        <v>1075</v>
      </c>
      <c r="B180" s="1814"/>
      <c r="C180" s="1816"/>
      <c r="D180" s="1817">
        <v>1.583</v>
      </c>
      <c r="E180" s="1819"/>
      <c r="F180" s="43">
        <v>56.5</v>
      </c>
      <c r="G180" s="1097" t="s">
        <v>795</v>
      </c>
      <c r="H180" s="386">
        <v>36.6</v>
      </c>
      <c r="I180" s="1920"/>
      <c r="J180" s="1062">
        <v>1019</v>
      </c>
      <c r="K180" s="1821"/>
      <c r="L180" s="523">
        <f>IF(Начало!$D$9=0,0,J180*(1-Начало!$D$9))</f>
        <v>0</v>
      </c>
      <c r="M180" s="1822"/>
      <c r="N180" s="1837"/>
      <c r="O180" s="1838"/>
      <c r="P180" s="1096"/>
      <c r="Q180" s="1827"/>
      <c r="R180" s="1827"/>
      <c r="S180" s="1827"/>
      <c r="T180" s="346">
        <v>900</v>
      </c>
      <c r="U180" s="346">
        <v>615</v>
      </c>
      <c r="V180" s="346">
        <v>348</v>
      </c>
      <c r="W180" s="1110">
        <f t="shared" si="16"/>
        <v>0.19261799999999998</v>
      </c>
      <c r="X180" s="358">
        <v>39</v>
      </c>
    </row>
    <row r="181" spans="1:24" ht="18" customHeight="1">
      <c r="A181" s="752" t="s">
        <v>1070</v>
      </c>
      <c r="B181" s="1813">
        <v>7.03</v>
      </c>
      <c r="C181" s="1815" t="s">
        <v>158</v>
      </c>
      <c r="D181" s="1839">
        <v>2.125</v>
      </c>
      <c r="E181" s="1818">
        <v>1000</v>
      </c>
      <c r="F181" s="43">
        <v>39.5</v>
      </c>
      <c r="G181" s="43" t="s">
        <v>520</v>
      </c>
      <c r="H181" s="386">
        <v>13.2</v>
      </c>
      <c r="I181" s="1865" t="s">
        <v>251</v>
      </c>
      <c r="J181" s="1062">
        <v>470</v>
      </c>
      <c r="K181" s="1820">
        <f>J181+J182</f>
        <v>1760</v>
      </c>
      <c r="L181" s="525">
        <f>IF(Начало!$D$9=0,0,J181*(1-Начало!$D$9))</f>
        <v>0</v>
      </c>
      <c r="M181" s="1822">
        <f>L181+L182</f>
        <v>0</v>
      </c>
      <c r="N181" s="1836"/>
      <c r="O181" s="1838">
        <v>88900</v>
      </c>
      <c r="P181" s="1096"/>
      <c r="Q181" s="1827">
        <f>N181*M181</f>
        <v>0</v>
      </c>
      <c r="R181" s="1827">
        <f>N181*(W181+W182)</f>
        <v>0</v>
      </c>
      <c r="S181" s="1827">
        <f>N181*(X181+X182)</f>
        <v>0</v>
      </c>
      <c r="T181" s="346">
        <v>1120</v>
      </c>
      <c r="U181" s="346">
        <v>405</v>
      </c>
      <c r="V181" s="346">
        <v>310</v>
      </c>
      <c r="W181" s="1110">
        <f t="shared" si="16"/>
        <v>0.14061600000000002</v>
      </c>
      <c r="X181" s="358">
        <v>16.2</v>
      </c>
    </row>
    <row r="182" spans="1:24" ht="27.75" customHeight="1" thickBot="1">
      <c r="A182" s="753" t="s">
        <v>1076</v>
      </c>
      <c r="B182" s="1857"/>
      <c r="C182" s="1858"/>
      <c r="D182" s="1835">
        <v>2.423</v>
      </c>
      <c r="E182" s="1867"/>
      <c r="F182" s="43">
        <v>60</v>
      </c>
      <c r="G182" s="43" t="s">
        <v>407</v>
      </c>
      <c r="H182" s="386">
        <v>48.8</v>
      </c>
      <c r="I182" s="1866"/>
      <c r="J182" s="1062">
        <v>1290</v>
      </c>
      <c r="K182" s="1821"/>
      <c r="L182" s="523">
        <f>IF(Начало!$D$9=0,0,J182*(1-Начало!$D$9))</f>
        <v>0</v>
      </c>
      <c r="M182" s="1822"/>
      <c r="N182" s="1837"/>
      <c r="O182" s="1871"/>
      <c r="P182" s="1096"/>
      <c r="Q182" s="1827"/>
      <c r="R182" s="1827"/>
      <c r="S182" s="1827"/>
      <c r="T182" s="346">
        <v>965</v>
      </c>
      <c r="U182" s="346">
        <v>765</v>
      </c>
      <c r="V182" s="346">
        <v>395</v>
      </c>
      <c r="W182" s="1110">
        <f t="shared" si="16"/>
        <v>0.29159887500000004</v>
      </c>
      <c r="X182" s="358">
        <v>52.1</v>
      </c>
    </row>
    <row r="183" spans="1:24" ht="28.5" customHeight="1" thickBot="1">
      <c r="A183" s="1546" t="s">
        <v>660</v>
      </c>
      <c r="B183" s="1547"/>
      <c r="C183" s="1547"/>
      <c r="D183" s="1547"/>
      <c r="E183" s="1547"/>
      <c r="F183" s="1547"/>
      <c r="G183" s="1547"/>
      <c r="H183" s="1547"/>
      <c r="I183" s="1548"/>
      <c r="J183" s="1846" t="s">
        <v>659</v>
      </c>
      <c r="K183" s="1847"/>
      <c r="L183" s="1847"/>
      <c r="M183" s="1848"/>
      <c r="N183" s="454"/>
      <c r="O183" s="1409"/>
      <c r="P183" s="554" t="s">
        <v>532</v>
      </c>
      <c r="Q183" s="1096"/>
      <c r="R183" s="1096"/>
      <c r="S183" s="1096"/>
      <c r="T183" s="351"/>
      <c r="U183" s="351"/>
      <c r="V183" s="351"/>
      <c r="W183" s="354"/>
      <c r="X183" s="212"/>
    </row>
    <row r="184" spans="1:24" ht="20.25" customHeight="1" thickBot="1">
      <c r="A184" s="132" t="s">
        <v>405</v>
      </c>
      <c r="B184" s="1102" t="s">
        <v>589</v>
      </c>
      <c r="C184" s="1102" t="s">
        <v>590</v>
      </c>
      <c r="D184" s="118">
        <v>1.75</v>
      </c>
      <c r="E184" s="1103" t="s">
        <v>158</v>
      </c>
      <c r="F184" s="1116">
        <v>56.5</v>
      </c>
      <c r="G184" s="1116" t="s">
        <v>406</v>
      </c>
      <c r="H184" s="359">
        <v>37.5</v>
      </c>
      <c r="I184" s="1104"/>
      <c r="J184" s="970">
        <v>1953</v>
      </c>
      <c r="K184" s="467" t="s">
        <v>158</v>
      </c>
      <c r="L184" s="523">
        <f>IF(Начало!$D$9=0,0,J184*(1-Начало!$D$9))</f>
        <v>0</v>
      </c>
      <c r="M184" s="533"/>
      <c r="N184" s="1108"/>
      <c r="O184" s="1393">
        <v>101500</v>
      </c>
      <c r="P184" s="1096"/>
      <c r="Q184" s="1096">
        <f>N184*L184</f>
        <v>0</v>
      </c>
      <c r="R184" s="1096">
        <f>N184*W184</f>
        <v>0</v>
      </c>
      <c r="S184" s="1096">
        <f>N184*X184</f>
        <v>0</v>
      </c>
      <c r="T184" s="346"/>
      <c r="U184" s="346"/>
      <c r="V184" s="346"/>
      <c r="W184" s="1110">
        <f>(T184/1000)*(U184/1000)*(V184/1000)</f>
        <v>0</v>
      </c>
      <c r="X184" s="356"/>
    </row>
    <row r="185" spans="1:24" ht="57" customHeight="1" thickBot="1">
      <c r="A185" s="1538" t="s">
        <v>1637</v>
      </c>
      <c r="B185" s="1539"/>
      <c r="C185" s="1539"/>
      <c r="D185" s="1539"/>
      <c r="E185" s="1539"/>
      <c r="F185" s="1539"/>
      <c r="G185" s="1539"/>
      <c r="H185" s="1539"/>
      <c r="I185" s="1540"/>
      <c r="J185" s="1846" t="s">
        <v>659</v>
      </c>
      <c r="K185" s="1847"/>
      <c r="L185" s="1847"/>
      <c r="M185" s="1848"/>
      <c r="N185" s="454"/>
      <c r="O185" s="454"/>
      <c r="P185" s="554" t="s">
        <v>532</v>
      </c>
      <c r="Q185" s="1096"/>
      <c r="R185" s="1096"/>
      <c r="S185" s="1096"/>
      <c r="T185" s="346"/>
      <c r="U185" s="346"/>
      <c r="V185" s="346"/>
      <c r="W185" s="354"/>
      <c r="X185" s="212"/>
    </row>
    <row r="186" spans="1:24" ht="20.25" customHeight="1" thickBot="1">
      <c r="A186" s="305" t="s">
        <v>531</v>
      </c>
      <c r="B186" s="872">
        <v>5.28</v>
      </c>
      <c r="C186" s="1102">
        <v>5.57</v>
      </c>
      <c r="D186" s="1099">
        <v>0.10199999999999999</v>
      </c>
      <c r="E186" s="45">
        <v>680</v>
      </c>
      <c r="F186" s="45">
        <v>41</v>
      </c>
      <c r="G186" s="1116" t="s">
        <v>343</v>
      </c>
      <c r="H186" s="1105">
        <v>16.100000000000001</v>
      </c>
      <c r="I186" s="1872" t="s">
        <v>252</v>
      </c>
      <c r="J186" s="1084">
        <v>609</v>
      </c>
      <c r="K186" s="1868">
        <f>J186+J187</f>
        <v>766</v>
      </c>
      <c r="L186" s="523">
        <f>IF(Начало!$D$9=0,0,J186*(1-Начало!$D$9))</f>
        <v>0</v>
      </c>
      <c r="M186" s="1859">
        <f>L186+L187</f>
        <v>0</v>
      </c>
      <c r="N186" s="1873"/>
      <c r="O186" s="1879">
        <v>39500</v>
      </c>
      <c r="P186" s="554"/>
      <c r="Q186" s="1827">
        <f>N186*M186</f>
        <v>0</v>
      </c>
      <c r="R186" s="1827">
        <f>N186*(W186+W187)</f>
        <v>0</v>
      </c>
      <c r="S186" s="1827">
        <f>N186*(X186+X187)</f>
        <v>0</v>
      </c>
      <c r="T186" s="357">
        <v>662</v>
      </c>
      <c r="U186" s="357">
        <v>317</v>
      </c>
      <c r="V186" s="357">
        <v>662</v>
      </c>
      <c r="W186" s="1110">
        <f>(T186/1000)*(U186/1000)*(V186/1000)</f>
        <v>0.138923348</v>
      </c>
      <c r="X186" s="356">
        <v>21.4</v>
      </c>
    </row>
    <row r="187" spans="1:24" ht="21" thickBot="1">
      <c r="A187" s="875" t="s">
        <v>456</v>
      </c>
      <c r="B187" s="401"/>
      <c r="C187" s="401"/>
      <c r="D187" s="401"/>
      <c r="E187" s="401"/>
      <c r="F187" s="134"/>
      <c r="G187" s="1114" t="s">
        <v>344</v>
      </c>
      <c r="H187" s="387">
        <v>2.5</v>
      </c>
      <c r="I187" s="1852"/>
      <c r="J187" s="972">
        <v>157</v>
      </c>
      <c r="K187" s="1850"/>
      <c r="L187" s="523">
        <f>IF(Начало!$D$9=0,0,J187*(1-Начало!$D$9))</f>
        <v>0</v>
      </c>
      <c r="M187" s="1822"/>
      <c r="N187" s="1874"/>
      <c r="O187" s="1879"/>
      <c r="P187" s="1096"/>
      <c r="Q187" s="1827"/>
      <c r="R187" s="1827"/>
      <c r="S187" s="1827"/>
      <c r="T187" s="357">
        <v>715</v>
      </c>
      <c r="U187" s="357">
        <v>125</v>
      </c>
      <c r="V187" s="357">
        <v>715</v>
      </c>
      <c r="W187" s="1110">
        <f>(T187/1000)*(U187/1000)*(V187/1000)</f>
        <v>6.3903124999999991E-2</v>
      </c>
      <c r="X187" s="356">
        <v>4.5</v>
      </c>
    </row>
    <row r="188" spans="1:24" ht="55.5" customHeight="1" thickBot="1">
      <c r="A188" s="1546" t="s">
        <v>1642</v>
      </c>
      <c r="B188" s="1547"/>
      <c r="C188" s="1547"/>
      <c r="D188" s="1547"/>
      <c r="E188" s="1547"/>
      <c r="F188" s="1547"/>
      <c r="G188" s="1547"/>
      <c r="H188" s="1547"/>
      <c r="I188" s="1548"/>
      <c r="J188" s="1846" t="s">
        <v>1002</v>
      </c>
      <c r="K188" s="1847"/>
      <c r="L188" s="1847"/>
      <c r="M188" s="1848"/>
      <c r="N188" s="454"/>
      <c r="O188" s="1408"/>
      <c r="P188" s="554" t="s">
        <v>532</v>
      </c>
      <c r="Q188" s="1096"/>
      <c r="R188" s="1096"/>
      <c r="S188" s="1096"/>
      <c r="T188" s="346"/>
      <c r="U188" s="346"/>
      <c r="V188" s="346"/>
      <c r="W188" s="1110"/>
      <c r="X188" s="356"/>
    </row>
    <row r="189" spans="1:24">
      <c r="A189" s="134" t="s">
        <v>996</v>
      </c>
      <c r="B189" s="1115">
        <v>2.0499999999999998</v>
      </c>
      <c r="C189" s="1115">
        <v>2.64</v>
      </c>
      <c r="D189" s="396">
        <v>0.02</v>
      </c>
      <c r="E189" s="397">
        <v>520</v>
      </c>
      <c r="F189" s="38">
        <v>21</v>
      </c>
      <c r="G189" s="1116" t="s">
        <v>513</v>
      </c>
      <c r="H189" s="1114">
        <v>7.9</v>
      </c>
      <c r="I189" s="1854"/>
      <c r="J189" s="1109">
        <v>287</v>
      </c>
      <c r="K189" s="467" t="s">
        <v>158</v>
      </c>
      <c r="L189" s="523">
        <f>IF(Начало!$D$9=0,0,J189*(1-Начало!$D$9))</f>
        <v>0</v>
      </c>
      <c r="M189" s="532"/>
      <c r="N189" s="1414"/>
      <c r="O189" s="1402">
        <v>14900</v>
      </c>
      <c r="P189" s="1096"/>
      <c r="Q189" s="1096">
        <f>N189*L189</f>
        <v>0</v>
      </c>
      <c r="R189" s="1096">
        <f>N189*W189</f>
        <v>0</v>
      </c>
      <c r="S189" s="1096">
        <f>N189*X189</f>
        <v>0</v>
      </c>
      <c r="T189" s="346">
        <v>1120</v>
      </c>
      <c r="U189" s="346">
        <v>310</v>
      </c>
      <c r="V189" s="346">
        <v>405</v>
      </c>
      <c r="W189" s="1110">
        <f>(T189/1000)*(U189/1000)*(V189/1000)</f>
        <v>0.14061600000000002</v>
      </c>
      <c r="X189" s="356">
        <v>11.2</v>
      </c>
    </row>
    <row r="190" spans="1:24">
      <c r="A190" s="134" t="s">
        <v>800</v>
      </c>
      <c r="B190" s="1115">
        <v>2.64</v>
      </c>
      <c r="C190" s="1115">
        <v>2.93</v>
      </c>
      <c r="D190" s="396">
        <v>2.4E-2</v>
      </c>
      <c r="E190" s="397">
        <v>420</v>
      </c>
      <c r="F190" s="38">
        <v>22.5</v>
      </c>
      <c r="G190" s="1116" t="s">
        <v>507</v>
      </c>
      <c r="H190" s="1114">
        <v>6.8</v>
      </c>
      <c r="I190" s="1855"/>
      <c r="J190" s="1109">
        <v>300</v>
      </c>
      <c r="K190" s="467" t="s">
        <v>158</v>
      </c>
      <c r="L190" s="523">
        <f>IF(Начало!$D$9=0,0,J190*(1-Начало!$D$9))</f>
        <v>0</v>
      </c>
      <c r="M190" s="532"/>
      <c r="N190" s="1414"/>
      <c r="O190" s="1403">
        <v>15900</v>
      </c>
      <c r="P190" s="1096"/>
      <c r="Q190" s="1096">
        <f>N190*L190</f>
        <v>0</v>
      </c>
      <c r="R190" s="1096">
        <f>N190*W190</f>
        <v>0</v>
      </c>
      <c r="S190" s="1096">
        <f>N190*X190</f>
        <v>0</v>
      </c>
      <c r="T190" s="346">
        <v>1120</v>
      </c>
      <c r="U190" s="346">
        <v>310</v>
      </c>
      <c r="V190" s="346">
        <v>405</v>
      </c>
      <c r="W190" s="1110">
        <f>(T190/1000)*(U190/1000)*(V190/1000)</f>
        <v>0.14061600000000002</v>
      </c>
      <c r="X190" s="356">
        <v>12.2</v>
      </c>
    </row>
    <row r="191" spans="1:24">
      <c r="A191" s="134" t="s">
        <v>801</v>
      </c>
      <c r="B191" s="1115">
        <v>3.52</v>
      </c>
      <c r="C191" s="1115">
        <v>3.81</v>
      </c>
      <c r="D191" s="396">
        <v>2.4E-2</v>
      </c>
      <c r="E191" s="1087">
        <v>570</v>
      </c>
      <c r="F191" s="38">
        <v>23</v>
      </c>
      <c r="G191" s="1114" t="s">
        <v>513</v>
      </c>
      <c r="H191" s="1114">
        <v>7.2</v>
      </c>
      <c r="I191" s="1855"/>
      <c r="J191" s="1109">
        <v>345</v>
      </c>
      <c r="K191" s="467" t="s">
        <v>158</v>
      </c>
      <c r="L191" s="523">
        <f>IF(Начало!$D$9=0,0,J191*(1-Начало!$D$9))</f>
        <v>0</v>
      </c>
      <c r="M191" s="532"/>
      <c r="N191" s="1414"/>
      <c r="O191" s="1403">
        <v>17900</v>
      </c>
      <c r="P191" s="1096"/>
      <c r="Q191" s="1096">
        <f>N191*L191</f>
        <v>0</v>
      </c>
      <c r="R191" s="1096">
        <f>N191*W191</f>
        <v>0</v>
      </c>
      <c r="S191" s="1096">
        <f>N191*X191</f>
        <v>0</v>
      </c>
      <c r="T191" s="346">
        <v>1120</v>
      </c>
      <c r="U191" s="346">
        <v>310</v>
      </c>
      <c r="V191" s="346">
        <v>405</v>
      </c>
      <c r="W191" s="1110">
        <f>(T191/1000)*(U191/1000)*(V191/1000)</f>
        <v>0.14061600000000002</v>
      </c>
      <c r="X191" s="356">
        <v>13.2</v>
      </c>
    </row>
    <row r="192" spans="1:24">
      <c r="A192" s="133" t="s">
        <v>802</v>
      </c>
      <c r="B192" s="1098">
        <v>5.28</v>
      </c>
      <c r="C192" s="1098">
        <v>7.03</v>
      </c>
      <c r="D192" s="398">
        <v>3.4000000000000002E-2</v>
      </c>
      <c r="E192" s="1100">
        <v>840</v>
      </c>
      <c r="F192" s="366">
        <v>23.5</v>
      </c>
      <c r="G192" s="1117" t="s">
        <v>517</v>
      </c>
      <c r="H192" s="1117">
        <v>10.5</v>
      </c>
      <c r="I192" s="1855"/>
      <c r="J192" s="971">
        <v>405</v>
      </c>
      <c r="K192" s="467" t="s">
        <v>158</v>
      </c>
      <c r="L192" s="523">
        <f>IF(Начало!$D$9=0,0,J192*(1-Начало!$D$9))</f>
        <v>0</v>
      </c>
      <c r="M192" s="542"/>
      <c r="N192" s="1415"/>
      <c r="O192" s="1403">
        <v>21500</v>
      </c>
      <c r="P192" s="1096"/>
      <c r="Q192" s="1096">
        <f>N192*L192</f>
        <v>0</v>
      </c>
      <c r="R192" s="1096">
        <f>N192*W192</f>
        <v>0</v>
      </c>
      <c r="S192" s="1096">
        <f>N192*X192</f>
        <v>0</v>
      </c>
      <c r="T192" s="346">
        <v>1120</v>
      </c>
      <c r="U192" s="346">
        <v>310</v>
      </c>
      <c r="V192" s="346">
        <v>405</v>
      </c>
      <c r="W192" s="1110">
        <f>(T192/1000)*(U192/1000)*(V192/1000)</f>
        <v>0.14061600000000002</v>
      </c>
      <c r="X192" s="356">
        <v>14.2</v>
      </c>
    </row>
    <row r="193" spans="1:24" ht="21" thickBot="1">
      <c r="A193" s="133" t="s">
        <v>803</v>
      </c>
      <c r="B193" s="1097">
        <v>7.03</v>
      </c>
      <c r="C193" s="1098">
        <v>7.33</v>
      </c>
      <c r="D193" s="1098">
        <v>6.2E-2</v>
      </c>
      <c r="E193" s="1100">
        <v>980</v>
      </c>
      <c r="F193" s="366">
        <v>25</v>
      </c>
      <c r="G193" s="1117" t="s">
        <v>520</v>
      </c>
      <c r="H193" s="1117">
        <v>11.9</v>
      </c>
      <c r="I193" s="1856"/>
      <c r="J193" s="971">
        <v>524</v>
      </c>
      <c r="K193" s="467" t="s">
        <v>158</v>
      </c>
      <c r="L193" s="523">
        <f>IF(Начало!$D$9=0,0,J193*(1-Начало!$D$9))</f>
        <v>0</v>
      </c>
      <c r="M193" s="531"/>
      <c r="N193" s="1413"/>
      <c r="O193" s="460">
        <v>27500</v>
      </c>
      <c r="P193" s="1096"/>
      <c r="Q193" s="1096">
        <f>N193*L193</f>
        <v>0</v>
      </c>
      <c r="R193" s="1096">
        <f>N193*W193</f>
        <v>0</v>
      </c>
      <c r="S193" s="1096">
        <f>N193*X193</f>
        <v>0</v>
      </c>
      <c r="T193" s="346">
        <v>1120</v>
      </c>
      <c r="U193" s="346">
        <v>310</v>
      </c>
      <c r="V193" s="346">
        <v>405</v>
      </c>
      <c r="W193" s="1110">
        <f>(T193/1000)*(U193/1000)*(V193/1000)</f>
        <v>0.14061600000000002</v>
      </c>
      <c r="X193" s="356">
        <v>15.2</v>
      </c>
    </row>
    <row r="194" spans="1:24" ht="54" customHeight="1" thickBot="1">
      <c r="A194" s="1546" t="s">
        <v>1639</v>
      </c>
      <c r="B194" s="1547"/>
      <c r="C194" s="1547"/>
      <c r="D194" s="1547"/>
      <c r="E194" s="1547"/>
      <c r="F194" s="1547"/>
      <c r="G194" s="1547"/>
      <c r="H194" s="1547"/>
      <c r="I194" s="1548"/>
      <c r="J194" s="1846" t="s">
        <v>658</v>
      </c>
      <c r="K194" s="1847"/>
      <c r="L194" s="1847"/>
      <c r="M194" s="1848"/>
      <c r="N194" s="454"/>
      <c r="O194" s="1416"/>
      <c r="P194" s="554" t="s">
        <v>532</v>
      </c>
      <c r="Q194" s="1096"/>
      <c r="R194" s="1096"/>
      <c r="S194" s="1096"/>
      <c r="T194" s="348"/>
      <c r="U194" s="348"/>
      <c r="V194" s="348"/>
      <c r="W194" s="354"/>
      <c r="X194" s="212"/>
    </row>
    <row r="195" spans="1:24">
      <c r="A195" s="134" t="s">
        <v>300</v>
      </c>
      <c r="B195" s="1097">
        <v>3.52</v>
      </c>
      <c r="C195" s="1098">
        <v>3.81</v>
      </c>
      <c r="D195" s="1098">
        <v>2.4E-2</v>
      </c>
      <c r="E195" s="1100">
        <v>539</v>
      </c>
      <c r="F195" s="43">
        <v>21</v>
      </c>
      <c r="G195" s="43" t="s">
        <v>402</v>
      </c>
      <c r="H195" s="386">
        <v>8.1999999999999993</v>
      </c>
      <c r="I195" s="1852"/>
      <c r="J195" s="1109">
        <v>345</v>
      </c>
      <c r="K195" s="467" t="s">
        <v>158</v>
      </c>
      <c r="L195" s="523">
        <f>IF(Начало!$D$9=0,0,J195*(1-Начало!$D$9))</f>
        <v>0</v>
      </c>
      <c r="M195" s="532"/>
      <c r="N195" s="1414"/>
      <c r="O195" s="1402">
        <v>17900</v>
      </c>
      <c r="P195" s="1096"/>
      <c r="Q195" s="1096">
        <f>N195*L195</f>
        <v>0</v>
      </c>
      <c r="R195" s="1096">
        <f>N195*W195</f>
        <v>0</v>
      </c>
      <c r="S195" s="1096">
        <f>N195*X195</f>
        <v>0</v>
      </c>
      <c r="T195" s="361">
        <v>875</v>
      </c>
      <c r="U195" s="361">
        <v>375</v>
      </c>
      <c r="V195" s="361">
        <v>285</v>
      </c>
      <c r="W195" s="1110">
        <f>(T195/1000)*(U195/1000)*(V195/1000)</f>
        <v>9.3515624999999991E-2</v>
      </c>
      <c r="X195" s="356">
        <v>10.7</v>
      </c>
    </row>
    <row r="196" spans="1:24">
      <c r="A196" s="133" t="s">
        <v>301</v>
      </c>
      <c r="B196" s="1097">
        <v>5.28</v>
      </c>
      <c r="C196" s="1098">
        <v>5.57</v>
      </c>
      <c r="D196" s="1098">
        <v>3.4000000000000002E-2</v>
      </c>
      <c r="E196" s="1100">
        <v>750</v>
      </c>
      <c r="F196" s="43">
        <v>21</v>
      </c>
      <c r="G196" s="43" t="s">
        <v>403</v>
      </c>
      <c r="H196" s="386">
        <v>10.8</v>
      </c>
      <c r="I196" s="1852"/>
      <c r="J196" s="971">
        <v>407</v>
      </c>
      <c r="K196" s="467" t="s">
        <v>158</v>
      </c>
      <c r="L196" s="523">
        <f>IF(Начало!$D$9=0,0,J196*(1-Начало!$D$9))</f>
        <v>0</v>
      </c>
      <c r="M196" s="542"/>
      <c r="N196" s="1415"/>
      <c r="O196" s="1403">
        <v>21500</v>
      </c>
      <c r="P196" s="1096"/>
      <c r="Q196" s="1096">
        <f>N196*L196</f>
        <v>0</v>
      </c>
      <c r="R196" s="1096">
        <f>N196*W196</f>
        <v>0</v>
      </c>
      <c r="S196" s="1096">
        <f>N196*X196</f>
        <v>0</v>
      </c>
      <c r="T196" s="361">
        <v>1045</v>
      </c>
      <c r="U196" s="361">
        <v>405</v>
      </c>
      <c r="V196" s="361">
        <v>305</v>
      </c>
      <c r="W196" s="1110">
        <f>(T196/1000)*(U196/1000)*(V196/1000)</f>
        <v>0.12908362500000001</v>
      </c>
      <c r="X196" s="356">
        <v>14.1</v>
      </c>
    </row>
    <row r="197" spans="1:24" ht="21" thickBot="1">
      <c r="A197" s="133" t="s">
        <v>302</v>
      </c>
      <c r="B197" s="1097">
        <v>7.03</v>
      </c>
      <c r="C197" s="1098">
        <v>7.91</v>
      </c>
      <c r="D197" s="1098">
        <v>6.2E-2</v>
      </c>
      <c r="E197" s="1100">
        <v>1050</v>
      </c>
      <c r="F197" s="1101">
        <v>26</v>
      </c>
      <c r="G197" s="1101" t="s">
        <v>404</v>
      </c>
      <c r="H197" s="384">
        <v>12.9</v>
      </c>
      <c r="I197" s="1853"/>
      <c r="J197" s="971">
        <v>516</v>
      </c>
      <c r="K197" s="467" t="s">
        <v>158</v>
      </c>
      <c r="L197" s="523">
        <f>IF(Начало!$D$9=0,0,J197*(1-Начало!$D$9))</f>
        <v>0</v>
      </c>
      <c r="M197" s="531"/>
      <c r="N197" s="1413"/>
      <c r="O197" s="460">
        <v>26900</v>
      </c>
      <c r="P197" s="1096"/>
      <c r="Q197" s="1096">
        <f>N197*L197</f>
        <v>0</v>
      </c>
      <c r="R197" s="1096">
        <f>N197*W197</f>
        <v>0</v>
      </c>
      <c r="S197" s="1096">
        <f>N197*X197</f>
        <v>0</v>
      </c>
      <c r="T197" s="361">
        <v>1155</v>
      </c>
      <c r="U197" s="361">
        <v>415</v>
      </c>
      <c r="V197" s="361">
        <v>315</v>
      </c>
      <c r="W197" s="1110">
        <f>(T197/1000)*(U197/1000)*(V197/1000)</f>
        <v>0.15098737500000001</v>
      </c>
      <c r="X197" s="356">
        <v>16.5</v>
      </c>
    </row>
    <row r="198" spans="1:24" ht="54" customHeight="1" thickBot="1">
      <c r="A198" s="1546" t="s">
        <v>1638</v>
      </c>
      <c r="B198" s="1547"/>
      <c r="C198" s="1547"/>
      <c r="D198" s="1547"/>
      <c r="E198" s="1547"/>
      <c r="F198" s="1547"/>
      <c r="G198" s="1547"/>
      <c r="H198" s="1547"/>
      <c r="I198" s="1548"/>
      <c r="J198" s="1846" t="s">
        <v>658</v>
      </c>
      <c r="K198" s="1847"/>
      <c r="L198" s="1847"/>
      <c r="M198" s="1848"/>
      <c r="N198" s="454"/>
      <c r="O198" s="1416"/>
      <c r="P198" s="554" t="s">
        <v>532</v>
      </c>
      <c r="Q198" s="1096"/>
      <c r="R198" s="1096"/>
      <c r="S198" s="1096"/>
      <c r="T198" s="348"/>
      <c r="U198" s="348"/>
      <c r="V198" s="348"/>
      <c r="W198" s="354"/>
      <c r="X198" s="212"/>
    </row>
    <row r="199" spans="1:24">
      <c r="A199" s="125" t="s">
        <v>1519</v>
      </c>
      <c r="B199" s="1228">
        <v>2.78</v>
      </c>
      <c r="C199" s="1229">
        <v>3.08</v>
      </c>
      <c r="D199" s="1229">
        <v>2.4E-2</v>
      </c>
      <c r="E199" s="1230">
        <v>488</v>
      </c>
      <c r="F199" s="377">
        <v>20</v>
      </c>
      <c r="G199" s="377" t="s">
        <v>401</v>
      </c>
      <c r="H199" s="389">
        <v>7.8</v>
      </c>
      <c r="I199" s="989"/>
      <c r="J199" s="1232">
        <v>445</v>
      </c>
      <c r="K199" s="1265" t="s">
        <v>158</v>
      </c>
      <c r="L199" s="524">
        <f>IF(Начало!$D$9=0,0,J199*(1-Начало!$D$9))</f>
        <v>0</v>
      </c>
      <c r="M199" s="1266"/>
      <c r="N199" s="1412"/>
      <c r="O199" s="1402">
        <v>22900</v>
      </c>
      <c r="P199" s="1096"/>
      <c r="Q199" s="1096">
        <f>N199*L199</f>
        <v>0</v>
      </c>
      <c r="R199" s="1096">
        <f>N199*W199</f>
        <v>0</v>
      </c>
      <c r="S199" s="1096">
        <f>N199*X199</f>
        <v>0</v>
      </c>
      <c r="T199" s="361">
        <v>790</v>
      </c>
      <c r="U199" s="361">
        <v>370</v>
      </c>
      <c r="V199" s="361">
        <v>270</v>
      </c>
      <c r="W199" s="1110">
        <f>(T199/1000)*(U199/1000)*(V199/1000)</f>
        <v>7.8921000000000005E-2</v>
      </c>
      <c r="X199" s="356">
        <v>10.199999999999999</v>
      </c>
    </row>
    <row r="200" spans="1:24" ht="21" thickBot="1">
      <c r="A200" s="874" t="s">
        <v>1520</v>
      </c>
      <c r="B200" s="380">
        <v>3.52</v>
      </c>
      <c r="C200" s="282">
        <v>3.81</v>
      </c>
      <c r="D200" s="282">
        <v>2.4E-2</v>
      </c>
      <c r="E200" s="390">
        <v>539</v>
      </c>
      <c r="F200" s="380">
        <v>21</v>
      </c>
      <c r="G200" s="380" t="s">
        <v>402</v>
      </c>
      <c r="H200" s="1267">
        <v>8.1999999999999993</v>
      </c>
      <c r="I200" s="988"/>
      <c r="J200" s="1268">
        <v>467</v>
      </c>
      <c r="K200" s="468" t="s">
        <v>158</v>
      </c>
      <c r="L200" s="492">
        <f>IF(Начало!$D$9=0,0,J200*(1-Начало!$D$9))</f>
        <v>0</v>
      </c>
      <c r="M200" s="531"/>
      <c r="N200" s="1413"/>
      <c r="O200" s="460">
        <v>23900</v>
      </c>
      <c r="P200" s="1096"/>
      <c r="Q200" s="1096">
        <f>N200*L200</f>
        <v>0</v>
      </c>
      <c r="R200" s="1096">
        <f>N200*W200</f>
        <v>0</v>
      </c>
      <c r="S200" s="1096">
        <f>N200*X200</f>
        <v>0</v>
      </c>
      <c r="T200" s="361">
        <v>875</v>
      </c>
      <c r="U200" s="361">
        <v>375</v>
      </c>
      <c r="V200" s="361">
        <v>285</v>
      </c>
      <c r="W200" s="1110">
        <f>(T200/1000)*(U200/1000)*(V200/1000)</f>
        <v>9.3515624999999991E-2</v>
      </c>
      <c r="X200" s="356">
        <v>10.7</v>
      </c>
    </row>
    <row r="201" spans="1:24">
      <c r="A201" s="554" t="s">
        <v>712</v>
      </c>
    </row>
  </sheetData>
  <mergeCells count="744">
    <mergeCell ref="N172:N173"/>
    <mergeCell ref="N174:N175"/>
    <mergeCell ref="D174:D175"/>
    <mergeCell ref="O54:O55"/>
    <mergeCell ref="N56:N57"/>
    <mergeCell ref="C62:C63"/>
    <mergeCell ref="E62:E63"/>
    <mergeCell ref="B60:B61"/>
    <mergeCell ref="C60:C61"/>
    <mergeCell ref="E56:E57"/>
    <mergeCell ref="B62:B63"/>
    <mergeCell ref="E60:E61"/>
    <mergeCell ref="B58:B59"/>
    <mergeCell ref="C58:C59"/>
    <mergeCell ref="C81:C82"/>
    <mergeCell ref="M60:M61"/>
    <mergeCell ref="K174:K175"/>
    <mergeCell ref="M174:M175"/>
    <mergeCell ref="K168:K169"/>
    <mergeCell ref="M58:M59"/>
    <mergeCell ref="M42:M43"/>
    <mergeCell ref="M94:M95"/>
    <mergeCell ref="K88:K89"/>
    <mergeCell ref="I174:I175"/>
    <mergeCell ref="Q97:Q98"/>
    <mergeCell ref="R97:R98"/>
    <mergeCell ref="N97:N98"/>
    <mergeCell ref="Q94:Q95"/>
    <mergeCell ref="N106:N107"/>
    <mergeCell ref="S88:S89"/>
    <mergeCell ref="B67:B68"/>
    <mergeCell ref="D62:D63"/>
    <mergeCell ref="M31:M32"/>
    <mergeCell ref="M54:M55"/>
    <mergeCell ref="O52:O53"/>
    <mergeCell ref="N54:N55"/>
    <mergeCell ref="S56:S57"/>
    <mergeCell ref="R60:R61"/>
    <mergeCell ref="M45:M46"/>
    <mergeCell ref="K62:K63"/>
    <mergeCell ref="N58:N59"/>
    <mergeCell ref="R71:R72"/>
    <mergeCell ref="R42:R43"/>
    <mergeCell ref="R49:R50"/>
    <mergeCell ref="Q36:Q37"/>
    <mergeCell ref="R45:R46"/>
    <mergeCell ref="S71:S72"/>
    <mergeCell ref="C86:C87"/>
    <mergeCell ref="M101:M102"/>
    <mergeCell ref="K111:K112"/>
    <mergeCell ref="M111:M112"/>
    <mergeCell ref="E101:E102"/>
    <mergeCell ref="K109:K110"/>
    <mergeCell ref="J108:M108"/>
    <mergeCell ref="K81:K82"/>
    <mergeCell ref="M81:M82"/>
    <mergeCell ref="M77:M78"/>
    <mergeCell ref="B86:B87"/>
    <mergeCell ref="S21:S22"/>
    <mergeCell ref="O21:O22"/>
    <mergeCell ref="Q21:Q22"/>
    <mergeCell ref="R21:R22"/>
    <mergeCell ref="N23:N24"/>
    <mergeCell ref="B168:B169"/>
    <mergeCell ref="C23:C24"/>
    <mergeCell ref="C25:C26"/>
    <mergeCell ref="K25:K26"/>
    <mergeCell ref="D79:D80"/>
    <mergeCell ref="E79:E80"/>
    <mergeCell ref="K79:K80"/>
    <mergeCell ref="M79:M80"/>
    <mergeCell ref="D83:D84"/>
    <mergeCell ref="E83:E84"/>
    <mergeCell ref="D99:D100"/>
    <mergeCell ref="B81:B82"/>
    <mergeCell ref="O58:O59"/>
    <mergeCell ref="M168:M169"/>
    <mergeCell ref="I60:I65"/>
    <mergeCell ref="K45:K46"/>
    <mergeCell ref="B97:B98"/>
    <mergeCell ref="C97:C98"/>
    <mergeCell ref="O27:O28"/>
    <mergeCell ref="Q27:Q28"/>
    <mergeCell ref="R166:R167"/>
    <mergeCell ref="S166:S167"/>
    <mergeCell ref="B49:B50"/>
    <mergeCell ref="B90:B91"/>
    <mergeCell ref="D90:D91"/>
    <mergeCell ref="I45:I50"/>
    <mergeCell ref="D36:D37"/>
    <mergeCell ref="E36:E37"/>
    <mergeCell ref="E34:E35"/>
    <mergeCell ref="I34:I41"/>
    <mergeCell ref="B38:B39"/>
    <mergeCell ref="C38:C39"/>
    <mergeCell ref="R62:R63"/>
    <mergeCell ref="N10:N11"/>
    <mergeCell ref="O10:O11"/>
    <mergeCell ref="Q10:Q11"/>
    <mergeCell ref="R10:R11"/>
    <mergeCell ref="B101:B102"/>
    <mergeCell ref="B79:B80"/>
    <mergeCell ref="B104:B105"/>
    <mergeCell ref="B166:B167"/>
    <mergeCell ref="A108:I108"/>
    <mergeCell ref="S172:S173"/>
    <mergeCell ref="R168:R169"/>
    <mergeCell ref="R170:R171"/>
    <mergeCell ref="C170:C171"/>
    <mergeCell ref="C31:C32"/>
    <mergeCell ref="O60:O61"/>
    <mergeCell ref="C166:C167"/>
    <mergeCell ref="C168:C169"/>
    <mergeCell ref="I104:I107"/>
    <mergeCell ref="J103:M103"/>
    <mergeCell ref="C77:C78"/>
    <mergeCell ref="K97:K98"/>
    <mergeCell ref="M109:M110"/>
    <mergeCell ref="K83:K84"/>
    <mergeCell ref="M83:M84"/>
    <mergeCell ref="M88:M89"/>
    <mergeCell ref="J85:M85"/>
    <mergeCell ref="M90:M91"/>
    <mergeCell ref="K92:K93"/>
    <mergeCell ref="K90:K91"/>
    <mergeCell ref="I97:I102"/>
    <mergeCell ref="I94:I95"/>
    <mergeCell ref="I67:I72"/>
    <mergeCell ref="C90:C91"/>
    <mergeCell ref="B109:B110"/>
    <mergeCell ref="D109:D110"/>
    <mergeCell ref="E81:E82"/>
    <mergeCell ref="B77:B78"/>
    <mergeCell ref="I83:I84"/>
    <mergeCell ref="D81:D82"/>
    <mergeCell ref="B170:B171"/>
    <mergeCell ref="E168:E169"/>
    <mergeCell ref="E170:E171"/>
    <mergeCell ref="B111:B112"/>
    <mergeCell ref="D111:D112"/>
    <mergeCell ref="B117:J117"/>
    <mergeCell ref="E111:E112"/>
    <mergeCell ref="I109:I112"/>
    <mergeCell ref="C109:C110"/>
    <mergeCell ref="E109:E110"/>
    <mergeCell ref="A1:A3"/>
    <mergeCell ref="B1:L1"/>
    <mergeCell ref="B2:L2"/>
    <mergeCell ref="B3:L3"/>
    <mergeCell ref="M1:N1"/>
    <mergeCell ref="M2:N2"/>
    <mergeCell ref="M3:N3"/>
    <mergeCell ref="B27:B28"/>
    <mergeCell ref="B31:B32"/>
    <mergeCell ref="B23:B24"/>
    <mergeCell ref="N31:N32"/>
    <mergeCell ref="D23:D24"/>
    <mergeCell ref="E23:E24"/>
    <mergeCell ref="K27:K28"/>
    <mergeCell ref="K23:K24"/>
    <mergeCell ref="D25:D26"/>
    <mergeCell ref="E25:E26"/>
    <mergeCell ref="A20:I20"/>
    <mergeCell ref="J20:M20"/>
    <mergeCell ref="B21:B22"/>
    <mergeCell ref="B25:B26"/>
    <mergeCell ref="M27:M28"/>
    <mergeCell ref="M23:M24"/>
    <mergeCell ref="M25:M26"/>
    <mergeCell ref="N25:N26"/>
    <mergeCell ref="I21:I30"/>
    <mergeCell ref="B177:B178"/>
    <mergeCell ref="C177:C178"/>
    <mergeCell ref="B69:B70"/>
    <mergeCell ref="E67:E68"/>
    <mergeCell ref="D97:D98"/>
    <mergeCell ref="E106:E107"/>
    <mergeCell ref="E104:E105"/>
    <mergeCell ref="B75:B76"/>
    <mergeCell ref="A9:I9"/>
    <mergeCell ref="B10:B11"/>
    <mergeCell ref="D177:D178"/>
    <mergeCell ref="E177:E178"/>
    <mergeCell ref="I177:I180"/>
    <mergeCell ref="A85:I85"/>
    <mergeCell ref="C40:C41"/>
    <mergeCell ref="B34:B35"/>
    <mergeCell ref="C34:C35"/>
    <mergeCell ref="D34:D35"/>
    <mergeCell ref="B174:B175"/>
    <mergeCell ref="K14:K15"/>
    <mergeCell ref="M14:M15"/>
    <mergeCell ref="M38:M39"/>
    <mergeCell ref="A4:A5"/>
    <mergeCell ref="B4:C4"/>
    <mergeCell ref="D4:D5"/>
    <mergeCell ref="E4:E5"/>
    <mergeCell ref="F4:F5"/>
    <mergeCell ref="S4:S5"/>
    <mergeCell ref="Q172:Q173"/>
    <mergeCell ref="R172:R173"/>
    <mergeCell ref="S170:S171"/>
    <mergeCell ref="Q168:Q169"/>
    <mergeCell ref="S168:S169"/>
    <mergeCell ref="S31:S32"/>
    <mergeCell ref="O31:O32"/>
    <mergeCell ref="D166:D167"/>
    <mergeCell ref="D168:D169"/>
    <mergeCell ref="D170:D171"/>
    <mergeCell ref="J4:K4"/>
    <mergeCell ref="K31:K32"/>
    <mergeCell ref="D31:D32"/>
    <mergeCell ref="E31:E32"/>
    <mergeCell ref="D27:D28"/>
    <mergeCell ref="E27:E28"/>
    <mergeCell ref="I31:I32"/>
    <mergeCell ref="N27:N28"/>
    <mergeCell ref="L4:M4"/>
    <mergeCell ref="A6:M6"/>
    <mergeCell ref="A7:M7"/>
    <mergeCell ref="A8:M8"/>
    <mergeCell ref="A165:I165"/>
    <mergeCell ref="C27:C28"/>
    <mergeCell ref="G4:G5"/>
    <mergeCell ref="H4:H5"/>
    <mergeCell ref="I4:I5"/>
    <mergeCell ref="C10:C11"/>
    <mergeCell ref="D10:D11"/>
    <mergeCell ref="E10:E11"/>
    <mergeCell ref="I10:I17"/>
    <mergeCell ref="B12:B13"/>
    <mergeCell ref="C12:C13"/>
    <mergeCell ref="D12:D13"/>
    <mergeCell ref="E12:E13"/>
    <mergeCell ref="M21:M22"/>
    <mergeCell ref="E58:E59"/>
    <mergeCell ref="M34:M35"/>
    <mergeCell ref="C21:C22"/>
    <mergeCell ref="D21:D22"/>
    <mergeCell ref="E21:E22"/>
    <mergeCell ref="K21:K22"/>
    <mergeCell ref="O23:O24"/>
    <mergeCell ref="Q23:Q24"/>
    <mergeCell ref="Q31:Q32"/>
    <mergeCell ref="Q166:Q167"/>
    <mergeCell ref="O62:O63"/>
    <mergeCell ref="Q64:Q65"/>
    <mergeCell ref="N21:N22"/>
    <mergeCell ref="E14:E15"/>
    <mergeCell ref="D86:D87"/>
    <mergeCell ref="E86:E87"/>
    <mergeCell ref="E71:E72"/>
    <mergeCell ref="A33:I33"/>
    <mergeCell ref="B14:B15"/>
    <mergeCell ref="C14:C15"/>
    <mergeCell ref="J165:M165"/>
    <mergeCell ref="D14:D15"/>
    <mergeCell ref="B71:B72"/>
    <mergeCell ref="B88:B89"/>
    <mergeCell ref="C88:C89"/>
    <mergeCell ref="D88:D89"/>
    <mergeCell ref="J9:M9"/>
    <mergeCell ref="K10:K11"/>
    <mergeCell ref="M10:M11"/>
    <mergeCell ref="M12:M13"/>
    <mergeCell ref="Q4:Q5"/>
    <mergeCell ref="Q67:Q68"/>
    <mergeCell ref="O67:O68"/>
    <mergeCell ref="R29:R30"/>
    <mergeCell ref="R27:R28"/>
    <mergeCell ref="O25:O26"/>
    <mergeCell ref="Q25:Q26"/>
    <mergeCell ref="N170:N171"/>
    <mergeCell ref="O4:O5"/>
    <mergeCell ref="O166:O167"/>
    <mergeCell ref="N4:N5"/>
    <mergeCell ref="R52:R53"/>
    <mergeCell ref="R56:R57"/>
    <mergeCell ref="R58:R59"/>
    <mergeCell ref="R4:R5"/>
    <mergeCell ref="N34:N35"/>
    <mergeCell ref="N94:N95"/>
    <mergeCell ref="N88:N89"/>
    <mergeCell ref="N14:N15"/>
    <mergeCell ref="O64:O65"/>
    <mergeCell ref="N67:N68"/>
    <mergeCell ref="N60:N61"/>
    <mergeCell ref="N64:N65"/>
    <mergeCell ref="N62:N63"/>
    <mergeCell ref="Q54:Q55"/>
    <mergeCell ref="N12:N13"/>
    <mergeCell ref="R64:R65"/>
    <mergeCell ref="Q60:Q61"/>
    <mergeCell ref="N16:N17"/>
    <mergeCell ref="Q49:Q50"/>
    <mergeCell ref="Q42:Q43"/>
    <mergeCell ref="Q62:Q63"/>
    <mergeCell ref="Q58:Q59"/>
    <mergeCell ref="Q45:Q46"/>
    <mergeCell ref="Q71:Q72"/>
    <mergeCell ref="Q56:Q57"/>
    <mergeCell ref="S23:S24"/>
    <mergeCell ref="S54:S55"/>
    <mergeCell ref="S52:S53"/>
    <mergeCell ref="Q170:Q171"/>
    <mergeCell ref="O170:O171"/>
    <mergeCell ref="R23:R24"/>
    <mergeCell ref="R25:R26"/>
    <mergeCell ref="R31:R32"/>
    <mergeCell ref="S34:S35"/>
    <mergeCell ref="O34:O35"/>
    <mergeCell ref="O36:O37"/>
    <mergeCell ref="S10:S11"/>
    <mergeCell ref="R12:R13"/>
    <mergeCell ref="S12:S13"/>
    <mergeCell ref="O14:O15"/>
    <mergeCell ref="Q101:Q102"/>
    <mergeCell ref="O104:O105"/>
    <mergeCell ref="Q104:Q105"/>
    <mergeCell ref="Q83:Q84"/>
    <mergeCell ref="R83:R84"/>
    <mergeCell ref="S83:S84"/>
    <mergeCell ref="O56:O57"/>
    <mergeCell ref="R54:R55"/>
    <mergeCell ref="O18:O19"/>
    <mergeCell ref="S174:S175"/>
    <mergeCell ref="S149:S150"/>
    <mergeCell ref="J33:M33"/>
    <mergeCell ref="K34:K35"/>
    <mergeCell ref="S25:S26"/>
    <mergeCell ref="S29:S30"/>
    <mergeCell ref="S27:S28"/>
    <mergeCell ref="J66:M66"/>
    <mergeCell ref="K12:K13"/>
    <mergeCell ref="R67:R68"/>
    <mergeCell ref="N69:N70"/>
    <mergeCell ref="M69:M70"/>
    <mergeCell ref="R69:R70"/>
    <mergeCell ref="K67:K68"/>
    <mergeCell ref="Q69:Q70"/>
    <mergeCell ref="O69:O70"/>
    <mergeCell ref="O12:O13"/>
    <mergeCell ref="Q12:Q13"/>
    <mergeCell ref="Q16:Q17"/>
    <mergeCell ref="R99:R100"/>
    <mergeCell ref="Q111:Q112"/>
    <mergeCell ref="R111:R112"/>
    <mergeCell ref="Q52:Q53"/>
    <mergeCell ref="N52:N53"/>
    <mergeCell ref="O111:O112"/>
    <mergeCell ref="N109:N110"/>
    <mergeCell ref="Q109:Q110"/>
    <mergeCell ref="R106:R107"/>
    <mergeCell ref="O81:O82"/>
    <mergeCell ref="Q81:Q82"/>
    <mergeCell ref="N83:N84"/>
    <mergeCell ref="O75:O76"/>
    <mergeCell ref="Q75:Q76"/>
    <mergeCell ref="O79:O80"/>
    <mergeCell ref="N81:N82"/>
    <mergeCell ref="Q79:Q80"/>
    <mergeCell ref="M52:M53"/>
    <mergeCell ref="K52:K53"/>
    <mergeCell ref="N18:N19"/>
    <mergeCell ref="K101:K102"/>
    <mergeCell ref="O71:O72"/>
    <mergeCell ref="K71:K72"/>
    <mergeCell ref="M71:M72"/>
    <mergeCell ref="N71:N72"/>
    <mergeCell ref="N92:N93"/>
    <mergeCell ref="O101:O102"/>
    <mergeCell ref="O38:O39"/>
    <mergeCell ref="O49:O50"/>
    <mergeCell ref="O45:O46"/>
    <mergeCell ref="O42:O43"/>
    <mergeCell ref="O92:O93"/>
    <mergeCell ref="N90:N91"/>
    <mergeCell ref="K54:K55"/>
    <mergeCell ref="K60:K61"/>
    <mergeCell ref="M64:M65"/>
    <mergeCell ref="K58:K59"/>
    <mergeCell ref="M62:M63"/>
    <mergeCell ref="M56:M57"/>
    <mergeCell ref="K56:K57"/>
    <mergeCell ref="K64:K65"/>
    <mergeCell ref="O88:O89"/>
    <mergeCell ref="K86:K87"/>
    <mergeCell ref="M86:M87"/>
    <mergeCell ref="E88:E89"/>
    <mergeCell ref="Q86:Q87"/>
    <mergeCell ref="N86:N87"/>
    <mergeCell ref="O86:O87"/>
    <mergeCell ref="S86:S87"/>
    <mergeCell ref="R86:R87"/>
    <mergeCell ref="R88:R89"/>
    <mergeCell ref="I86:I93"/>
    <mergeCell ref="M92:M93"/>
    <mergeCell ref="O90:O91"/>
    <mergeCell ref="R90:R91"/>
    <mergeCell ref="S90:S91"/>
    <mergeCell ref="R92:R93"/>
    <mergeCell ref="S92:S93"/>
    <mergeCell ref="Q88:Q89"/>
    <mergeCell ref="Q90:Q91"/>
    <mergeCell ref="E90:E91"/>
    <mergeCell ref="Q92:Q93"/>
    <mergeCell ref="E16:E17"/>
    <mergeCell ref="K16:K17"/>
    <mergeCell ref="M16:M17"/>
    <mergeCell ref="N42:N43"/>
    <mergeCell ref="D40:D41"/>
    <mergeCell ref="E40:E41"/>
    <mergeCell ref="K36:K37"/>
    <mergeCell ref="M36:M37"/>
    <mergeCell ref="N36:N37"/>
    <mergeCell ref="N38:N39"/>
    <mergeCell ref="K40:K41"/>
    <mergeCell ref="M40:M41"/>
    <mergeCell ref="N40:N41"/>
    <mergeCell ref="D71:D72"/>
    <mergeCell ref="K69:K70"/>
    <mergeCell ref="M67:M68"/>
    <mergeCell ref="J51:M51"/>
    <mergeCell ref="E52:E53"/>
    <mergeCell ref="A51:I51"/>
    <mergeCell ref="D69:D70"/>
    <mergeCell ref="B40:B41"/>
    <mergeCell ref="B16:B17"/>
    <mergeCell ref="B36:B37"/>
    <mergeCell ref="C36:C37"/>
    <mergeCell ref="B18:B19"/>
    <mergeCell ref="C71:C72"/>
    <mergeCell ref="C67:C68"/>
    <mergeCell ref="C69:C70"/>
    <mergeCell ref="B52:B53"/>
    <mergeCell ref="B54:B55"/>
    <mergeCell ref="C54:C55"/>
    <mergeCell ref="A66:I66"/>
    <mergeCell ref="D58:D59"/>
    <mergeCell ref="B56:B57"/>
    <mergeCell ref="C56:C57"/>
    <mergeCell ref="D56:D57"/>
    <mergeCell ref="D54:D55"/>
    <mergeCell ref="D64:D65"/>
    <mergeCell ref="E64:E65"/>
    <mergeCell ref="B64:B65"/>
    <mergeCell ref="C64:C65"/>
    <mergeCell ref="D60:D61"/>
    <mergeCell ref="I52:I59"/>
    <mergeCell ref="D67:D68"/>
    <mergeCell ref="E54:E55"/>
    <mergeCell ref="C52:C53"/>
    <mergeCell ref="D52:D53"/>
    <mergeCell ref="E69:E70"/>
    <mergeCell ref="S77:S78"/>
    <mergeCell ref="S94:S95"/>
    <mergeCell ref="D92:D93"/>
    <mergeCell ref="E92:E93"/>
    <mergeCell ref="A96:I96"/>
    <mergeCell ref="J96:M96"/>
    <mergeCell ref="D104:D105"/>
    <mergeCell ref="E99:E100"/>
    <mergeCell ref="B106:B107"/>
    <mergeCell ref="C106:C107"/>
    <mergeCell ref="D106:D107"/>
    <mergeCell ref="K94:K95"/>
    <mergeCell ref="M99:M100"/>
    <mergeCell ref="B99:B100"/>
    <mergeCell ref="E97:E98"/>
    <mergeCell ref="C101:C102"/>
    <mergeCell ref="D101:D102"/>
    <mergeCell ref="C99:C100"/>
    <mergeCell ref="B94:B95"/>
    <mergeCell ref="O94:O95"/>
    <mergeCell ref="M104:M105"/>
    <mergeCell ref="N104:N105"/>
    <mergeCell ref="S104:S105"/>
    <mergeCell ref="R104:R105"/>
    <mergeCell ref="S14:S15"/>
    <mergeCell ref="S16:S17"/>
    <mergeCell ref="Q18:Q19"/>
    <mergeCell ref="R18:R19"/>
    <mergeCell ref="S18:S19"/>
    <mergeCell ref="R40:R41"/>
    <mergeCell ref="Q14:Q15"/>
    <mergeCell ref="R14:R15"/>
    <mergeCell ref="R16:R17"/>
    <mergeCell ref="S40:S41"/>
    <mergeCell ref="Q40:Q41"/>
    <mergeCell ref="R36:R37"/>
    <mergeCell ref="S36:S37"/>
    <mergeCell ref="Q38:Q39"/>
    <mergeCell ref="R38:R39"/>
    <mergeCell ref="S38:S39"/>
    <mergeCell ref="Q34:Q35"/>
    <mergeCell ref="R34:R35"/>
    <mergeCell ref="S64:S65"/>
    <mergeCell ref="S69:S70"/>
    <mergeCell ref="S67:S68"/>
    <mergeCell ref="S58:S59"/>
    <mergeCell ref="S62:S63"/>
    <mergeCell ref="S60:S61"/>
    <mergeCell ref="C16:C17"/>
    <mergeCell ref="D16:D17"/>
    <mergeCell ref="D49:D50"/>
    <mergeCell ref="E49:E50"/>
    <mergeCell ref="C92:C93"/>
    <mergeCell ref="O40:O41"/>
    <mergeCell ref="O47:O48"/>
    <mergeCell ref="N49:N50"/>
    <mergeCell ref="D38:D39"/>
    <mergeCell ref="E38:E39"/>
    <mergeCell ref="K38:K39"/>
    <mergeCell ref="K49:K50"/>
    <mergeCell ref="C49:C50"/>
    <mergeCell ref="E42:E43"/>
    <mergeCell ref="I42:I43"/>
    <mergeCell ref="K42:K43"/>
    <mergeCell ref="C18:C19"/>
    <mergeCell ref="D18:D19"/>
    <mergeCell ref="E18:E19"/>
    <mergeCell ref="I18:I19"/>
    <mergeCell ref="K18:K19"/>
    <mergeCell ref="M18:M19"/>
    <mergeCell ref="O16:O17"/>
    <mergeCell ref="E45:E46"/>
    <mergeCell ref="S42:S43"/>
    <mergeCell ref="R94:R95"/>
    <mergeCell ref="R101:R102"/>
    <mergeCell ref="S99:S100"/>
    <mergeCell ref="S101:S102"/>
    <mergeCell ref="N101:N102"/>
    <mergeCell ref="A73:M73"/>
    <mergeCell ref="B42:B43"/>
    <mergeCell ref="C42:C43"/>
    <mergeCell ref="D42:D43"/>
    <mergeCell ref="C94:C95"/>
    <mergeCell ref="K99:K100"/>
    <mergeCell ref="C47:C48"/>
    <mergeCell ref="D47:D48"/>
    <mergeCell ref="E47:E48"/>
    <mergeCell ref="K47:K48"/>
    <mergeCell ref="M47:M48"/>
    <mergeCell ref="N47:N48"/>
    <mergeCell ref="N45:N46"/>
    <mergeCell ref="A44:I44"/>
    <mergeCell ref="J44:M44"/>
    <mergeCell ref="M49:M50"/>
    <mergeCell ref="B92:B93"/>
    <mergeCell ref="M97:M98"/>
    <mergeCell ref="S97:S98"/>
    <mergeCell ref="O179:O180"/>
    <mergeCell ref="Q181:Q182"/>
    <mergeCell ref="S106:S107"/>
    <mergeCell ref="O109:O110"/>
    <mergeCell ref="S155:S156"/>
    <mergeCell ref="N75:N76"/>
    <mergeCell ref="O83:O84"/>
    <mergeCell ref="S111:S112"/>
    <mergeCell ref="S109:S110"/>
    <mergeCell ref="R109:R110"/>
    <mergeCell ref="R75:R76"/>
    <mergeCell ref="S75:S76"/>
    <mergeCell ref="R79:R80"/>
    <mergeCell ref="S79:S80"/>
    <mergeCell ref="R81:R82"/>
    <mergeCell ref="S81:S82"/>
    <mergeCell ref="R77:R78"/>
    <mergeCell ref="N99:N100"/>
    <mergeCell ref="O99:O100"/>
    <mergeCell ref="Q99:Q100"/>
    <mergeCell ref="O106:O107"/>
    <mergeCell ref="Q106:Q107"/>
    <mergeCell ref="O97:O98"/>
    <mergeCell ref="A183:I183"/>
    <mergeCell ref="I123:I129"/>
    <mergeCell ref="B114:J114"/>
    <mergeCell ref="B115:J115"/>
    <mergeCell ref="A130:I130"/>
    <mergeCell ref="J130:M130"/>
    <mergeCell ref="I131:I135"/>
    <mergeCell ref="A122:I122"/>
    <mergeCell ref="J122:M122"/>
    <mergeCell ref="B120:J120"/>
    <mergeCell ref="B119:J119"/>
    <mergeCell ref="B118:J118"/>
    <mergeCell ref="I141:I142"/>
    <mergeCell ref="C181:C182"/>
    <mergeCell ref="A136:I136"/>
    <mergeCell ref="C174:C175"/>
    <mergeCell ref="E174:E175"/>
    <mergeCell ref="O186:O187"/>
    <mergeCell ref="J136:M136"/>
    <mergeCell ref="I137:I139"/>
    <mergeCell ref="K151:K152"/>
    <mergeCell ref="M151:M152"/>
    <mergeCell ref="A148:I148"/>
    <mergeCell ref="J148:M148"/>
    <mergeCell ref="J140:M140"/>
    <mergeCell ref="R151:R152"/>
    <mergeCell ref="O149:O150"/>
    <mergeCell ref="Q149:Q150"/>
    <mergeCell ref="N151:N152"/>
    <mergeCell ref="A140:I140"/>
    <mergeCell ref="O151:O152"/>
    <mergeCell ref="Q151:Q152"/>
    <mergeCell ref="A176:I176"/>
    <mergeCell ref="B172:B173"/>
    <mergeCell ref="C172:C173"/>
    <mergeCell ref="E166:E167"/>
    <mergeCell ref="N168:N169"/>
    <mergeCell ref="K170:K171"/>
    <mergeCell ref="M170:M171"/>
    <mergeCell ref="N155:N156"/>
    <mergeCell ref="A185:I185"/>
    <mergeCell ref="R149:R150"/>
    <mergeCell ref="I149:I156"/>
    <mergeCell ref="Q153:Q154"/>
    <mergeCell ref="R153:R154"/>
    <mergeCell ref="K155:K156"/>
    <mergeCell ref="M155:M156"/>
    <mergeCell ref="R181:R182"/>
    <mergeCell ref="O177:O178"/>
    <mergeCell ref="Q177:Q178"/>
    <mergeCell ref="N177:N178"/>
    <mergeCell ref="K179:K180"/>
    <mergeCell ref="M179:M180"/>
    <mergeCell ref="K181:K182"/>
    <mergeCell ref="Q179:Q180"/>
    <mergeCell ref="R179:R180"/>
    <mergeCell ref="R177:R178"/>
    <mergeCell ref="O153:O154"/>
    <mergeCell ref="A157:I157"/>
    <mergeCell ref="J157:M157"/>
    <mergeCell ref="Q174:Q175"/>
    <mergeCell ref="R174:R175"/>
    <mergeCell ref="O172:O173"/>
    <mergeCell ref="O174:O175"/>
    <mergeCell ref="O168:O169"/>
    <mergeCell ref="S186:S187"/>
    <mergeCell ref="O155:O156"/>
    <mergeCell ref="Q155:Q156"/>
    <mergeCell ref="R155:R156"/>
    <mergeCell ref="S153:S154"/>
    <mergeCell ref="I186:I187"/>
    <mergeCell ref="Q186:Q187"/>
    <mergeCell ref="J185:M185"/>
    <mergeCell ref="S181:S182"/>
    <mergeCell ref="S179:S180"/>
    <mergeCell ref="S177:S178"/>
    <mergeCell ref="J176:M176"/>
    <mergeCell ref="K177:K178"/>
    <mergeCell ref="M177:M178"/>
    <mergeCell ref="M181:M182"/>
    <mergeCell ref="N181:N182"/>
    <mergeCell ref="O181:O182"/>
    <mergeCell ref="I166:I173"/>
    <mergeCell ref="K166:K167"/>
    <mergeCell ref="M166:M167"/>
    <mergeCell ref="N186:N187"/>
    <mergeCell ref="K186:K187"/>
    <mergeCell ref="M186:M187"/>
    <mergeCell ref="R186:R187"/>
    <mergeCell ref="J188:M188"/>
    <mergeCell ref="J194:M194"/>
    <mergeCell ref="A143:I143"/>
    <mergeCell ref="J143:M143"/>
    <mergeCell ref="I144:I147"/>
    <mergeCell ref="N149:N150"/>
    <mergeCell ref="I158:I161"/>
    <mergeCell ref="I181:I182"/>
    <mergeCell ref="B179:B180"/>
    <mergeCell ref="C179:C180"/>
    <mergeCell ref="D179:D180"/>
    <mergeCell ref="E179:E180"/>
    <mergeCell ref="N179:N180"/>
    <mergeCell ref="E172:E173"/>
    <mergeCell ref="M172:M173"/>
    <mergeCell ref="K172:K173"/>
    <mergeCell ref="B181:B182"/>
    <mergeCell ref="D181:D182"/>
    <mergeCell ref="E181:E182"/>
    <mergeCell ref="D172:D173"/>
    <mergeCell ref="K153:K154"/>
    <mergeCell ref="M153:M154"/>
    <mergeCell ref="N153:N154"/>
    <mergeCell ref="N166:N167"/>
    <mergeCell ref="A198:I198"/>
    <mergeCell ref="J198:M198"/>
    <mergeCell ref="A194:I194"/>
    <mergeCell ref="K149:K150"/>
    <mergeCell ref="M149:M150"/>
    <mergeCell ref="I195:I197"/>
    <mergeCell ref="A188:I188"/>
    <mergeCell ref="I189:I193"/>
    <mergeCell ref="C104:C105"/>
    <mergeCell ref="E77:E78"/>
    <mergeCell ref="B83:B84"/>
    <mergeCell ref="C83:C84"/>
    <mergeCell ref="D77:D78"/>
    <mergeCell ref="C79:C80"/>
    <mergeCell ref="A74:I74"/>
    <mergeCell ref="J74:M74"/>
    <mergeCell ref="K104:K105"/>
    <mergeCell ref="K77:K78"/>
    <mergeCell ref="K75:K76"/>
    <mergeCell ref="M75:M76"/>
    <mergeCell ref="K106:K107"/>
    <mergeCell ref="M106:M107"/>
    <mergeCell ref="C111:C112"/>
    <mergeCell ref="J183:M183"/>
    <mergeCell ref="S45:S46"/>
    <mergeCell ref="A164:M164"/>
    <mergeCell ref="B47:B48"/>
    <mergeCell ref="S49:S50"/>
    <mergeCell ref="Q47:Q48"/>
    <mergeCell ref="R47:R48"/>
    <mergeCell ref="S47:S48"/>
    <mergeCell ref="B45:B46"/>
    <mergeCell ref="C45:C46"/>
    <mergeCell ref="D45:D46"/>
    <mergeCell ref="N77:N78"/>
    <mergeCell ref="O77:O78"/>
    <mergeCell ref="Q77:Q78"/>
    <mergeCell ref="C75:C76"/>
    <mergeCell ref="D75:D76"/>
    <mergeCell ref="E75:E76"/>
    <mergeCell ref="I75:I82"/>
    <mergeCell ref="N79:N80"/>
    <mergeCell ref="D94:D95"/>
    <mergeCell ref="E94:E95"/>
    <mergeCell ref="A103:I103"/>
    <mergeCell ref="N111:N112"/>
    <mergeCell ref="A121:M121"/>
    <mergeCell ref="S151:S152"/>
    <mergeCell ref="B29:B30"/>
    <mergeCell ref="C29:C30"/>
    <mergeCell ref="D29:D30"/>
    <mergeCell ref="E29:E30"/>
    <mergeCell ref="K29:K30"/>
    <mergeCell ref="M29:M30"/>
    <mergeCell ref="N29:N30"/>
    <mergeCell ref="O29:O30"/>
    <mergeCell ref="Q29:Q30"/>
  </mergeCells>
  <hyperlinks>
    <hyperlink ref="P118" r:id="rId1" display="https://mdv-aircond.ru/upload/iblock/79b/79bb22d923c48eea303eba6fe3856684.pdf" xr:uid="{00000000-0004-0000-0C00-000000000000}"/>
    <hyperlink ref="P120" r:id="rId2" display="https://mdv-aircond.ru/upload/iblock/79b/79bb22d923c48eea303eba6fe3856684.pdf" xr:uid="{00000000-0004-0000-0C00-000001000000}"/>
    <hyperlink ref="P115" r:id="rId3" display="инструкция по подключению" xr:uid="{00000000-0004-0000-0C00-000002000000}"/>
  </hyperlinks>
  <printOptions horizontalCentered="1"/>
  <pageMargins left="0.39370078740157483" right="0.39370078740157483" top="0.59055118110236227" bottom="0.59055118110236227" header="0.51181102362204722" footer="0.51181102362204722"/>
  <pageSetup paperSize="9" scale="59" fitToHeight="0" orientation="portrait" r:id="rId4"/>
  <headerFooter alignWithMargins="0"/>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499984740745262"/>
  </sheetPr>
  <dimension ref="A1:AC84"/>
  <sheetViews>
    <sheetView zoomScaleNormal="100" zoomScaleSheetLayoutView="100" workbookViewId="0">
      <pane xSplit="1" ySplit="6" topLeftCell="B7" activePane="bottomRight" state="frozen"/>
      <selection sqref="A1:A3"/>
      <selection pane="topRight" sqref="A1:A3"/>
      <selection pane="bottomLeft" sqref="A1:A3"/>
      <selection pane="bottomRight" activeCell="AJ14" sqref="AJ14"/>
    </sheetView>
  </sheetViews>
  <sheetFormatPr defaultColWidth="9.140625" defaultRowHeight="20.25"/>
  <cols>
    <col min="1" max="1" width="30.140625" style="9" customWidth="1"/>
    <col min="2" max="3" width="9.42578125" style="10" customWidth="1"/>
    <col min="4" max="4" width="9.28515625" style="11" customWidth="1"/>
    <col min="5" max="5" width="7.85546875" style="10" customWidth="1"/>
    <col min="6" max="6" width="7.7109375" style="10" customWidth="1"/>
    <col min="7" max="7" width="12.28515625" style="10" customWidth="1"/>
    <col min="8" max="8" width="6.85546875" style="11" customWidth="1"/>
    <col min="9" max="9" width="12.140625" style="11" customWidth="1"/>
    <col min="10" max="10" width="10.140625" style="302" customWidth="1"/>
    <col min="11" max="11" width="10.42578125" style="290" customWidth="1"/>
    <col min="12" max="12" width="9.5703125" style="12" customWidth="1"/>
    <col min="13" max="14" width="8.140625" style="405" customWidth="1"/>
    <col min="15" max="15" width="13.42578125" style="405" customWidth="1"/>
    <col min="16" max="16" width="7.140625" style="40" customWidth="1"/>
    <col min="17" max="18" width="9.140625" style="119"/>
    <col min="19" max="19" width="10.5703125" style="6" hidden="1" customWidth="1"/>
    <col min="20" max="21" width="8.85546875" style="6" hidden="1" customWidth="1"/>
    <col min="22" max="24" width="7" style="6" hidden="1" customWidth="1"/>
    <col min="25" max="25" width="8.42578125" style="6" hidden="1" customWidth="1"/>
    <col min="26" max="26" width="7.7109375" style="6" hidden="1" customWidth="1"/>
    <col min="27" max="28" width="8" style="6" hidden="1" customWidth="1"/>
    <col min="29" max="29" width="9.140625" style="119"/>
    <col min="30" max="16384" width="9.140625" style="6"/>
  </cols>
  <sheetData>
    <row r="1" spans="1:29" ht="15.75" customHeight="1" thickBot="1">
      <c r="A1" s="1705" t="s">
        <v>120</v>
      </c>
      <c r="B1" s="2011" t="s">
        <v>117</v>
      </c>
      <c r="C1" s="2011"/>
      <c r="D1" s="2011"/>
      <c r="E1" s="2011"/>
      <c r="F1" s="2011"/>
      <c r="G1" s="2011"/>
      <c r="H1" s="2011"/>
      <c r="I1" s="2011"/>
      <c r="J1" s="2011"/>
      <c r="K1" s="2011"/>
      <c r="L1" s="2011"/>
      <c r="M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N1" s="1596"/>
      <c r="O1" s="1089"/>
    </row>
    <row r="2" spans="1:29" ht="15.75" customHeight="1" thickTop="1" thickBot="1">
      <c r="A2" s="1706"/>
      <c r="B2" s="2012" t="s">
        <v>118</v>
      </c>
      <c r="C2" s="2012"/>
      <c r="D2" s="2012"/>
      <c r="E2" s="2012"/>
      <c r="F2" s="2012"/>
      <c r="G2" s="2012"/>
      <c r="H2" s="2012"/>
      <c r="I2" s="2012"/>
      <c r="J2" s="2012"/>
      <c r="K2" s="2012"/>
      <c r="L2" s="2012"/>
      <c r="M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N2" s="1608"/>
      <c r="O2" s="679"/>
    </row>
    <row r="3" spans="1:29" ht="15.75" customHeight="1" thickTop="1" thickBot="1">
      <c r="A3" s="1707"/>
      <c r="B3" s="2013" t="s">
        <v>119</v>
      </c>
      <c r="C3" s="2013"/>
      <c r="D3" s="2013"/>
      <c r="E3" s="2013"/>
      <c r="F3" s="2013"/>
      <c r="G3" s="2013"/>
      <c r="H3" s="2013"/>
      <c r="I3" s="2013"/>
      <c r="J3" s="2013"/>
      <c r="K3" s="2013"/>
      <c r="L3" s="2013"/>
      <c r="M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N3" s="1585"/>
      <c r="O3" s="1090"/>
    </row>
    <row r="4" spans="1:29" s="7" customFormat="1" ht="36" customHeight="1">
      <c r="A4" s="2018" t="s">
        <v>141</v>
      </c>
      <c r="B4" s="2020" t="s">
        <v>584</v>
      </c>
      <c r="C4" s="2021"/>
      <c r="D4" s="2022" t="s">
        <v>585</v>
      </c>
      <c r="E4" s="1936" t="s">
        <v>144</v>
      </c>
      <c r="F4" s="1936" t="s">
        <v>586</v>
      </c>
      <c r="G4" s="1936" t="s">
        <v>38</v>
      </c>
      <c r="H4" s="1936" t="s">
        <v>13</v>
      </c>
      <c r="I4" s="1588" t="s">
        <v>254</v>
      </c>
      <c r="J4" s="2016" t="s">
        <v>11</v>
      </c>
      <c r="K4" s="2014" t="s">
        <v>12</v>
      </c>
      <c r="L4" s="1586" t="s">
        <v>135</v>
      </c>
      <c r="M4" s="1992" t="s">
        <v>413</v>
      </c>
      <c r="N4" s="1599" t="s">
        <v>121</v>
      </c>
      <c r="O4" s="1987" t="s">
        <v>566</v>
      </c>
      <c r="P4" s="1088"/>
      <c r="Q4" s="120"/>
      <c r="R4" s="120"/>
      <c r="S4" s="1931" t="s">
        <v>124</v>
      </c>
      <c r="T4" s="1931" t="s">
        <v>128</v>
      </c>
      <c r="U4" s="1931" t="s">
        <v>130</v>
      </c>
      <c r="V4" s="1106"/>
      <c r="W4" s="1106"/>
      <c r="X4" s="1106"/>
      <c r="Y4" s="103" t="s">
        <v>115</v>
      </c>
      <c r="Z4" s="103"/>
      <c r="AA4" s="103" t="s">
        <v>114</v>
      </c>
      <c r="AB4" s="103"/>
      <c r="AC4" s="120"/>
    </row>
    <row r="5" spans="1:29" s="7" customFormat="1" ht="18" customHeight="1" thickBot="1">
      <c r="A5" s="2019"/>
      <c r="B5" s="268" t="s">
        <v>145</v>
      </c>
      <c r="C5" s="268" t="s">
        <v>146</v>
      </c>
      <c r="D5" s="2023"/>
      <c r="E5" s="2024"/>
      <c r="F5" s="2024"/>
      <c r="G5" s="2024"/>
      <c r="H5" s="1937"/>
      <c r="I5" s="2025"/>
      <c r="J5" s="2017"/>
      <c r="K5" s="2015"/>
      <c r="L5" s="1587"/>
      <c r="M5" s="1993"/>
      <c r="N5" s="1587"/>
      <c r="O5" s="1988"/>
      <c r="P5" s="1088"/>
      <c r="Q5" s="120"/>
      <c r="R5" s="120"/>
      <c r="S5" s="1931"/>
      <c r="T5" s="1931"/>
      <c r="U5" s="1931"/>
      <c r="AC5" s="120"/>
    </row>
    <row r="6" spans="1:29" s="7" customFormat="1" ht="26.25" customHeight="1" thickBot="1">
      <c r="A6" s="1828" t="s">
        <v>20</v>
      </c>
      <c r="B6" s="1829"/>
      <c r="C6" s="1829"/>
      <c r="D6" s="1829"/>
      <c r="E6" s="1829"/>
      <c r="F6" s="1829"/>
      <c r="G6" s="1829"/>
      <c r="H6" s="1829"/>
      <c r="I6" s="1829"/>
      <c r="J6" s="1829"/>
      <c r="K6" s="1829"/>
      <c r="L6" s="1829"/>
      <c r="M6" s="1829"/>
      <c r="N6" s="1830"/>
      <c r="O6" s="458"/>
      <c r="P6" s="210"/>
      <c r="Q6" s="120"/>
      <c r="R6" s="120"/>
      <c r="S6" s="115">
        <f>SUM(S8:S81)</f>
        <v>0</v>
      </c>
      <c r="T6" s="115">
        <f t="shared" ref="T6:U6" si="0">SUM(T8:T81)</f>
        <v>0</v>
      </c>
      <c r="U6" s="115">
        <f t="shared" si="0"/>
        <v>0</v>
      </c>
      <c r="V6" s="115"/>
      <c r="W6" s="115"/>
      <c r="X6" s="115"/>
      <c r="AC6" s="120"/>
    </row>
    <row r="7" spans="1:29" s="7" customFormat="1" ht="60.75" customHeight="1" thickBot="1">
      <c r="A7" s="1546" t="s">
        <v>2137</v>
      </c>
      <c r="B7" s="1547"/>
      <c r="C7" s="1547"/>
      <c r="D7" s="1547"/>
      <c r="E7" s="1547"/>
      <c r="F7" s="1547"/>
      <c r="G7" s="1547"/>
      <c r="H7" s="1547"/>
      <c r="I7" s="1547"/>
      <c r="J7" s="1548"/>
      <c r="K7" s="2004" t="s">
        <v>23</v>
      </c>
      <c r="L7" s="2004"/>
      <c r="M7" s="2005"/>
      <c r="N7" s="521"/>
      <c r="O7" s="1395"/>
      <c r="P7" s="217"/>
      <c r="Q7" s="120"/>
      <c r="R7" s="119"/>
      <c r="AC7" s="120"/>
    </row>
    <row r="8" spans="1:29" ht="17.25" customHeight="1">
      <c r="A8" s="128" t="s">
        <v>1728</v>
      </c>
      <c r="B8" s="1833">
        <v>3.52</v>
      </c>
      <c r="C8" s="1833">
        <v>3.81</v>
      </c>
      <c r="D8" s="1834">
        <v>1.095</v>
      </c>
      <c r="E8" s="388">
        <v>612</v>
      </c>
      <c r="F8" s="373">
        <v>33</v>
      </c>
      <c r="G8" s="378" t="s">
        <v>343</v>
      </c>
      <c r="H8" s="281">
        <v>15</v>
      </c>
      <c r="I8" s="2006" t="s">
        <v>253</v>
      </c>
      <c r="J8" s="1047">
        <v>330</v>
      </c>
      <c r="K8" s="1972">
        <f>J8+J9+J10</f>
        <v>1443</v>
      </c>
      <c r="L8" s="524">
        <f>IF(Начало!$D$13=0,0,J8*(1-Начало!$D$13))</f>
        <v>0</v>
      </c>
      <c r="M8" s="1994">
        <f>L8+L9+L10</f>
        <v>0</v>
      </c>
      <c r="N8" s="1976"/>
      <c r="O8" s="1989">
        <v>100500</v>
      </c>
      <c r="P8" s="218"/>
      <c r="S8" s="1959">
        <f>M8*N8</f>
        <v>0</v>
      </c>
      <c r="T8" s="1959">
        <f>N8*Z8</f>
        <v>0</v>
      </c>
      <c r="U8" s="1959">
        <f>N8*AB8</f>
        <v>0</v>
      </c>
      <c r="V8" s="362">
        <v>655</v>
      </c>
      <c r="W8" s="362">
        <v>300</v>
      </c>
      <c r="X8" s="362">
        <v>655</v>
      </c>
      <c r="Y8" s="1110">
        <f t="shared" ref="Y8:Y13" si="1">(V8/1000)*(W8/1000)*(X8/1000)</f>
        <v>0.1287075</v>
      </c>
      <c r="Z8" s="1954">
        <f>Y8+Y9+Y10</f>
        <v>0.39979642500000001</v>
      </c>
      <c r="AA8" s="339">
        <v>17.8</v>
      </c>
      <c r="AB8" s="1954">
        <f>AA8+AA9+AA10</f>
        <v>57.2</v>
      </c>
    </row>
    <row r="9" spans="1:29" s="8" customFormat="1" ht="17.25" customHeight="1">
      <c r="A9" s="301" t="s">
        <v>534</v>
      </c>
      <c r="B9" s="1900"/>
      <c r="C9" s="1900"/>
      <c r="D9" s="1839"/>
      <c r="E9" s="126"/>
      <c r="F9" s="126"/>
      <c r="G9" s="1114" t="s">
        <v>344</v>
      </c>
      <c r="H9" s="1115">
        <v>2.5</v>
      </c>
      <c r="I9" s="2007"/>
      <c r="J9" s="1048">
        <v>171</v>
      </c>
      <c r="K9" s="1973"/>
      <c r="L9" s="525">
        <f>IF(Начало!$D$13=0,0,J9*(1-Начало!$D$13))</f>
        <v>0</v>
      </c>
      <c r="M9" s="1995"/>
      <c r="N9" s="1977"/>
      <c r="O9" s="1990"/>
      <c r="P9" s="545"/>
      <c r="Q9" s="119"/>
      <c r="R9" s="119"/>
      <c r="S9" s="1983"/>
      <c r="T9" s="1983"/>
      <c r="U9" s="1983"/>
      <c r="V9" s="362">
        <v>715</v>
      </c>
      <c r="W9" s="362">
        <v>123</v>
      </c>
      <c r="X9" s="362">
        <v>715</v>
      </c>
      <c r="Y9" s="1110">
        <f t="shared" si="1"/>
        <v>6.2880674999999997E-2</v>
      </c>
      <c r="Z9" s="1954"/>
      <c r="AA9" s="339">
        <v>4.5</v>
      </c>
      <c r="AB9" s="1954"/>
      <c r="AC9" s="119"/>
    </row>
    <row r="10" spans="1:29" ht="17.25" customHeight="1" thickBot="1">
      <c r="A10" s="490" t="s">
        <v>1727</v>
      </c>
      <c r="B10" s="1858"/>
      <c r="C10" s="1858"/>
      <c r="D10" s="1986"/>
      <c r="E10" s="390"/>
      <c r="F10" s="375">
        <v>55</v>
      </c>
      <c r="G10" s="372" t="s">
        <v>1348</v>
      </c>
      <c r="H10" s="282">
        <v>32.299999999999997</v>
      </c>
      <c r="I10" s="2007"/>
      <c r="J10" s="1049">
        <v>942</v>
      </c>
      <c r="K10" s="1974"/>
      <c r="L10" s="492">
        <f>IF(Начало!$D$13=0,0,J10*(1-Начало!$D$13))</f>
        <v>0</v>
      </c>
      <c r="M10" s="1996"/>
      <c r="N10" s="1978"/>
      <c r="O10" s="1991"/>
      <c r="P10" s="218"/>
      <c r="S10" s="1960"/>
      <c r="T10" s="1960"/>
      <c r="U10" s="1960"/>
      <c r="V10" s="338">
        <v>915</v>
      </c>
      <c r="W10" s="338">
        <v>615</v>
      </c>
      <c r="X10" s="338">
        <v>370</v>
      </c>
      <c r="Y10" s="1110">
        <f t="shared" si="1"/>
        <v>0.20820825000000001</v>
      </c>
      <c r="Z10" s="1954"/>
      <c r="AA10" s="119">
        <v>34.9</v>
      </c>
      <c r="AB10" s="1954"/>
    </row>
    <row r="11" spans="1:29" ht="17.25" customHeight="1">
      <c r="A11" s="130" t="s">
        <v>1726</v>
      </c>
      <c r="B11" s="1833">
        <v>5.28</v>
      </c>
      <c r="C11" s="1833">
        <v>5.57</v>
      </c>
      <c r="D11" s="1834">
        <v>1.92</v>
      </c>
      <c r="E11" s="1103">
        <v>730</v>
      </c>
      <c r="F11" s="45">
        <v>38</v>
      </c>
      <c r="G11" s="1116" t="s">
        <v>343</v>
      </c>
      <c r="H11" s="1102">
        <v>16.399999999999999</v>
      </c>
      <c r="I11" s="2007"/>
      <c r="J11" s="1047">
        <v>602</v>
      </c>
      <c r="K11" s="1997">
        <f>J11+J12+J13</f>
        <v>1767</v>
      </c>
      <c r="L11" s="524">
        <f>IF(Начало!$D$13=0,0,J11*(1-Начало!$D$13))</f>
        <v>0</v>
      </c>
      <c r="M11" s="1998">
        <f>L11+L12+L13</f>
        <v>0</v>
      </c>
      <c r="N11" s="1999"/>
      <c r="O11" s="1989">
        <v>123500</v>
      </c>
      <c r="P11" s="218"/>
      <c r="S11" s="1959">
        <f>M11*N11</f>
        <v>0</v>
      </c>
      <c r="T11" s="1959">
        <f>N11*Z11</f>
        <v>0</v>
      </c>
      <c r="U11" s="1959">
        <f>N11*AB11</f>
        <v>0</v>
      </c>
      <c r="V11" s="362">
        <v>655</v>
      </c>
      <c r="W11" s="362">
        <v>300</v>
      </c>
      <c r="X11" s="362">
        <v>655</v>
      </c>
      <c r="Y11" s="1110">
        <f t="shared" si="1"/>
        <v>0.1287075</v>
      </c>
      <c r="Z11" s="1954">
        <f>Y11+Y12+Y13</f>
        <v>0.39979642500000001</v>
      </c>
      <c r="AA11" s="339">
        <v>20.9</v>
      </c>
      <c r="AB11" s="1954">
        <f>AA11+AA12+AA13</f>
        <v>65.8</v>
      </c>
    </row>
    <row r="12" spans="1:29" s="8" customFormat="1" ht="17.25" customHeight="1">
      <c r="A12" s="301" t="s">
        <v>534</v>
      </c>
      <c r="B12" s="1900"/>
      <c r="C12" s="1900"/>
      <c r="D12" s="1839"/>
      <c r="E12" s="126"/>
      <c r="F12" s="126"/>
      <c r="G12" s="1114" t="s">
        <v>344</v>
      </c>
      <c r="H12" s="1115">
        <v>2.5</v>
      </c>
      <c r="I12" s="2007"/>
      <c r="J12" s="1050">
        <v>171</v>
      </c>
      <c r="K12" s="1973"/>
      <c r="L12" s="525">
        <f>IF(Начало!$D$13=0,0,J12*(1-Начало!$D$13))</f>
        <v>0</v>
      </c>
      <c r="M12" s="1995"/>
      <c r="N12" s="1977"/>
      <c r="O12" s="1990"/>
      <c r="P12" s="545"/>
      <c r="Q12" s="119"/>
      <c r="R12" s="119"/>
      <c r="S12" s="1983"/>
      <c r="T12" s="1983"/>
      <c r="U12" s="1983"/>
      <c r="V12" s="362">
        <v>715</v>
      </c>
      <c r="W12" s="362">
        <v>123</v>
      </c>
      <c r="X12" s="362">
        <v>715</v>
      </c>
      <c r="Y12" s="1110">
        <f t="shared" si="1"/>
        <v>6.2880674999999997E-2</v>
      </c>
      <c r="Z12" s="1954"/>
      <c r="AA12" s="339">
        <v>4.5</v>
      </c>
      <c r="AB12" s="1954"/>
      <c r="AC12" s="119"/>
    </row>
    <row r="13" spans="1:29" ht="17.25" customHeight="1" thickBot="1">
      <c r="A13" s="490" t="s">
        <v>1715</v>
      </c>
      <c r="B13" s="1858"/>
      <c r="C13" s="1858"/>
      <c r="D13" s="1986"/>
      <c r="E13" s="390"/>
      <c r="F13" s="372">
        <v>58.5</v>
      </c>
      <c r="G13" s="372" t="s">
        <v>1348</v>
      </c>
      <c r="H13" s="282">
        <v>37.799999999999997</v>
      </c>
      <c r="I13" s="2008"/>
      <c r="J13" s="1051">
        <v>994</v>
      </c>
      <c r="K13" s="1974"/>
      <c r="L13" s="492">
        <f>IF(Начало!$D$13=0,0,J13*(1-Начало!$D$13))</f>
        <v>0</v>
      </c>
      <c r="M13" s="1996"/>
      <c r="N13" s="1978"/>
      <c r="O13" s="1991"/>
      <c r="P13" s="218"/>
      <c r="S13" s="1960"/>
      <c r="T13" s="1960"/>
      <c r="U13" s="1960"/>
      <c r="V13" s="338">
        <v>915</v>
      </c>
      <c r="W13" s="338">
        <v>615</v>
      </c>
      <c r="X13" s="338">
        <v>370</v>
      </c>
      <c r="Y13" s="1110">
        <f t="shared" si="1"/>
        <v>0.20820825000000001</v>
      </c>
      <c r="Z13" s="1954"/>
      <c r="AA13" s="119">
        <v>40.4</v>
      </c>
      <c r="AB13" s="1954"/>
    </row>
    <row r="14" spans="1:29" s="7" customFormat="1" ht="53.25" customHeight="1" thickBot="1">
      <c r="A14" s="1546" t="s">
        <v>1729</v>
      </c>
      <c r="B14" s="1547"/>
      <c r="C14" s="1547"/>
      <c r="D14" s="1547"/>
      <c r="E14" s="1547"/>
      <c r="F14" s="1547"/>
      <c r="G14" s="1547"/>
      <c r="H14" s="1547"/>
      <c r="I14" s="1547"/>
      <c r="J14" s="1548"/>
      <c r="K14" s="2004" t="s">
        <v>23</v>
      </c>
      <c r="L14" s="2004"/>
      <c r="M14" s="2005"/>
      <c r="N14" s="521"/>
      <c r="O14" s="521"/>
      <c r="P14" s="554" t="s">
        <v>532</v>
      </c>
      <c r="Q14" s="120"/>
      <c r="R14" s="120"/>
      <c r="AC14" s="120"/>
    </row>
    <row r="15" spans="1:29" ht="17.25" customHeight="1">
      <c r="A15" s="128" t="s">
        <v>533</v>
      </c>
      <c r="B15" s="1833">
        <v>3.52</v>
      </c>
      <c r="C15" s="1833">
        <v>3.81</v>
      </c>
      <c r="D15" s="1833">
        <v>1.095</v>
      </c>
      <c r="E15" s="388">
        <v>607</v>
      </c>
      <c r="F15" s="373">
        <v>35</v>
      </c>
      <c r="G15" s="378" t="s">
        <v>343</v>
      </c>
      <c r="H15" s="281">
        <v>14.5</v>
      </c>
      <c r="I15" s="2006" t="s">
        <v>253</v>
      </c>
      <c r="J15" s="1047">
        <v>282</v>
      </c>
      <c r="K15" s="1972">
        <f>J15+J16+J17</f>
        <v>1414</v>
      </c>
      <c r="L15" s="524">
        <f>IF(Начало!$D$13=0,0,J15*(1-Начало!$D$13))</f>
        <v>0</v>
      </c>
      <c r="M15" s="1994">
        <f>L15+L16+L17</f>
        <v>0</v>
      </c>
      <c r="N15" s="1976"/>
      <c r="O15" s="1989">
        <v>98500</v>
      </c>
      <c r="P15" s="218"/>
      <c r="S15" s="1959">
        <f>M15*N15</f>
        <v>0</v>
      </c>
      <c r="T15" s="1959">
        <f>N15*Z15</f>
        <v>0</v>
      </c>
      <c r="U15" s="1959">
        <f>N15*AB15</f>
        <v>0</v>
      </c>
      <c r="V15" s="362">
        <v>655</v>
      </c>
      <c r="W15" s="362">
        <v>290</v>
      </c>
      <c r="X15" s="362">
        <v>655</v>
      </c>
      <c r="Y15" s="1110">
        <f t="shared" ref="Y15:Y20" si="2">(V15/1000)*(W15/1000)*(X15/1000)</f>
        <v>0.12441725000000001</v>
      </c>
      <c r="Z15" s="1954">
        <f>Y15+Y16+Y17</f>
        <v>0.36894042500000002</v>
      </c>
      <c r="AA15" s="339">
        <v>17.5</v>
      </c>
      <c r="AB15" s="1954">
        <f>AA15+AA16+AA17</f>
        <v>56.5</v>
      </c>
    </row>
    <row r="16" spans="1:29" s="8" customFormat="1" ht="17.25" customHeight="1">
      <c r="A16" s="301" t="s">
        <v>534</v>
      </c>
      <c r="B16" s="1900"/>
      <c r="C16" s="1900"/>
      <c r="D16" s="1900"/>
      <c r="E16" s="126"/>
      <c r="F16" s="126"/>
      <c r="G16" s="1114" t="s">
        <v>344</v>
      </c>
      <c r="H16" s="1115">
        <v>2.5</v>
      </c>
      <c r="I16" s="2007"/>
      <c r="J16" s="1048">
        <v>171</v>
      </c>
      <c r="K16" s="1973"/>
      <c r="L16" s="525">
        <f>IF(Начало!$D$13=0,0,J16*(1-Начало!$D$13))</f>
        <v>0</v>
      </c>
      <c r="M16" s="1995"/>
      <c r="N16" s="1977"/>
      <c r="O16" s="1990"/>
      <c r="P16" s="545"/>
      <c r="Q16" s="119"/>
      <c r="R16" s="119"/>
      <c r="S16" s="1983"/>
      <c r="T16" s="1983"/>
      <c r="U16" s="1983"/>
      <c r="V16" s="362">
        <v>715</v>
      </c>
      <c r="W16" s="362">
        <v>123</v>
      </c>
      <c r="X16" s="362">
        <v>715</v>
      </c>
      <c r="Y16" s="1110">
        <f t="shared" si="2"/>
        <v>6.2880674999999997E-2</v>
      </c>
      <c r="Z16" s="1954"/>
      <c r="AA16" s="339">
        <v>4.5</v>
      </c>
      <c r="AB16" s="1954"/>
      <c r="AC16" s="119"/>
    </row>
    <row r="17" spans="1:29" ht="17.25" customHeight="1" thickBot="1">
      <c r="A17" s="490" t="s">
        <v>461</v>
      </c>
      <c r="B17" s="1858"/>
      <c r="C17" s="1858"/>
      <c r="D17" s="1858"/>
      <c r="E17" s="390"/>
      <c r="F17" s="375">
        <v>56</v>
      </c>
      <c r="G17" s="372" t="s">
        <v>515</v>
      </c>
      <c r="H17" s="282">
        <v>32</v>
      </c>
      <c r="I17" s="2007"/>
      <c r="J17" s="1049">
        <v>961</v>
      </c>
      <c r="K17" s="1974"/>
      <c r="L17" s="492">
        <f>IF(Начало!$D$13=0,0,J17*(1-Начало!$D$13))</f>
        <v>0</v>
      </c>
      <c r="M17" s="1996"/>
      <c r="N17" s="1978"/>
      <c r="O17" s="1991"/>
      <c r="P17" s="218"/>
      <c r="S17" s="1960"/>
      <c r="T17" s="1960"/>
      <c r="U17" s="1960"/>
      <c r="V17" s="338">
        <v>900</v>
      </c>
      <c r="W17" s="338">
        <v>585</v>
      </c>
      <c r="X17" s="338">
        <v>345</v>
      </c>
      <c r="Y17" s="1110">
        <f t="shared" si="2"/>
        <v>0.18164249999999998</v>
      </c>
      <c r="Z17" s="1954"/>
      <c r="AA17" s="119">
        <v>34.5</v>
      </c>
      <c r="AB17" s="1954"/>
    </row>
    <row r="18" spans="1:29" ht="17.25" customHeight="1">
      <c r="A18" s="130" t="s">
        <v>535</v>
      </c>
      <c r="B18" s="1833">
        <v>5.36</v>
      </c>
      <c r="C18" s="1833">
        <v>5.57</v>
      </c>
      <c r="D18" s="1833">
        <v>1.98</v>
      </c>
      <c r="E18" s="1103">
        <v>810</v>
      </c>
      <c r="F18" s="45">
        <v>36</v>
      </c>
      <c r="G18" s="1116" t="s">
        <v>343</v>
      </c>
      <c r="H18" s="1102">
        <v>16.5</v>
      </c>
      <c r="I18" s="2007"/>
      <c r="J18" s="1047">
        <v>548</v>
      </c>
      <c r="K18" s="1997">
        <f>J18+J19+J20</f>
        <v>1732</v>
      </c>
      <c r="L18" s="524">
        <f>IF(Начало!$D$13=0,0,J18*(1-Начало!$D$13))</f>
        <v>0</v>
      </c>
      <c r="M18" s="1998">
        <f>L18+L19+L20</f>
        <v>0</v>
      </c>
      <c r="N18" s="1999"/>
      <c r="O18" s="1990">
        <v>120900</v>
      </c>
      <c r="P18" s="218"/>
      <c r="S18" s="1959">
        <f>M18*N18</f>
        <v>0</v>
      </c>
      <c r="T18" s="1959">
        <f>N18*Z18</f>
        <v>0</v>
      </c>
      <c r="U18" s="1959">
        <f>N18*AB18</f>
        <v>0</v>
      </c>
      <c r="V18" s="362">
        <v>655</v>
      </c>
      <c r="W18" s="362">
        <v>290</v>
      </c>
      <c r="X18" s="362">
        <v>655</v>
      </c>
      <c r="Y18" s="1110">
        <f t="shared" si="2"/>
        <v>0.12441725000000001</v>
      </c>
      <c r="Z18" s="1954">
        <f>Y18+Y19+Y20</f>
        <v>0.37991592499999999</v>
      </c>
      <c r="AA18" s="339">
        <v>19</v>
      </c>
      <c r="AB18" s="1954">
        <f>AA18+AA19+AA20</f>
        <v>63.2</v>
      </c>
    </row>
    <row r="19" spans="1:29" s="8" customFormat="1" ht="17.25" customHeight="1">
      <c r="A19" s="301" t="s">
        <v>534</v>
      </c>
      <c r="B19" s="1900"/>
      <c r="C19" s="1900"/>
      <c r="D19" s="1900"/>
      <c r="E19" s="126"/>
      <c r="F19" s="126"/>
      <c r="G19" s="1114" t="s">
        <v>344</v>
      </c>
      <c r="H19" s="1115">
        <v>2.5</v>
      </c>
      <c r="I19" s="2007"/>
      <c r="J19" s="1050">
        <v>171</v>
      </c>
      <c r="K19" s="1973"/>
      <c r="L19" s="525">
        <f>IF(Начало!$D$13=0,0,J19*(1-Начало!$D$13))</f>
        <v>0</v>
      </c>
      <c r="M19" s="1995"/>
      <c r="N19" s="1977"/>
      <c r="O19" s="1990"/>
      <c r="P19" s="545"/>
      <c r="Q19" s="119"/>
      <c r="R19" s="119"/>
      <c r="S19" s="1983"/>
      <c r="T19" s="1983"/>
      <c r="U19" s="1983"/>
      <c r="V19" s="362">
        <v>715</v>
      </c>
      <c r="W19" s="362">
        <v>123</v>
      </c>
      <c r="X19" s="362">
        <v>715</v>
      </c>
      <c r="Y19" s="1110">
        <f t="shared" si="2"/>
        <v>6.2880674999999997E-2</v>
      </c>
      <c r="Z19" s="1954"/>
      <c r="AA19" s="339">
        <v>4.5</v>
      </c>
      <c r="AB19" s="1954"/>
      <c r="AC19" s="119"/>
    </row>
    <row r="20" spans="1:29" ht="17.25" customHeight="1" thickBot="1">
      <c r="A20" s="490" t="s">
        <v>462</v>
      </c>
      <c r="B20" s="1858"/>
      <c r="C20" s="1858"/>
      <c r="D20" s="1858"/>
      <c r="E20" s="390"/>
      <c r="F20" s="375">
        <v>62</v>
      </c>
      <c r="G20" s="372" t="s">
        <v>515</v>
      </c>
      <c r="H20" s="282">
        <v>36.5</v>
      </c>
      <c r="I20" s="2008"/>
      <c r="J20" s="1051">
        <v>1013</v>
      </c>
      <c r="K20" s="1974"/>
      <c r="L20" s="492">
        <f>IF(Начало!$D$13=0,0,J20*(1-Начало!$D$13))</f>
        <v>0</v>
      </c>
      <c r="M20" s="1996"/>
      <c r="N20" s="1978"/>
      <c r="O20" s="1991"/>
      <c r="P20" s="218"/>
      <c r="S20" s="1960"/>
      <c r="T20" s="1960"/>
      <c r="U20" s="1960"/>
      <c r="V20" s="338">
        <v>900</v>
      </c>
      <c r="W20" s="338">
        <v>615</v>
      </c>
      <c r="X20" s="338">
        <v>348</v>
      </c>
      <c r="Y20" s="1110">
        <f t="shared" si="2"/>
        <v>0.19261799999999998</v>
      </c>
      <c r="Z20" s="1954"/>
      <c r="AA20" s="119">
        <v>39.700000000000003</v>
      </c>
      <c r="AB20" s="1954"/>
    </row>
    <row r="21" spans="1:29" ht="74.25" customHeight="1" thickBot="1">
      <c r="A21" s="1546" t="s">
        <v>2028</v>
      </c>
      <c r="B21" s="1547"/>
      <c r="C21" s="1547"/>
      <c r="D21" s="1547"/>
      <c r="E21" s="1547"/>
      <c r="F21" s="1547"/>
      <c r="G21" s="1547"/>
      <c r="H21" s="1547"/>
      <c r="I21" s="1547"/>
      <c r="J21" s="1548"/>
      <c r="K21" s="2000" t="s">
        <v>22</v>
      </c>
      <c r="L21" s="2000"/>
      <c r="M21" s="2001"/>
      <c r="N21" s="522"/>
      <c r="O21" s="1396"/>
      <c r="P21" s="217"/>
      <c r="S21" s="1"/>
      <c r="T21" s="1"/>
      <c r="U21" s="1"/>
      <c r="V21" s="338"/>
      <c r="W21" s="338"/>
      <c r="X21" s="338"/>
      <c r="Y21" s="120"/>
      <c r="Z21" s="120"/>
      <c r="AA21" s="119"/>
      <c r="AB21" s="120"/>
    </row>
    <row r="22" spans="1:29" ht="20.100000000000001" customHeight="1">
      <c r="A22" s="128" t="s">
        <v>1724</v>
      </c>
      <c r="B22" s="1833">
        <v>7.03</v>
      </c>
      <c r="C22" s="1833">
        <v>7.62</v>
      </c>
      <c r="D22" s="1833">
        <v>2.6</v>
      </c>
      <c r="E22" s="373">
        <v>1300</v>
      </c>
      <c r="F22" s="378">
        <v>37.5</v>
      </c>
      <c r="G22" s="378" t="s">
        <v>1723</v>
      </c>
      <c r="H22" s="281">
        <v>22.2</v>
      </c>
      <c r="I22" s="1907" t="s">
        <v>251</v>
      </c>
      <c r="J22" s="1047">
        <v>582</v>
      </c>
      <c r="K22" s="1972">
        <f>J22+J23+J24</f>
        <v>2099</v>
      </c>
      <c r="L22" s="524">
        <f>IF(Начало!$D$13=0,0,J22*(1-Начало!$D$13))</f>
        <v>0</v>
      </c>
      <c r="M22" s="1961">
        <f>L22+L23+L24</f>
        <v>0</v>
      </c>
      <c r="N22" s="1976"/>
      <c r="O22" s="1990">
        <v>146900</v>
      </c>
      <c r="P22" s="218"/>
      <c r="S22" s="1959">
        <f>M22*N22</f>
        <v>0</v>
      </c>
      <c r="T22" s="1959">
        <f>N22*Z22</f>
        <v>0</v>
      </c>
      <c r="U22" s="1959">
        <f>N22*AB22</f>
        <v>0</v>
      </c>
      <c r="V22" s="338">
        <v>900</v>
      </c>
      <c r="W22" s="338">
        <v>217</v>
      </c>
      <c r="X22" s="338">
        <v>900</v>
      </c>
      <c r="Y22" s="1110">
        <f t="shared" ref="Y22:Y33" si="3">(V22/1000)*(W22/1000)*(X22/1000)</f>
        <v>0.17577000000000001</v>
      </c>
      <c r="Z22" s="1954">
        <f>Y22+Y23+Y24</f>
        <v>0.56522764999999997</v>
      </c>
      <c r="AA22" s="339">
        <v>26.6</v>
      </c>
      <c r="AB22" s="1954">
        <f>AA22+AA23+AA24</f>
        <v>91.5</v>
      </c>
    </row>
    <row r="23" spans="1:29" s="8" customFormat="1" ht="20.100000000000001" customHeight="1">
      <c r="A23" s="130" t="s">
        <v>1717</v>
      </c>
      <c r="B23" s="1900"/>
      <c r="C23" s="1900"/>
      <c r="D23" s="1900"/>
      <c r="E23" s="126"/>
      <c r="F23" s="1127"/>
      <c r="G23" s="1114" t="s">
        <v>457</v>
      </c>
      <c r="H23" s="1115">
        <v>6</v>
      </c>
      <c r="I23" s="1909"/>
      <c r="J23" s="1048">
        <v>188</v>
      </c>
      <c r="K23" s="1973"/>
      <c r="L23" s="525">
        <f>IF(Начало!$D$13=0,0,J23*(1-Начало!$D$13))</f>
        <v>0</v>
      </c>
      <c r="M23" s="1975"/>
      <c r="N23" s="1977"/>
      <c r="O23" s="1990"/>
      <c r="P23" s="545"/>
      <c r="Q23" s="119"/>
      <c r="R23" s="119"/>
      <c r="S23" s="1983"/>
      <c r="T23" s="1983"/>
      <c r="U23" s="1983"/>
      <c r="V23" s="338">
        <v>1035</v>
      </c>
      <c r="W23" s="338">
        <v>90</v>
      </c>
      <c r="X23" s="338">
        <v>1035</v>
      </c>
      <c r="Y23" s="1110">
        <f t="shared" si="3"/>
        <v>9.6410249999999975E-2</v>
      </c>
      <c r="Z23" s="1954"/>
      <c r="AA23" s="119">
        <v>9</v>
      </c>
      <c r="AB23" s="1954"/>
      <c r="AC23" s="119"/>
    </row>
    <row r="24" spans="1:29" ht="20.100000000000001" customHeight="1" thickBot="1">
      <c r="A24" s="528" t="s">
        <v>1713</v>
      </c>
      <c r="B24" s="1858"/>
      <c r="C24" s="1858"/>
      <c r="D24" s="1858"/>
      <c r="E24" s="375"/>
      <c r="F24" s="372">
        <v>60</v>
      </c>
      <c r="G24" s="372" t="s">
        <v>1343</v>
      </c>
      <c r="H24" s="282">
        <v>52.9</v>
      </c>
      <c r="I24" s="1909"/>
      <c r="J24" s="1049">
        <v>1329</v>
      </c>
      <c r="K24" s="1974"/>
      <c r="L24" s="492">
        <f>IF(Начало!$D$13=0,0,J24*(1-Начало!$D$13))</f>
        <v>0</v>
      </c>
      <c r="M24" s="1962"/>
      <c r="N24" s="1978"/>
      <c r="O24" s="1991"/>
      <c r="P24" s="218"/>
      <c r="S24" s="1960"/>
      <c r="T24" s="1960"/>
      <c r="U24" s="1960"/>
      <c r="V24" s="338">
        <v>995</v>
      </c>
      <c r="W24" s="338">
        <v>740</v>
      </c>
      <c r="X24" s="338">
        <v>398</v>
      </c>
      <c r="Y24" s="1110">
        <f t="shared" si="3"/>
        <v>0.29304740000000001</v>
      </c>
      <c r="Z24" s="1954"/>
      <c r="AA24" s="119">
        <v>55.9</v>
      </c>
      <c r="AB24" s="1954"/>
    </row>
    <row r="25" spans="1:29" ht="19.5" customHeight="1">
      <c r="A25" s="128" t="s">
        <v>1722</v>
      </c>
      <c r="B25" s="1833">
        <v>10.55</v>
      </c>
      <c r="C25" s="1833">
        <v>11.14</v>
      </c>
      <c r="D25" s="1834">
        <v>3.6</v>
      </c>
      <c r="E25" s="373">
        <v>1960</v>
      </c>
      <c r="F25" s="378">
        <v>45</v>
      </c>
      <c r="G25" s="378" t="s">
        <v>1720</v>
      </c>
      <c r="H25" s="281">
        <v>26.1</v>
      </c>
      <c r="I25" s="1909"/>
      <c r="J25" s="1047">
        <v>827</v>
      </c>
      <c r="K25" s="1972">
        <f>J25+J26+J27</f>
        <v>3105</v>
      </c>
      <c r="L25" s="524">
        <f>IF(Начало!$D$13=0,0,J25*(1-Начало!$D$13))</f>
        <v>0</v>
      </c>
      <c r="M25" s="1961">
        <f>L25+L26+L27</f>
        <v>0</v>
      </c>
      <c r="N25" s="1976"/>
      <c r="O25" s="1989">
        <v>217500</v>
      </c>
      <c r="P25" s="218"/>
      <c r="S25" s="1959">
        <f>M25*N25</f>
        <v>0</v>
      </c>
      <c r="T25" s="1959">
        <f>N25*Z25</f>
        <v>0</v>
      </c>
      <c r="U25" s="1959">
        <f>N25*AB25</f>
        <v>0</v>
      </c>
      <c r="V25" s="338">
        <v>900</v>
      </c>
      <c r="W25" s="338">
        <v>257</v>
      </c>
      <c r="X25" s="338">
        <v>900</v>
      </c>
      <c r="Y25" s="1110">
        <f t="shared" si="3"/>
        <v>0.20817000000000002</v>
      </c>
      <c r="Z25" s="1954">
        <f>Y25+Y26+Y27</f>
        <v>0.78145525000000005</v>
      </c>
      <c r="AA25" s="339">
        <v>30.4</v>
      </c>
      <c r="AB25" s="1954">
        <f>AA25+AA26+AA27</f>
        <v>118.30000000000001</v>
      </c>
    </row>
    <row r="26" spans="1:29" s="8" customFormat="1" ht="19.5" customHeight="1">
      <c r="A26" s="130" t="s">
        <v>1717</v>
      </c>
      <c r="B26" s="1900"/>
      <c r="C26" s="1900"/>
      <c r="D26" s="1839"/>
      <c r="E26" s="126"/>
      <c r="F26" s="1127"/>
      <c r="G26" s="1114" t="s">
        <v>457</v>
      </c>
      <c r="H26" s="1115">
        <v>6</v>
      </c>
      <c r="I26" s="1909"/>
      <c r="J26" s="1048">
        <v>188</v>
      </c>
      <c r="K26" s="1973"/>
      <c r="L26" s="525">
        <f>IF(Начало!$D$13=0,0,J26*(1-Начало!$D$13))</f>
        <v>0</v>
      </c>
      <c r="M26" s="1975"/>
      <c r="N26" s="1977"/>
      <c r="O26" s="1990"/>
      <c r="P26" s="545"/>
      <c r="Q26" s="119"/>
      <c r="R26" s="119"/>
      <c r="S26" s="1983"/>
      <c r="T26" s="1983"/>
      <c r="U26" s="1983"/>
      <c r="V26" s="338">
        <v>1035</v>
      </c>
      <c r="W26" s="338">
        <v>90</v>
      </c>
      <c r="X26" s="338">
        <v>1035</v>
      </c>
      <c r="Y26" s="1110">
        <f t="shared" si="3"/>
        <v>9.6410249999999975E-2</v>
      </c>
      <c r="Z26" s="1954"/>
      <c r="AA26" s="339">
        <v>9</v>
      </c>
      <c r="AB26" s="1954"/>
      <c r="AC26" s="119"/>
    </row>
    <row r="27" spans="1:29" ht="19.5" customHeight="1" thickBot="1">
      <c r="A27" s="528" t="s">
        <v>0</v>
      </c>
      <c r="B27" s="1858"/>
      <c r="C27" s="1858"/>
      <c r="D27" s="1986"/>
      <c r="E27" s="375"/>
      <c r="F27" s="372">
        <v>62.5</v>
      </c>
      <c r="G27" s="372" t="s">
        <v>412</v>
      </c>
      <c r="H27" s="282">
        <v>74.400000000000006</v>
      </c>
      <c r="I27" s="1909"/>
      <c r="J27" s="1049">
        <v>2090</v>
      </c>
      <c r="K27" s="1974"/>
      <c r="L27" s="492">
        <f>IF(Начало!$D$13=0,0,J27*(1-Начало!$D$13))</f>
        <v>0</v>
      </c>
      <c r="M27" s="1962"/>
      <c r="N27" s="1978"/>
      <c r="O27" s="1991"/>
      <c r="P27" s="218"/>
      <c r="S27" s="1960"/>
      <c r="T27" s="1960"/>
      <c r="U27" s="1960"/>
      <c r="V27" s="338">
        <v>1090</v>
      </c>
      <c r="W27" s="338">
        <v>875</v>
      </c>
      <c r="X27" s="338">
        <v>500</v>
      </c>
      <c r="Y27" s="1110">
        <f t="shared" si="3"/>
        <v>0.47687500000000005</v>
      </c>
      <c r="Z27" s="1954"/>
      <c r="AA27" s="339">
        <v>78.900000000000006</v>
      </c>
      <c r="AB27" s="1954"/>
    </row>
    <row r="28" spans="1:29" ht="20.100000000000001" customHeight="1">
      <c r="A28" s="128" t="s">
        <v>1721</v>
      </c>
      <c r="B28" s="1833">
        <v>14.07</v>
      </c>
      <c r="C28" s="1833">
        <v>15.24</v>
      </c>
      <c r="D28" s="1834">
        <v>5.1909999999999998</v>
      </c>
      <c r="E28" s="373">
        <v>1916</v>
      </c>
      <c r="F28" s="378">
        <v>50</v>
      </c>
      <c r="G28" s="378" t="s">
        <v>1720</v>
      </c>
      <c r="H28" s="281">
        <v>28.3</v>
      </c>
      <c r="I28" s="1909"/>
      <c r="J28" s="1047">
        <v>958</v>
      </c>
      <c r="K28" s="1972">
        <f>J28+J29+J30</f>
        <v>3515</v>
      </c>
      <c r="L28" s="524">
        <f>IF(Начало!$D$13=0,0,J28*(1-Начало!$D$13))</f>
        <v>0</v>
      </c>
      <c r="M28" s="1961">
        <f>L28+L29+L30</f>
        <v>0</v>
      </c>
      <c r="N28" s="1976"/>
      <c r="O28" s="1989">
        <v>246500</v>
      </c>
      <c r="P28" s="218"/>
      <c r="S28" s="1959">
        <f>M28*N28</f>
        <v>0</v>
      </c>
      <c r="T28" s="1959">
        <f>N28*Z28</f>
        <v>0</v>
      </c>
      <c r="U28" s="1959">
        <f>N28*AB28</f>
        <v>0</v>
      </c>
      <c r="V28" s="338">
        <v>900</v>
      </c>
      <c r="W28" s="338">
        <v>257</v>
      </c>
      <c r="X28" s="338">
        <v>900</v>
      </c>
      <c r="Y28" s="1110">
        <f t="shared" si="3"/>
        <v>0.20817000000000002</v>
      </c>
      <c r="Z28" s="1954">
        <f>Y28+Y29+Y30</f>
        <v>0.90210928200000007</v>
      </c>
      <c r="AA28" s="339">
        <v>32.700000000000003</v>
      </c>
      <c r="AB28" s="1954">
        <f>AA28+AA29+AA30</f>
        <v>151</v>
      </c>
    </row>
    <row r="29" spans="1:29" s="8" customFormat="1" ht="20.100000000000001" customHeight="1">
      <c r="A29" s="130" t="s">
        <v>1717</v>
      </c>
      <c r="B29" s="1900"/>
      <c r="C29" s="1900"/>
      <c r="D29" s="1839"/>
      <c r="E29" s="126"/>
      <c r="F29" s="1127"/>
      <c r="G29" s="1114" t="s">
        <v>457</v>
      </c>
      <c r="H29" s="1115">
        <v>6</v>
      </c>
      <c r="I29" s="1909"/>
      <c r="J29" s="1048">
        <v>188</v>
      </c>
      <c r="K29" s="1973"/>
      <c r="L29" s="525">
        <f>IF(Начало!$D$13=0,0,J29*(1-Начало!$D$13))</f>
        <v>0</v>
      </c>
      <c r="M29" s="1975"/>
      <c r="N29" s="1977"/>
      <c r="O29" s="1990"/>
      <c r="P29" s="545"/>
      <c r="Q29" s="119"/>
      <c r="R29" s="119"/>
      <c r="S29" s="1983"/>
      <c r="T29" s="1983"/>
      <c r="U29" s="1983"/>
      <c r="V29" s="338">
        <v>1035</v>
      </c>
      <c r="W29" s="338">
        <v>90</v>
      </c>
      <c r="X29" s="338">
        <v>1035</v>
      </c>
      <c r="Y29" s="1110">
        <f t="shared" si="3"/>
        <v>9.6410249999999975E-2</v>
      </c>
      <c r="Z29" s="1954"/>
      <c r="AA29" s="339">
        <v>9</v>
      </c>
      <c r="AB29" s="1954"/>
      <c r="AC29" s="119"/>
    </row>
    <row r="30" spans="1:29" ht="19.5" customHeight="1" thickBot="1">
      <c r="A30" s="528" t="s">
        <v>1</v>
      </c>
      <c r="B30" s="1858"/>
      <c r="C30" s="1858"/>
      <c r="D30" s="1986"/>
      <c r="E30" s="375"/>
      <c r="F30" s="372">
        <v>62</v>
      </c>
      <c r="G30" s="372" t="s">
        <v>318</v>
      </c>
      <c r="H30" s="282">
        <v>98.6</v>
      </c>
      <c r="I30" s="1909"/>
      <c r="J30" s="1049">
        <v>2369</v>
      </c>
      <c r="K30" s="1974"/>
      <c r="L30" s="492">
        <f>IF(Начало!$D$13=0,0,J30*(1-Начало!$D$13))</f>
        <v>0</v>
      </c>
      <c r="M30" s="1962"/>
      <c r="N30" s="1978"/>
      <c r="O30" s="1991"/>
      <c r="P30" s="218"/>
      <c r="S30" s="1960"/>
      <c r="T30" s="1960"/>
      <c r="U30" s="1960"/>
      <c r="V30" s="338">
        <v>1032</v>
      </c>
      <c r="W30" s="338">
        <v>1307</v>
      </c>
      <c r="X30" s="338">
        <v>443</v>
      </c>
      <c r="Y30" s="1110">
        <f t="shared" si="3"/>
        <v>0.59752903200000007</v>
      </c>
      <c r="Z30" s="1954"/>
      <c r="AA30" s="339">
        <v>109.3</v>
      </c>
      <c r="AB30" s="1954"/>
    </row>
    <row r="31" spans="1:29" ht="20.100000000000001" customHeight="1">
      <c r="A31" s="128" t="s">
        <v>1719</v>
      </c>
      <c r="B31" s="1833">
        <v>16.12</v>
      </c>
      <c r="C31" s="1833">
        <v>17.88</v>
      </c>
      <c r="D31" s="1834">
        <v>6.27</v>
      </c>
      <c r="E31" s="373">
        <v>2100</v>
      </c>
      <c r="F31" s="378">
        <v>48</v>
      </c>
      <c r="G31" s="378" t="s">
        <v>1718</v>
      </c>
      <c r="H31" s="281">
        <v>30.5</v>
      </c>
      <c r="I31" s="1909"/>
      <c r="J31" s="1047">
        <v>1102</v>
      </c>
      <c r="K31" s="1972">
        <f>J31+J32+J33</f>
        <v>3923</v>
      </c>
      <c r="L31" s="524">
        <f>IF(Начало!$D$13=0,0,J31*(1-Начало!$D$13))</f>
        <v>0</v>
      </c>
      <c r="M31" s="1961">
        <f>L31+L32+L33</f>
        <v>0</v>
      </c>
      <c r="N31" s="1976"/>
      <c r="O31" s="1990">
        <v>274900</v>
      </c>
      <c r="P31" s="218"/>
      <c r="S31" s="1959">
        <f>M31*N31</f>
        <v>0</v>
      </c>
      <c r="T31" s="1959">
        <f>N31*Z31</f>
        <v>0</v>
      </c>
      <c r="U31" s="1959">
        <f>N31*AB31</f>
        <v>0</v>
      </c>
      <c r="V31" s="338">
        <v>900</v>
      </c>
      <c r="W31" s="338">
        <v>292</v>
      </c>
      <c r="X31" s="338">
        <v>900</v>
      </c>
      <c r="Y31" s="1110">
        <f t="shared" si="3"/>
        <v>0.23651999999999998</v>
      </c>
      <c r="Z31" s="1954">
        <f>Y31+Y32+Y33</f>
        <v>0.93045928200000005</v>
      </c>
      <c r="AA31" s="339">
        <v>34.9</v>
      </c>
      <c r="AB31" s="1954">
        <f>AA31+AA32+AA33</f>
        <v>155.1</v>
      </c>
    </row>
    <row r="32" spans="1:29" s="8" customFormat="1" ht="20.100000000000001" customHeight="1">
      <c r="A32" s="130" t="s">
        <v>1717</v>
      </c>
      <c r="B32" s="1900"/>
      <c r="C32" s="1900"/>
      <c r="D32" s="1839"/>
      <c r="E32" s="126"/>
      <c r="F32" s="1127"/>
      <c r="G32" s="1114" t="s">
        <v>457</v>
      </c>
      <c r="H32" s="1115">
        <v>6</v>
      </c>
      <c r="I32" s="1909"/>
      <c r="J32" s="1048">
        <v>188</v>
      </c>
      <c r="K32" s="1973"/>
      <c r="L32" s="525">
        <f>IF(Начало!$D$13=0,0,J32*(1-Начало!$D$13))</f>
        <v>0</v>
      </c>
      <c r="M32" s="1975"/>
      <c r="N32" s="1977"/>
      <c r="O32" s="1990"/>
      <c r="P32" s="545"/>
      <c r="Q32" s="119"/>
      <c r="R32" s="119"/>
      <c r="S32" s="1983"/>
      <c r="T32" s="1983"/>
      <c r="U32" s="1983"/>
      <c r="V32" s="338">
        <v>1035</v>
      </c>
      <c r="W32" s="338">
        <v>90</v>
      </c>
      <c r="X32" s="338">
        <v>1035</v>
      </c>
      <c r="Y32" s="1110">
        <f t="shared" si="3"/>
        <v>9.6410249999999975E-2</v>
      </c>
      <c r="Z32" s="1954"/>
      <c r="AA32" s="339">
        <v>9</v>
      </c>
      <c r="AB32" s="1954"/>
      <c r="AC32" s="119"/>
    </row>
    <row r="33" spans="1:29" ht="19.5" customHeight="1" thickBot="1">
      <c r="A33" s="528" t="s">
        <v>2</v>
      </c>
      <c r="B33" s="1858"/>
      <c r="C33" s="1858"/>
      <c r="D33" s="1986"/>
      <c r="E33" s="375"/>
      <c r="F33" s="372">
        <v>61.5</v>
      </c>
      <c r="G33" s="372" t="s">
        <v>318</v>
      </c>
      <c r="H33" s="282">
        <v>99.7</v>
      </c>
      <c r="I33" s="1909"/>
      <c r="J33" s="1049">
        <v>2633</v>
      </c>
      <c r="K33" s="1974"/>
      <c r="L33" s="492">
        <f>IF(Начало!$D$13=0,0,J33*(1-Начало!$D$13))</f>
        <v>0</v>
      </c>
      <c r="M33" s="1962"/>
      <c r="N33" s="1978"/>
      <c r="O33" s="1991"/>
      <c r="P33" s="218"/>
      <c r="S33" s="1960"/>
      <c r="T33" s="1960"/>
      <c r="U33" s="1960"/>
      <c r="V33" s="338">
        <v>1032</v>
      </c>
      <c r="W33" s="338">
        <v>1307</v>
      </c>
      <c r="X33" s="338">
        <v>443</v>
      </c>
      <c r="Y33" s="1110">
        <f t="shared" si="3"/>
        <v>0.59752903200000007</v>
      </c>
      <c r="Z33" s="1954"/>
      <c r="AA33" s="339">
        <v>111.2</v>
      </c>
      <c r="AB33" s="1954"/>
    </row>
    <row r="34" spans="1:29" ht="78" customHeight="1" thickBot="1">
      <c r="A34" s="1546" t="s">
        <v>1725</v>
      </c>
      <c r="B34" s="1547"/>
      <c r="C34" s="1547"/>
      <c r="D34" s="1547"/>
      <c r="E34" s="1547"/>
      <c r="F34" s="1547"/>
      <c r="G34" s="1547"/>
      <c r="H34" s="1547"/>
      <c r="I34" s="1547"/>
      <c r="J34" s="1548"/>
      <c r="K34" s="2000" t="s">
        <v>22</v>
      </c>
      <c r="L34" s="2000"/>
      <c r="M34" s="2001"/>
      <c r="N34" s="522"/>
      <c r="O34" s="1396"/>
      <c r="P34" s="554" t="s">
        <v>532</v>
      </c>
      <c r="S34" s="1"/>
      <c r="T34" s="1"/>
      <c r="U34" s="1"/>
      <c r="V34" s="338"/>
      <c r="W34" s="338"/>
      <c r="X34" s="338"/>
      <c r="Y34" s="120"/>
      <c r="Z34" s="120"/>
      <c r="AA34" s="119"/>
      <c r="AB34" s="120"/>
    </row>
    <row r="35" spans="1:29" ht="20.100000000000001" customHeight="1">
      <c r="A35" s="128" t="s">
        <v>314</v>
      </c>
      <c r="B35" s="1833">
        <v>7.03</v>
      </c>
      <c r="C35" s="1833">
        <v>7.62</v>
      </c>
      <c r="D35" s="1833">
        <v>2.6</v>
      </c>
      <c r="E35" s="373">
        <v>1200</v>
      </c>
      <c r="F35" s="373">
        <v>39</v>
      </c>
      <c r="G35" s="378" t="s">
        <v>568</v>
      </c>
      <c r="H35" s="281">
        <v>22.1</v>
      </c>
      <c r="I35" s="1907" t="s">
        <v>251</v>
      </c>
      <c r="J35" s="1047">
        <v>519</v>
      </c>
      <c r="K35" s="1972">
        <f>J35+J36+J37</f>
        <v>2056</v>
      </c>
      <c r="L35" s="524">
        <f>IF(Начало!$D$13=0,0,J35*(1-Начало!$D$13))</f>
        <v>0</v>
      </c>
      <c r="M35" s="1961">
        <f>L35+L36+L37</f>
        <v>0</v>
      </c>
      <c r="N35" s="1976"/>
      <c r="O35" s="1989">
        <v>143900</v>
      </c>
      <c r="P35" s="218"/>
      <c r="S35" s="1959">
        <f>M35*N35</f>
        <v>0</v>
      </c>
      <c r="T35" s="1959">
        <f>N35*Z35</f>
        <v>0</v>
      </c>
      <c r="U35" s="1959">
        <f>N35*AB35</f>
        <v>0</v>
      </c>
      <c r="V35" s="338">
        <v>900</v>
      </c>
      <c r="W35" s="338">
        <v>217</v>
      </c>
      <c r="X35" s="338">
        <v>900</v>
      </c>
      <c r="Y35" s="1110">
        <f t="shared" ref="Y35:Y46" si="4">(V35/1000)*(W35/1000)*(X35/1000)</f>
        <v>0.17577000000000001</v>
      </c>
      <c r="Z35" s="1954">
        <f>Y35+Y36+Y37</f>
        <v>0.56377912500000005</v>
      </c>
      <c r="AA35" s="339">
        <v>25.5</v>
      </c>
      <c r="AB35" s="1954">
        <f>AA35+AA36+AA37</f>
        <v>92.1</v>
      </c>
    </row>
    <row r="36" spans="1:29" s="8" customFormat="1" ht="20.100000000000001" customHeight="1">
      <c r="A36" s="130" t="s">
        <v>1176</v>
      </c>
      <c r="B36" s="1900"/>
      <c r="C36" s="1900"/>
      <c r="D36" s="1900"/>
      <c r="E36" s="126"/>
      <c r="F36" s="126"/>
      <c r="G36" s="1114" t="s">
        <v>457</v>
      </c>
      <c r="H36" s="1115">
        <v>7</v>
      </c>
      <c r="I36" s="1909"/>
      <c r="J36" s="1048">
        <v>181</v>
      </c>
      <c r="K36" s="1973"/>
      <c r="L36" s="525">
        <f>IF(Начало!$D$13=0,0,J36*(1-Начало!$D$13))</f>
        <v>0</v>
      </c>
      <c r="M36" s="1975"/>
      <c r="N36" s="1977"/>
      <c r="O36" s="1990"/>
      <c r="P36" s="545"/>
      <c r="Q36" s="119"/>
      <c r="R36" s="119"/>
      <c r="S36" s="1983"/>
      <c r="T36" s="1983"/>
      <c r="U36" s="1983"/>
      <c r="V36" s="338">
        <v>1035</v>
      </c>
      <c r="W36" s="338">
        <v>90</v>
      </c>
      <c r="X36" s="338">
        <v>1035</v>
      </c>
      <c r="Y36" s="1110">
        <f t="shared" si="4"/>
        <v>9.6410249999999975E-2</v>
      </c>
      <c r="Z36" s="1954"/>
      <c r="AA36" s="119">
        <v>10.5</v>
      </c>
      <c r="AB36" s="1954"/>
      <c r="AC36" s="119"/>
    </row>
    <row r="37" spans="1:29" ht="20.100000000000001" customHeight="1" thickBot="1">
      <c r="A37" s="528" t="s">
        <v>463</v>
      </c>
      <c r="B37" s="1858"/>
      <c r="C37" s="1858"/>
      <c r="D37" s="1858"/>
      <c r="E37" s="375"/>
      <c r="F37" s="375">
        <v>62</v>
      </c>
      <c r="G37" s="372" t="s">
        <v>407</v>
      </c>
      <c r="H37" s="282">
        <v>52.7</v>
      </c>
      <c r="I37" s="1909"/>
      <c r="J37" s="1049">
        <v>1356</v>
      </c>
      <c r="K37" s="1974"/>
      <c r="L37" s="492">
        <f>IF(Начало!$D$13=0,0,J37*(1-Начало!$D$13))</f>
        <v>0</v>
      </c>
      <c r="M37" s="1962"/>
      <c r="N37" s="1978"/>
      <c r="O37" s="1991"/>
      <c r="P37" s="218"/>
      <c r="S37" s="1960"/>
      <c r="T37" s="1960"/>
      <c r="U37" s="1960"/>
      <c r="V37" s="338">
        <v>965</v>
      </c>
      <c r="W37" s="338">
        <v>765</v>
      </c>
      <c r="X37" s="338">
        <v>395</v>
      </c>
      <c r="Y37" s="1110">
        <f t="shared" si="4"/>
        <v>0.29159887500000004</v>
      </c>
      <c r="Z37" s="1954"/>
      <c r="AA37" s="119">
        <v>56.1</v>
      </c>
      <c r="AB37" s="1954"/>
    </row>
    <row r="38" spans="1:29" ht="19.5" customHeight="1">
      <c r="A38" s="128" t="s">
        <v>315</v>
      </c>
      <c r="B38" s="1833">
        <v>10.55</v>
      </c>
      <c r="C38" s="1833">
        <v>11.14</v>
      </c>
      <c r="D38" s="1834">
        <v>3.51</v>
      </c>
      <c r="E38" s="373">
        <v>1731</v>
      </c>
      <c r="F38" s="378">
        <v>45.5</v>
      </c>
      <c r="G38" s="378" t="s">
        <v>458</v>
      </c>
      <c r="H38" s="281">
        <v>24.9</v>
      </c>
      <c r="I38" s="1909"/>
      <c r="J38" s="1047">
        <v>774</v>
      </c>
      <c r="K38" s="1972">
        <f>J38+J39+J40</f>
        <v>3045</v>
      </c>
      <c r="L38" s="524">
        <f>IF(Начало!$D$13=0,0,J38*(1-Начало!$D$13))</f>
        <v>0</v>
      </c>
      <c r="M38" s="1961">
        <f>L38+L39+L40</f>
        <v>0</v>
      </c>
      <c r="N38" s="1976"/>
      <c r="O38" s="1989">
        <v>213500</v>
      </c>
      <c r="P38" s="218"/>
      <c r="S38" s="1959">
        <f>M38*N38</f>
        <v>0</v>
      </c>
      <c r="T38" s="1959">
        <f>N38*Z38</f>
        <v>0</v>
      </c>
      <c r="U38" s="1959">
        <f>N38*AB38</f>
        <v>0</v>
      </c>
      <c r="V38" s="338">
        <v>900</v>
      </c>
      <c r="W38" s="338">
        <v>257</v>
      </c>
      <c r="X38" s="338">
        <v>900</v>
      </c>
      <c r="Y38" s="1110">
        <f t="shared" si="4"/>
        <v>0.20817000000000002</v>
      </c>
      <c r="Z38" s="1954">
        <f>Y38+Y39+Y40</f>
        <v>0.78145525000000005</v>
      </c>
      <c r="AA38" s="339">
        <v>28.8</v>
      </c>
      <c r="AB38" s="1954">
        <f>AA38+AA39+AA40</f>
        <v>118.2</v>
      </c>
    </row>
    <row r="39" spans="1:29" s="8" customFormat="1" ht="19.5" customHeight="1">
      <c r="A39" s="130" t="s">
        <v>1176</v>
      </c>
      <c r="B39" s="1900"/>
      <c r="C39" s="1900"/>
      <c r="D39" s="1839"/>
      <c r="E39" s="126"/>
      <c r="F39" s="126"/>
      <c r="G39" s="1114" t="s">
        <v>457</v>
      </c>
      <c r="H39" s="1115">
        <v>7</v>
      </c>
      <c r="I39" s="1909"/>
      <c r="J39" s="1048">
        <v>181</v>
      </c>
      <c r="K39" s="1973"/>
      <c r="L39" s="525">
        <f>IF(Начало!$D$13=0,0,J39*(1-Начало!$D$13))</f>
        <v>0</v>
      </c>
      <c r="M39" s="1975"/>
      <c r="N39" s="1977"/>
      <c r="O39" s="1990"/>
      <c r="P39" s="545"/>
      <c r="Q39" s="119"/>
      <c r="R39" s="119"/>
      <c r="S39" s="1983"/>
      <c r="T39" s="1983"/>
      <c r="U39" s="1983"/>
      <c r="V39" s="338">
        <v>1035</v>
      </c>
      <c r="W39" s="338">
        <v>90</v>
      </c>
      <c r="X39" s="338">
        <v>1035</v>
      </c>
      <c r="Y39" s="1110">
        <f t="shared" si="4"/>
        <v>9.6410249999999975E-2</v>
      </c>
      <c r="Z39" s="1954"/>
      <c r="AA39" s="339">
        <v>10.5</v>
      </c>
      <c r="AB39" s="1954"/>
      <c r="AC39" s="119"/>
    </row>
    <row r="40" spans="1:29" ht="19.5" customHeight="1" thickBot="1">
      <c r="A40" s="528" t="s">
        <v>0</v>
      </c>
      <c r="B40" s="1858"/>
      <c r="C40" s="1858"/>
      <c r="D40" s="1986"/>
      <c r="E40" s="375"/>
      <c r="F40" s="375">
        <v>63</v>
      </c>
      <c r="G40" s="372" t="s">
        <v>412</v>
      </c>
      <c r="H40" s="282">
        <v>74.400000000000006</v>
      </c>
      <c r="I40" s="1909"/>
      <c r="J40" s="1049">
        <v>2090</v>
      </c>
      <c r="K40" s="1974"/>
      <c r="L40" s="492">
        <f>IF(Начало!$D$13=0,0,J40*(1-Начало!$D$13))</f>
        <v>0</v>
      </c>
      <c r="M40" s="1962"/>
      <c r="N40" s="1978"/>
      <c r="O40" s="1991"/>
      <c r="P40" s="218"/>
      <c r="S40" s="1960"/>
      <c r="T40" s="1960"/>
      <c r="U40" s="1960"/>
      <c r="V40" s="338">
        <v>1090</v>
      </c>
      <c r="W40" s="338">
        <v>875</v>
      </c>
      <c r="X40" s="338">
        <v>500</v>
      </c>
      <c r="Y40" s="1110">
        <f t="shared" si="4"/>
        <v>0.47687500000000005</v>
      </c>
      <c r="Z40" s="1954"/>
      <c r="AA40" s="339">
        <v>78.900000000000006</v>
      </c>
      <c r="AB40" s="1954"/>
    </row>
    <row r="41" spans="1:29" ht="20.100000000000001" customHeight="1">
      <c r="A41" s="128" t="s">
        <v>316</v>
      </c>
      <c r="B41" s="1833">
        <v>14.07</v>
      </c>
      <c r="C41" s="1833">
        <v>15.24</v>
      </c>
      <c r="D41" s="1834">
        <v>5.19</v>
      </c>
      <c r="E41" s="373">
        <v>1990</v>
      </c>
      <c r="F41" s="373">
        <v>45</v>
      </c>
      <c r="G41" s="378" t="s">
        <v>458</v>
      </c>
      <c r="H41" s="281">
        <v>27</v>
      </c>
      <c r="I41" s="1909"/>
      <c r="J41" s="1047">
        <v>896</v>
      </c>
      <c r="K41" s="1972">
        <f>J41+J42+J43</f>
        <v>3446</v>
      </c>
      <c r="L41" s="524">
        <f>IF(Начало!$D$13=0,0,J41*(1-Начало!$D$13))</f>
        <v>0</v>
      </c>
      <c r="M41" s="1961">
        <f>L41+L42+L43</f>
        <v>0</v>
      </c>
      <c r="N41" s="1976"/>
      <c r="O41" s="1989">
        <v>241500</v>
      </c>
      <c r="P41" s="218"/>
      <c r="S41" s="1959">
        <f>M41*N41</f>
        <v>0</v>
      </c>
      <c r="T41" s="1959">
        <f>N41*Z41</f>
        <v>0</v>
      </c>
      <c r="U41" s="1959">
        <f>N41*AB41</f>
        <v>0</v>
      </c>
      <c r="V41" s="338">
        <v>900</v>
      </c>
      <c r="W41" s="338">
        <v>257</v>
      </c>
      <c r="X41" s="338">
        <v>900</v>
      </c>
      <c r="Y41" s="1110">
        <f t="shared" si="4"/>
        <v>0.20817000000000002</v>
      </c>
      <c r="Z41" s="1954">
        <f>Y41+Y42+Y43</f>
        <v>0.90210928200000007</v>
      </c>
      <c r="AA41" s="339">
        <v>32</v>
      </c>
      <c r="AB41" s="1954">
        <f>AA41+AA42+AA43</f>
        <v>151.80000000000001</v>
      </c>
    </row>
    <row r="42" spans="1:29" s="8" customFormat="1" ht="20.100000000000001" customHeight="1">
      <c r="A42" s="130" t="s">
        <v>1176</v>
      </c>
      <c r="B42" s="1900"/>
      <c r="C42" s="1900"/>
      <c r="D42" s="1839"/>
      <c r="E42" s="126"/>
      <c r="F42" s="126"/>
      <c r="G42" s="1114" t="s">
        <v>457</v>
      </c>
      <c r="H42" s="1115">
        <v>7</v>
      </c>
      <c r="I42" s="1909"/>
      <c r="J42" s="1048">
        <v>181</v>
      </c>
      <c r="K42" s="1973"/>
      <c r="L42" s="525">
        <f>IF(Начало!$D$13=0,0,J42*(1-Начало!$D$13))</f>
        <v>0</v>
      </c>
      <c r="M42" s="1975"/>
      <c r="N42" s="1977"/>
      <c r="O42" s="1990"/>
      <c r="P42" s="545"/>
      <c r="Q42" s="119"/>
      <c r="R42" s="119"/>
      <c r="S42" s="1983"/>
      <c r="T42" s="1983"/>
      <c r="U42" s="1983"/>
      <c r="V42" s="338">
        <v>1035</v>
      </c>
      <c r="W42" s="338">
        <v>90</v>
      </c>
      <c r="X42" s="338">
        <v>1035</v>
      </c>
      <c r="Y42" s="1110">
        <f t="shared" si="4"/>
        <v>9.6410249999999975E-2</v>
      </c>
      <c r="Z42" s="1954"/>
      <c r="AA42" s="339">
        <v>10.5</v>
      </c>
      <c r="AB42" s="1954"/>
      <c r="AC42" s="119"/>
    </row>
    <row r="43" spans="1:29" ht="19.5" customHeight="1" thickBot="1">
      <c r="A43" s="528" t="s">
        <v>1</v>
      </c>
      <c r="B43" s="1858"/>
      <c r="C43" s="1858"/>
      <c r="D43" s="1986"/>
      <c r="E43" s="375"/>
      <c r="F43" s="375">
        <v>63</v>
      </c>
      <c r="G43" s="372" t="s">
        <v>318</v>
      </c>
      <c r="H43" s="282">
        <v>98.6</v>
      </c>
      <c r="I43" s="1909"/>
      <c r="J43" s="1049">
        <v>2369</v>
      </c>
      <c r="K43" s="1974"/>
      <c r="L43" s="492">
        <f>IF(Начало!$D$13=0,0,J43*(1-Начало!$D$13))</f>
        <v>0</v>
      </c>
      <c r="M43" s="1962"/>
      <c r="N43" s="1978"/>
      <c r="O43" s="1991"/>
      <c r="P43" s="218"/>
      <c r="S43" s="1960"/>
      <c r="T43" s="1960"/>
      <c r="U43" s="1960"/>
      <c r="V43" s="338">
        <v>1032</v>
      </c>
      <c r="W43" s="338">
        <v>1307</v>
      </c>
      <c r="X43" s="338">
        <v>443</v>
      </c>
      <c r="Y43" s="1110">
        <f t="shared" si="4"/>
        <v>0.59752903200000007</v>
      </c>
      <c r="Z43" s="1954"/>
      <c r="AA43" s="339">
        <v>109.3</v>
      </c>
      <c r="AB43" s="1954"/>
    </row>
    <row r="44" spans="1:29" ht="20.100000000000001" customHeight="1">
      <c r="A44" s="128" t="s">
        <v>317</v>
      </c>
      <c r="B44" s="1833">
        <v>16.12</v>
      </c>
      <c r="C44" s="1833">
        <v>17.88</v>
      </c>
      <c r="D44" s="1834">
        <v>6.27</v>
      </c>
      <c r="E44" s="373">
        <v>1962</v>
      </c>
      <c r="F44" s="373">
        <v>46</v>
      </c>
      <c r="G44" s="378" t="s">
        <v>569</v>
      </c>
      <c r="H44" s="281">
        <v>29</v>
      </c>
      <c r="I44" s="1909"/>
      <c r="J44" s="1047">
        <v>1031</v>
      </c>
      <c r="K44" s="1972">
        <f>J44+J45+J46</f>
        <v>3845</v>
      </c>
      <c r="L44" s="524">
        <f>IF(Начало!$D$13=0,0,J44*(1-Начало!$D$13))</f>
        <v>0</v>
      </c>
      <c r="M44" s="1961">
        <f>L44+L45+L46</f>
        <v>0</v>
      </c>
      <c r="N44" s="1976"/>
      <c r="O44" s="1989">
        <v>269900</v>
      </c>
      <c r="P44" s="218"/>
      <c r="S44" s="1959">
        <f>M44*N44</f>
        <v>0</v>
      </c>
      <c r="T44" s="1959">
        <f>N44*Z44</f>
        <v>0</v>
      </c>
      <c r="U44" s="1959">
        <f>N44*AB44</f>
        <v>0</v>
      </c>
      <c r="V44" s="338">
        <v>900</v>
      </c>
      <c r="W44" s="338">
        <v>292</v>
      </c>
      <c r="X44" s="338">
        <v>900</v>
      </c>
      <c r="Y44" s="1110">
        <f t="shared" si="4"/>
        <v>0.23651999999999998</v>
      </c>
      <c r="Z44" s="1954">
        <f>Y44+Y45+Y46</f>
        <v>0.93045928200000005</v>
      </c>
      <c r="AA44" s="339">
        <v>34</v>
      </c>
      <c r="AB44" s="1954">
        <f>AA44+AA45+AA46</f>
        <v>155.69999999999999</v>
      </c>
    </row>
    <row r="45" spans="1:29" s="8" customFormat="1" ht="20.100000000000001" customHeight="1">
      <c r="A45" s="130" t="s">
        <v>1176</v>
      </c>
      <c r="B45" s="1900"/>
      <c r="C45" s="1900"/>
      <c r="D45" s="1839"/>
      <c r="E45" s="126"/>
      <c r="F45" s="126"/>
      <c r="G45" s="1114" t="s">
        <v>457</v>
      </c>
      <c r="H45" s="1115">
        <v>7</v>
      </c>
      <c r="I45" s="1909"/>
      <c r="J45" s="1048">
        <v>181</v>
      </c>
      <c r="K45" s="1973"/>
      <c r="L45" s="525">
        <f>IF(Начало!$D$13=0,0,J45*(1-Начало!$D$13))</f>
        <v>0</v>
      </c>
      <c r="M45" s="1975"/>
      <c r="N45" s="1977"/>
      <c r="O45" s="1990"/>
      <c r="P45" s="545"/>
      <c r="Q45" s="119"/>
      <c r="R45" s="119"/>
      <c r="S45" s="1983"/>
      <c r="T45" s="1983"/>
      <c r="U45" s="1983"/>
      <c r="V45" s="338">
        <v>1035</v>
      </c>
      <c r="W45" s="338">
        <v>90</v>
      </c>
      <c r="X45" s="338">
        <v>1035</v>
      </c>
      <c r="Y45" s="1110">
        <f t="shared" si="4"/>
        <v>9.6410249999999975E-2</v>
      </c>
      <c r="Z45" s="1954"/>
      <c r="AA45" s="339">
        <v>10.5</v>
      </c>
      <c r="AB45" s="1954"/>
      <c r="AC45" s="119"/>
    </row>
    <row r="46" spans="1:29" ht="19.5" customHeight="1" thickBot="1">
      <c r="A46" s="528" t="s">
        <v>2</v>
      </c>
      <c r="B46" s="1858"/>
      <c r="C46" s="1858"/>
      <c r="D46" s="1986"/>
      <c r="E46" s="375"/>
      <c r="F46" s="375">
        <v>63</v>
      </c>
      <c r="G46" s="372" t="s">
        <v>318</v>
      </c>
      <c r="H46" s="282">
        <v>99.7</v>
      </c>
      <c r="I46" s="1909"/>
      <c r="J46" s="1049">
        <v>2633</v>
      </c>
      <c r="K46" s="1974"/>
      <c r="L46" s="492">
        <f>IF(Начало!$D$13=0,0,J46*(1-Начало!$D$13))</f>
        <v>0</v>
      </c>
      <c r="M46" s="1962"/>
      <c r="N46" s="1978"/>
      <c r="O46" s="1991"/>
      <c r="P46" s="218"/>
      <c r="S46" s="1960"/>
      <c r="T46" s="1960"/>
      <c r="U46" s="1960"/>
      <c r="V46" s="338">
        <v>1032</v>
      </c>
      <c r="W46" s="338">
        <v>1307</v>
      </c>
      <c r="X46" s="338">
        <v>443</v>
      </c>
      <c r="Y46" s="1110">
        <f t="shared" si="4"/>
        <v>0.59752903200000007</v>
      </c>
      <c r="Z46" s="1954"/>
      <c r="AA46" s="339">
        <v>111.2</v>
      </c>
      <c r="AB46" s="1954"/>
    </row>
    <row r="47" spans="1:29" ht="21" thickBot="1">
      <c r="A47" s="484" t="s">
        <v>459</v>
      </c>
      <c r="B47" s="485"/>
      <c r="C47" s="485"/>
      <c r="D47" s="485"/>
      <c r="E47" s="485"/>
      <c r="F47" s="485"/>
      <c r="G47" s="485"/>
      <c r="H47" s="485"/>
      <c r="I47" s="485"/>
      <c r="J47" s="486"/>
      <c r="K47" s="2002"/>
      <c r="L47" s="2002"/>
      <c r="M47" s="2003"/>
      <c r="N47" s="487"/>
      <c r="O47" s="1397"/>
      <c r="P47" s="217"/>
      <c r="S47" s="491"/>
    </row>
    <row r="48" spans="1:29" ht="27" customHeight="1" thickBot="1">
      <c r="A48" s="488" t="s">
        <v>536</v>
      </c>
      <c r="B48" s="1984" t="s">
        <v>460</v>
      </c>
      <c r="C48" s="1985"/>
      <c r="D48" s="1985"/>
      <c r="E48" s="1985"/>
      <c r="F48" s="1985"/>
      <c r="G48" s="1985"/>
      <c r="H48" s="1985"/>
      <c r="I48" s="1985"/>
      <c r="J48" s="1052">
        <v>111</v>
      </c>
      <c r="K48" s="1003"/>
      <c r="L48" s="493">
        <f>IF(Начало!$D$13=0,0,J48*(1-Начало!$D$13))</f>
        <v>0</v>
      </c>
      <c r="M48" s="1001">
        <f>L48</f>
        <v>0</v>
      </c>
      <c r="N48" s="1002"/>
      <c r="O48" s="1398">
        <v>7900</v>
      </c>
      <c r="P48" s="82"/>
      <c r="S48" s="1005">
        <f>M48*N48</f>
        <v>0</v>
      </c>
      <c r="T48" s="1006">
        <f>IF(OR(Y48="",N48=""),0,(N48*Y48))</f>
        <v>0</v>
      </c>
      <c r="U48" s="1005">
        <f>IF(OR(AA48="",N48=""),0,(N48*AA48))</f>
        <v>0</v>
      </c>
      <c r="V48" s="888">
        <v>152</v>
      </c>
      <c r="W48" s="888">
        <v>152</v>
      </c>
      <c r="X48" s="888">
        <v>55</v>
      </c>
      <c r="Y48" s="231">
        <f>(V48/1000)*(W48/1000)*(X48/1000)</f>
        <v>1.2707199999999999E-3</v>
      </c>
      <c r="Z48" s="7"/>
      <c r="AA48" s="1007">
        <v>0.3</v>
      </c>
      <c r="AB48" s="7"/>
    </row>
    <row r="49" spans="1:29" ht="83.25" customHeight="1" thickBot="1">
      <c r="A49" s="1546" t="s">
        <v>2138</v>
      </c>
      <c r="B49" s="1547"/>
      <c r="C49" s="1547"/>
      <c r="D49" s="1547"/>
      <c r="E49" s="1547"/>
      <c r="F49" s="1547"/>
      <c r="G49" s="1547"/>
      <c r="H49" s="1547"/>
      <c r="I49" s="1547"/>
      <c r="J49" s="1548"/>
      <c r="K49" s="1847" t="s">
        <v>23</v>
      </c>
      <c r="L49" s="1847"/>
      <c r="M49" s="1971"/>
      <c r="N49" s="464"/>
      <c r="O49" s="1399"/>
      <c r="P49" s="217"/>
      <c r="S49" s="1"/>
      <c r="T49" s="1"/>
      <c r="U49" s="1"/>
      <c r="V49" s="1"/>
      <c r="W49" s="1"/>
      <c r="X49" s="1"/>
      <c r="Y49" s="120"/>
      <c r="Z49" s="120"/>
      <c r="AA49" s="119"/>
      <c r="AB49" s="120"/>
    </row>
    <row r="50" spans="1:29" ht="20.100000000000001" customHeight="1">
      <c r="A50" s="128" t="s">
        <v>1716</v>
      </c>
      <c r="B50" s="1833">
        <v>5.28</v>
      </c>
      <c r="C50" s="1833">
        <v>5.57</v>
      </c>
      <c r="D50" s="1834">
        <v>1.95</v>
      </c>
      <c r="E50" s="417">
        <v>1020</v>
      </c>
      <c r="F50" s="368">
        <v>38</v>
      </c>
      <c r="G50" s="417" t="s">
        <v>546</v>
      </c>
      <c r="H50" s="572">
        <v>23.4</v>
      </c>
      <c r="I50" s="1907" t="s">
        <v>253</v>
      </c>
      <c r="J50" s="1053">
        <v>561</v>
      </c>
      <c r="K50" s="1968">
        <f>J50+J51</f>
        <v>1555</v>
      </c>
      <c r="L50" s="524">
        <f>IF(Начало!$D$13=0,0,J50*(1-Начало!$D$13))</f>
        <v>0</v>
      </c>
      <c r="M50" s="1961">
        <f>L50+L51</f>
        <v>0</v>
      </c>
      <c r="N50" s="1967"/>
      <c r="O50" s="1957">
        <v>108900</v>
      </c>
      <c r="P50" s="220"/>
      <c r="S50" s="1959">
        <f>M50*N50</f>
        <v>0</v>
      </c>
      <c r="T50" s="1959">
        <f>N50*Z50</f>
        <v>0</v>
      </c>
      <c r="U50" s="1959">
        <f>N50*AB50</f>
        <v>0</v>
      </c>
      <c r="V50" s="338">
        <v>1070</v>
      </c>
      <c r="W50" s="338">
        <v>270</v>
      </c>
      <c r="X50" s="338">
        <v>725</v>
      </c>
      <c r="Y50" s="1110">
        <f t="shared" ref="Y50:Y63" si="5">(V50/1000)*(W50/1000)*(X50/1000)</f>
        <v>0.20945250000000001</v>
      </c>
      <c r="Z50" s="1954">
        <f>Y50+Y51</f>
        <v>0.41766075000000003</v>
      </c>
      <c r="AA50" s="339">
        <v>29.6</v>
      </c>
      <c r="AB50" s="1954">
        <f>AA50+AA51</f>
        <v>70</v>
      </c>
    </row>
    <row r="51" spans="1:29" ht="20.100000000000001" customHeight="1" thickBot="1">
      <c r="A51" s="490" t="s">
        <v>1715</v>
      </c>
      <c r="B51" s="1858"/>
      <c r="C51" s="1858"/>
      <c r="D51" s="1986"/>
      <c r="E51" s="529"/>
      <c r="F51" s="1123">
        <v>58.5</v>
      </c>
      <c r="G51" s="529" t="s">
        <v>1348</v>
      </c>
      <c r="H51" s="372">
        <v>37.799999999999997</v>
      </c>
      <c r="I51" s="1861"/>
      <c r="J51" s="1054">
        <v>994</v>
      </c>
      <c r="K51" s="1969"/>
      <c r="L51" s="492">
        <f>IF(Начало!$D$13=0,0,J51*(1-Начало!$D$13))</f>
        <v>0</v>
      </c>
      <c r="M51" s="1962"/>
      <c r="N51" s="1956"/>
      <c r="O51" s="1958"/>
      <c r="P51" s="220"/>
      <c r="S51" s="1960"/>
      <c r="T51" s="1960"/>
      <c r="U51" s="1960"/>
      <c r="V51" s="338">
        <v>915</v>
      </c>
      <c r="W51" s="338">
        <v>615</v>
      </c>
      <c r="X51" s="338">
        <v>370</v>
      </c>
      <c r="Y51" s="1110">
        <f t="shared" si="5"/>
        <v>0.20820825000000001</v>
      </c>
      <c r="Z51" s="1954"/>
      <c r="AA51" s="119">
        <v>40.4</v>
      </c>
      <c r="AB51" s="1954"/>
    </row>
    <row r="52" spans="1:29" ht="20.100000000000001" customHeight="1">
      <c r="A52" s="128" t="s">
        <v>1714</v>
      </c>
      <c r="B52" s="1833">
        <v>7.03</v>
      </c>
      <c r="C52" s="1833">
        <v>7.62</v>
      </c>
      <c r="D52" s="1834">
        <v>2.7</v>
      </c>
      <c r="E52" s="417">
        <v>1350</v>
      </c>
      <c r="F52" s="368">
        <v>34.5</v>
      </c>
      <c r="G52" s="417" t="s">
        <v>547</v>
      </c>
      <c r="H52" s="572">
        <v>32.6</v>
      </c>
      <c r="I52" s="1833" t="s">
        <v>251</v>
      </c>
      <c r="J52" s="1053">
        <v>691</v>
      </c>
      <c r="K52" s="1979">
        <f>J52+J53</f>
        <v>2020</v>
      </c>
      <c r="L52" s="524">
        <f>IF(Начало!$D$13=0,0,J52*(1-Начало!$D$13))</f>
        <v>0</v>
      </c>
      <c r="M52" s="2009">
        <f>L52+L53</f>
        <v>0</v>
      </c>
      <c r="N52" s="1981"/>
      <c r="O52" s="1957">
        <v>141500</v>
      </c>
      <c r="P52" s="220"/>
      <c r="S52" s="1208">
        <f>M52*N52</f>
        <v>0</v>
      </c>
      <c r="T52" s="1208">
        <f>N52*Z52</f>
        <v>0</v>
      </c>
      <c r="U52" s="1208">
        <f>N52*AB52</f>
        <v>0</v>
      </c>
      <c r="V52" s="338">
        <v>1305</v>
      </c>
      <c r="W52" s="338">
        <v>305</v>
      </c>
      <c r="X52" s="338">
        <v>805</v>
      </c>
      <c r="Y52" s="1211">
        <f t="shared" si="5"/>
        <v>0.32041012499999999</v>
      </c>
      <c r="Z52" s="1211">
        <f>Y52+Y53</f>
        <v>0.61345752500000006</v>
      </c>
      <c r="AA52" s="339">
        <v>39.6</v>
      </c>
      <c r="AB52" s="1211">
        <f>AA52+AA53</f>
        <v>95.5</v>
      </c>
    </row>
    <row r="53" spans="1:29" ht="20.100000000000001" customHeight="1" thickBot="1">
      <c r="A53" s="528" t="s">
        <v>1713</v>
      </c>
      <c r="B53" s="1858"/>
      <c r="C53" s="1858"/>
      <c r="D53" s="1986"/>
      <c r="E53" s="529"/>
      <c r="F53" s="1123">
        <v>60</v>
      </c>
      <c r="G53" s="529" t="s">
        <v>1343</v>
      </c>
      <c r="H53" s="372">
        <v>52.9</v>
      </c>
      <c r="I53" s="1858"/>
      <c r="J53" s="1049">
        <v>1329</v>
      </c>
      <c r="K53" s="1980"/>
      <c r="L53" s="492">
        <f>IF(Начало!$D$13=0,0,J53*(1-Начало!$D$13))</f>
        <v>0</v>
      </c>
      <c r="M53" s="2010"/>
      <c r="N53" s="1982"/>
      <c r="O53" s="1958"/>
      <c r="P53" s="220"/>
      <c r="S53" s="1209"/>
      <c r="T53" s="1209"/>
      <c r="U53" s="1209"/>
      <c r="V53" s="338">
        <v>995</v>
      </c>
      <c r="W53" s="338">
        <v>740</v>
      </c>
      <c r="X53" s="338">
        <v>398</v>
      </c>
      <c r="Y53" s="1211">
        <f t="shared" si="5"/>
        <v>0.29304740000000001</v>
      </c>
      <c r="Z53" s="1211"/>
      <c r="AA53" s="119">
        <v>55.9</v>
      </c>
      <c r="AB53" s="1211"/>
    </row>
    <row r="54" spans="1:29" ht="20.100000000000001" customHeight="1">
      <c r="A54" s="128" t="s">
        <v>537</v>
      </c>
      <c r="B54" s="1833">
        <v>5.28</v>
      </c>
      <c r="C54" s="1833">
        <v>5.57</v>
      </c>
      <c r="D54" s="1833">
        <v>2.2000000000000002</v>
      </c>
      <c r="E54" s="417">
        <v>980</v>
      </c>
      <c r="F54" s="368">
        <v>39.5</v>
      </c>
      <c r="G54" s="417" t="s">
        <v>546</v>
      </c>
      <c r="H54" s="572">
        <v>23.8</v>
      </c>
      <c r="I54" s="1907" t="s">
        <v>253</v>
      </c>
      <c r="J54" s="1053">
        <v>511</v>
      </c>
      <c r="K54" s="1968">
        <f>J54+J55</f>
        <v>1524</v>
      </c>
      <c r="L54" s="524">
        <f>IF(Начало!$D$13=0,0,J54*(1-Начало!$D$13))</f>
        <v>0</v>
      </c>
      <c r="M54" s="1961">
        <f>L54+L55</f>
        <v>0</v>
      </c>
      <c r="N54" s="1967"/>
      <c r="O54" s="1957">
        <v>106900</v>
      </c>
      <c r="P54" s="554" t="s">
        <v>532</v>
      </c>
      <c r="S54" s="1959">
        <f>M54*N54</f>
        <v>0</v>
      </c>
      <c r="T54" s="1959">
        <f>N54*Z54</f>
        <v>0</v>
      </c>
      <c r="U54" s="1959">
        <f>N54*AB54</f>
        <v>0</v>
      </c>
      <c r="V54" s="338">
        <v>1070</v>
      </c>
      <c r="W54" s="338">
        <v>270</v>
      </c>
      <c r="X54" s="338">
        <v>725</v>
      </c>
      <c r="Y54" s="1110">
        <f>(V54/1000)*(W54/1000)*(X54/1000)</f>
        <v>0.20945250000000001</v>
      </c>
      <c r="Z54" s="1954">
        <f>Y54+Y55</f>
        <v>0.4020705</v>
      </c>
      <c r="AA54" s="339">
        <v>29.5</v>
      </c>
      <c r="AB54" s="1954">
        <f>AA54+AA55</f>
        <v>69.2</v>
      </c>
    </row>
    <row r="55" spans="1:29" ht="20.100000000000001" customHeight="1" thickBot="1">
      <c r="A55" s="490" t="s">
        <v>462</v>
      </c>
      <c r="B55" s="1858"/>
      <c r="C55" s="1858"/>
      <c r="D55" s="1858"/>
      <c r="E55" s="529"/>
      <c r="F55" s="529">
        <v>62</v>
      </c>
      <c r="G55" s="529" t="s">
        <v>515</v>
      </c>
      <c r="H55" s="372">
        <v>36.5</v>
      </c>
      <c r="I55" s="1861"/>
      <c r="J55" s="1054">
        <v>1013</v>
      </c>
      <c r="K55" s="1969"/>
      <c r="L55" s="492">
        <f>IF(Начало!$D$13=0,0,J55*(1-Начало!$D$13))</f>
        <v>0</v>
      </c>
      <c r="M55" s="1962"/>
      <c r="N55" s="1956"/>
      <c r="O55" s="1958"/>
      <c r="P55" s="220"/>
      <c r="S55" s="1960"/>
      <c r="T55" s="1960"/>
      <c r="U55" s="1960"/>
      <c r="V55" s="338">
        <v>900</v>
      </c>
      <c r="W55" s="338">
        <v>615</v>
      </c>
      <c r="X55" s="338">
        <v>348</v>
      </c>
      <c r="Y55" s="1110">
        <f>(V55/1000)*(W55/1000)*(X55/1000)</f>
        <v>0.19261799999999998</v>
      </c>
      <c r="Z55" s="1954"/>
      <c r="AA55" s="119">
        <v>39.700000000000003</v>
      </c>
      <c r="AB55" s="1954"/>
    </row>
    <row r="56" spans="1:29" ht="20.100000000000001" customHeight="1">
      <c r="A56" s="128" t="s">
        <v>538</v>
      </c>
      <c r="B56" s="1833">
        <v>7.03</v>
      </c>
      <c r="C56" s="1833">
        <v>7.62</v>
      </c>
      <c r="D56" s="1833">
        <v>2.87</v>
      </c>
      <c r="E56" s="417">
        <v>1360</v>
      </c>
      <c r="F56" s="368">
        <v>37.9</v>
      </c>
      <c r="G56" s="417" t="s">
        <v>547</v>
      </c>
      <c r="H56" s="572">
        <v>32.200000000000003</v>
      </c>
      <c r="I56" s="1907" t="s">
        <v>251</v>
      </c>
      <c r="J56" s="1053">
        <v>624</v>
      </c>
      <c r="K56" s="1968">
        <f>J56+J57</f>
        <v>1980</v>
      </c>
      <c r="L56" s="524">
        <f>IF(Начало!$D$13=0,0,J56*(1-Начало!$D$13))</f>
        <v>0</v>
      </c>
      <c r="M56" s="1961">
        <f>L56+L57</f>
        <v>0</v>
      </c>
      <c r="N56" s="1967"/>
      <c r="O56" s="2026">
        <v>138900</v>
      </c>
      <c r="P56" s="554" t="s">
        <v>532</v>
      </c>
      <c r="S56" s="1959">
        <f>M56*N56</f>
        <v>0</v>
      </c>
      <c r="T56" s="1959">
        <f>N56*Z56</f>
        <v>0</v>
      </c>
      <c r="U56" s="1959">
        <f>N56*AB56</f>
        <v>0</v>
      </c>
      <c r="V56" s="338">
        <v>1305</v>
      </c>
      <c r="W56" s="338">
        <v>305</v>
      </c>
      <c r="X56" s="338">
        <v>805</v>
      </c>
      <c r="Y56" s="1110">
        <f>(V56/1000)*(W56/1000)*(X56/1000)</f>
        <v>0.32041012499999999</v>
      </c>
      <c r="Z56" s="1954">
        <f>Y56+Y57</f>
        <v>0.61200900000000003</v>
      </c>
      <c r="AA56" s="339">
        <v>39</v>
      </c>
      <c r="AB56" s="1954">
        <f>AA56+AA57</f>
        <v>95.1</v>
      </c>
    </row>
    <row r="57" spans="1:29" ht="20.100000000000001" customHeight="1" thickBot="1">
      <c r="A57" s="528" t="s">
        <v>463</v>
      </c>
      <c r="B57" s="1858">
        <v>7.03</v>
      </c>
      <c r="C57" s="1858">
        <v>7.62</v>
      </c>
      <c r="D57" s="1858">
        <v>2.65</v>
      </c>
      <c r="E57" s="529"/>
      <c r="F57" s="529">
        <v>62</v>
      </c>
      <c r="G57" s="529" t="s">
        <v>407</v>
      </c>
      <c r="H57" s="372">
        <v>52.7</v>
      </c>
      <c r="I57" s="1909"/>
      <c r="J57" s="1049">
        <v>1356</v>
      </c>
      <c r="K57" s="1969"/>
      <c r="L57" s="492">
        <f>IF(Начало!$D$13=0,0,J57*(1-Начало!$D$13))</f>
        <v>0</v>
      </c>
      <c r="M57" s="1962"/>
      <c r="N57" s="1956"/>
      <c r="O57" s="1958"/>
      <c r="P57" s="220"/>
      <c r="S57" s="1960"/>
      <c r="T57" s="1960"/>
      <c r="U57" s="1960"/>
      <c r="V57" s="338">
        <v>965</v>
      </c>
      <c r="W57" s="338">
        <v>765</v>
      </c>
      <c r="X57" s="338">
        <v>395</v>
      </c>
      <c r="Y57" s="1110">
        <f>(V57/1000)*(W57/1000)*(X57/1000)</f>
        <v>0.29159887500000004</v>
      </c>
      <c r="Z57" s="1954"/>
      <c r="AA57" s="119">
        <v>56.1</v>
      </c>
      <c r="AB57" s="1954"/>
    </row>
    <row r="58" spans="1:29" s="7" customFormat="1" ht="19.5" customHeight="1">
      <c r="A58" s="128" t="s">
        <v>539</v>
      </c>
      <c r="B58" s="1833">
        <v>10.55</v>
      </c>
      <c r="C58" s="1833">
        <v>11.72</v>
      </c>
      <c r="D58" s="1833">
        <v>3.51</v>
      </c>
      <c r="E58" s="417">
        <v>1804</v>
      </c>
      <c r="F58" s="368">
        <v>38</v>
      </c>
      <c r="G58" s="417" t="s">
        <v>547</v>
      </c>
      <c r="H58" s="572">
        <v>32.200000000000003</v>
      </c>
      <c r="I58" s="1909"/>
      <c r="J58" s="1053">
        <v>867</v>
      </c>
      <c r="K58" s="1968">
        <f>J58+J59</f>
        <v>2957</v>
      </c>
      <c r="L58" s="1271">
        <f>IF(Начало!$D$13=0,0,J58*(1-Начало!$D$13))</f>
        <v>0</v>
      </c>
      <c r="M58" s="1961">
        <f>L58+L59</f>
        <v>0</v>
      </c>
      <c r="N58" s="1967"/>
      <c r="O58" s="1957">
        <v>207500</v>
      </c>
      <c r="P58" s="220"/>
      <c r="Q58" s="120"/>
      <c r="R58" s="119"/>
      <c r="S58" s="1269">
        <f>M58*N58</f>
        <v>0</v>
      </c>
      <c r="T58" s="1269">
        <f>N58*Z58</f>
        <v>0</v>
      </c>
      <c r="U58" s="1269">
        <f>N58*AB58</f>
        <v>0</v>
      </c>
      <c r="V58" s="888">
        <v>1305</v>
      </c>
      <c r="W58" s="888">
        <v>305</v>
      </c>
      <c r="X58" s="888">
        <v>805</v>
      </c>
      <c r="Y58" s="231">
        <f t="shared" si="5"/>
        <v>0.32041012499999999</v>
      </c>
      <c r="Z58" s="231">
        <f>Y58+Y59</f>
        <v>0.79728512500000004</v>
      </c>
      <c r="AA58" s="120">
        <v>39.4</v>
      </c>
      <c r="AB58" s="231">
        <f>AA58+AA59</f>
        <v>118.30000000000001</v>
      </c>
      <c r="AC58" s="119"/>
    </row>
    <row r="59" spans="1:29" s="7" customFormat="1" ht="20.100000000000001" customHeight="1" thickBot="1">
      <c r="A59" s="528" t="s">
        <v>0</v>
      </c>
      <c r="B59" s="1858">
        <v>10.55</v>
      </c>
      <c r="C59" s="1858">
        <v>11.72</v>
      </c>
      <c r="D59" s="1858">
        <v>3.82</v>
      </c>
      <c r="E59" s="529"/>
      <c r="F59" s="1123">
        <v>62.5</v>
      </c>
      <c r="G59" s="372" t="s">
        <v>412</v>
      </c>
      <c r="H59" s="372">
        <v>74.400000000000006</v>
      </c>
      <c r="I59" s="1909"/>
      <c r="J59" s="1049">
        <v>2090</v>
      </c>
      <c r="K59" s="1969"/>
      <c r="L59" s="1272">
        <f>IF(Начало!$D$13=0,0,J59*(1-Начало!$D$13))</f>
        <v>0</v>
      </c>
      <c r="M59" s="1962"/>
      <c r="N59" s="1956"/>
      <c r="O59" s="1958"/>
      <c r="P59" s="220"/>
      <c r="Q59" s="120"/>
      <c r="R59" s="119"/>
      <c r="S59" s="1270"/>
      <c r="T59" s="1270"/>
      <c r="U59" s="1270"/>
      <c r="V59" s="888">
        <v>1090</v>
      </c>
      <c r="W59" s="888">
        <v>875</v>
      </c>
      <c r="X59" s="888">
        <v>500</v>
      </c>
      <c r="Y59" s="231">
        <f t="shared" si="5"/>
        <v>0.47687500000000005</v>
      </c>
      <c r="Z59" s="231"/>
      <c r="AA59" s="120">
        <v>78.900000000000006</v>
      </c>
      <c r="AB59" s="231"/>
      <c r="AC59" s="119"/>
    </row>
    <row r="60" spans="1:29" s="7" customFormat="1" ht="20.100000000000001" customHeight="1">
      <c r="A60" s="128" t="s">
        <v>540</v>
      </c>
      <c r="B60" s="1833">
        <v>14.07</v>
      </c>
      <c r="C60" s="1833">
        <v>16.12</v>
      </c>
      <c r="D60" s="1833">
        <v>5.35</v>
      </c>
      <c r="E60" s="417">
        <v>2150</v>
      </c>
      <c r="F60" s="368">
        <v>42</v>
      </c>
      <c r="G60" s="417" t="s">
        <v>549</v>
      </c>
      <c r="H60" s="572">
        <v>46</v>
      </c>
      <c r="I60" s="1909"/>
      <c r="J60" s="1053">
        <v>1031</v>
      </c>
      <c r="K60" s="1968">
        <f>J60+J61</f>
        <v>3400</v>
      </c>
      <c r="L60" s="1271">
        <f>IF(Начало!$D$13=0,0,J60*(1-Начало!$D$13))</f>
        <v>0</v>
      </c>
      <c r="M60" s="1961">
        <f>L60+L61</f>
        <v>0</v>
      </c>
      <c r="N60" s="1967"/>
      <c r="O60" s="2026">
        <v>238500</v>
      </c>
      <c r="P60" s="220"/>
      <c r="Q60" s="120"/>
      <c r="R60" s="119"/>
      <c r="S60" s="1269">
        <f>M60*N60</f>
        <v>0</v>
      </c>
      <c r="T60" s="1269">
        <f>N60*Z60</f>
        <v>0</v>
      </c>
      <c r="U60" s="1269">
        <f>N60*AB60</f>
        <v>0</v>
      </c>
      <c r="V60" s="888">
        <v>1405</v>
      </c>
      <c r="W60" s="888">
        <v>355</v>
      </c>
      <c r="X60" s="888">
        <v>915</v>
      </c>
      <c r="Y60" s="231">
        <f t="shared" si="5"/>
        <v>0.456379125</v>
      </c>
      <c r="Z60" s="231">
        <f>Y60+Y61</f>
        <v>1.053908157</v>
      </c>
      <c r="AA60" s="120">
        <v>54.5</v>
      </c>
      <c r="AB60" s="231">
        <f>AA60+AA61</f>
        <v>163.80000000000001</v>
      </c>
      <c r="AC60" s="119"/>
    </row>
    <row r="61" spans="1:29" s="7" customFormat="1" ht="20.100000000000001" customHeight="1" thickBot="1">
      <c r="A61" s="528" t="s">
        <v>1</v>
      </c>
      <c r="B61" s="1858">
        <v>14.07</v>
      </c>
      <c r="C61" s="1858">
        <v>16.12</v>
      </c>
      <c r="D61" s="1858">
        <v>5.19</v>
      </c>
      <c r="E61" s="529"/>
      <c r="F61" s="372">
        <v>62</v>
      </c>
      <c r="G61" s="372" t="s">
        <v>318</v>
      </c>
      <c r="H61" s="372">
        <v>98.6</v>
      </c>
      <c r="I61" s="1909"/>
      <c r="J61" s="1049">
        <v>2369</v>
      </c>
      <c r="K61" s="1969"/>
      <c r="L61" s="1272">
        <f>IF(Начало!$D$13=0,0,J61*(1-Начало!$D$13))</f>
        <v>0</v>
      </c>
      <c r="M61" s="1962"/>
      <c r="N61" s="1956"/>
      <c r="O61" s="1958"/>
      <c r="P61" s="220"/>
      <c r="Q61" s="120"/>
      <c r="R61" s="119"/>
      <c r="S61" s="1270"/>
      <c r="T61" s="1270"/>
      <c r="U61" s="1270"/>
      <c r="V61" s="888">
        <v>1032</v>
      </c>
      <c r="W61" s="888">
        <v>1307</v>
      </c>
      <c r="X61" s="888">
        <v>443</v>
      </c>
      <c r="Y61" s="231">
        <f t="shared" si="5"/>
        <v>0.59752903200000007</v>
      </c>
      <c r="Z61" s="231"/>
      <c r="AA61" s="120">
        <v>109.3</v>
      </c>
      <c r="AB61" s="231"/>
      <c r="AC61" s="119"/>
    </row>
    <row r="62" spans="1:29" s="7" customFormat="1" ht="20.100000000000001" customHeight="1">
      <c r="A62" s="130" t="s">
        <v>541</v>
      </c>
      <c r="B62" s="1833">
        <v>16.12</v>
      </c>
      <c r="C62" s="1833">
        <v>17.579999999999998</v>
      </c>
      <c r="D62" s="1833">
        <v>6.36</v>
      </c>
      <c r="E62" s="408">
        <v>2400</v>
      </c>
      <c r="F62" s="578">
        <v>44.4</v>
      </c>
      <c r="G62" s="408" t="s">
        <v>549</v>
      </c>
      <c r="H62" s="573">
        <v>46</v>
      </c>
      <c r="I62" s="1909"/>
      <c r="J62" s="1055">
        <v>1197</v>
      </c>
      <c r="K62" s="1968">
        <f>J62+J63</f>
        <v>3830</v>
      </c>
      <c r="L62" s="1271">
        <f>IF(Начало!$D$13=0,0,J62*(1-Начало!$D$13))</f>
        <v>0</v>
      </c>
      <c r="M62" s="1961">
        <f>L62+L63</f>
        <v>0</v>
      </c>
      <c r="N62" s="1967"/>
      <c r="O62" s="1957">
        <v>267900</v>
      </c>
      <c r="P62" s="220"/>
      <c r="Q62" s="120"/>
      <c r="R62" s="119"/>
      <c r="S62" s="1269">
        <f>M62*N62</f>
        <v>0</v>
      </c>
      <c r="T62" s="1269">
        <f>N62*Z62</f>
        <v>0</v>
      </c>
      <c r="U62" s="1269">
        <f>N62*AB62</f>
        <v>0</v>
      </c>
      <c r="V62" s="888">
        <v>1405</v>
      </c>
      <c r="W62" s="888">
        <v>355</v>
      </c>
      <c r="X62" s="888">
        <v>915</v>
      </c>
      <c r="Y62" s="231">
        <f t="shared" si="5"/>
        <v>0.456379125</v>
      </c>
      <c r="Z62" s="231">
        <f>Y62+Y63</f>
        <v>1.053908157</v>
      </c>
      <c r="AA62" s="120">
        <v>54.5</v>
      </c>
      <c r="AB62" s="231">
        <f>AA62+AA63</f>
        <v>165.7</v>
      </c>
      <c r="AC62" s="119"/>
    </row>
    <row r="63" spans="1:29" s="7" customFormat="1" ht="20.100000000000001" customHeight="1" thickBot="1">
      <c r="A63" s="530" t="s">
        <v>2</v>
      </c>
      <c r="B63" s="1858">
        <v>16.12</v>
      </c>
      <c r="C63" s="1858">
        <v>17.579999999999998</v>
      </c>
      <c r="D63" s="1858">
        <v>6.23</v>
      </c>
      <c r="E63" s="529"/>
      <c r="F63" s="372">
        <v>61.5</v>
      </c>
      <c r="G63" s="372" t="s">
        <v>318</v>
      </c>
      <c r="H63" s="372">
        <v>99.7</v>
      </c>
      <c r="I63" s="1861"/>
      <c r="J63" s="1049">
        <v>2633</v>
      </c>
      <c r="K63" s="1969"/>
      <c r="L63" s="1272">
        <f>IF(Начало!$D$13=0,0,J63*(1-Начало!$D$13))</f>
        <v>0</v>
      </c>
      <c r="M63" s="1962"/>
      <c r="N63" s="1956"/>
      <c r="O63" s="1958"/>
      <c r="P63" s="220"/>
      <c r="Q63" s="120"/>
      <c r="R63" s="119"/>
      <c r="S63" s="1270"/>
      <c r="T63" s="1270"/>
      <c r="U63" s="1270"/>
      <c r="V63" s="888">
        <v>1032</v>
      </c>
      <c r="W63" s="888">
        <v>1307</v>
      </c>
      <c r="X63" s="888">
        <v>443</v>
      </c>
      <c r="Y63" s="231">
        <f t="shared" si="5"/>
        <v>0.59752903200000007</v>
      </c>
      <c r="Z63" s="231"/>
      <c r="AA63" s="120">
        <v>111.2</v>
      </c>
      <c r="AB63" s="231"/>
      <c r="AC63" s="119"/>
    </row>
    <row r="64" spans="1:29" ht="72" customHeight="1" thickBot="1">
      <c r="A64" s="1546" t="s">
        <v>1891</v>
      </c>
      <c r="B64" s="1547"/>
      <c r="C64" s="1547"/>
      <c r="D64" s="1547"/>
      <c r="E64" s="1547"/>
      <c r="F64" s="1547"/>
      <c r="G64" s="1547"/>
      <c r="H64" s="1547"/>
      <c r="I64" s="1547"/>
      <c r="J64" s="1548"/>
      <c r="K64" s="1847" t="s">
        <v>22</v>
      </c>
      <c r="L64" s="1847"/>
      <c r="M64" s="1971"/>
      <c r="N64" s="464"/>
      <c r="O64" s="1399"/>
      <c r="P64" s="217"/>
      <c r="S64" s="1"/>
      <c r="T64" s="1"/>
      <c r="U64" s="1"/>
      <c r="V64" s="1"/>
      <c r="W64" s="1"/>
      <c r="X64" s="1"/>
      <c r="Y64" s="120"/>
      <c r="Z64" s="120"/>
      <c r="AA64" s="119"/>
      <c r="AB64" s="120"/>
    </row>
    <row r="65" spans="1:28" ht="19.5" customHeight="1">
      <c r="A65" s="128" t="s">
        <v>229</v>
      </c>
      <c r="B65" s="1833">
        <v>7.03</v>
      </c>
      <c r="C65" s="1833">
        <v>7.62</v>
      </c>
      <c r="D65" s="1833">
        <v>2.63</v>
      </c>
      <c r="E65" s="373">
        <v>1250</v>
      </c>
      <c r="F65" s="378">
        <v>44</v>
      </c>
      <c r="G65" s="378" t="s">
        <v>1482</v>
      </c>
      <c r="H65" s="389">
        <v>24.6</v>
      </c>
      <c r="I65" s="1909" t="s">
        <v>251</v>
      </c>
      <c r="J65" s="1056">
        <v>610</v>
      </c>
      <c r="K65" s="1968">
        <f>J65+J66</f>
        <v>1939</v>
      </c>
      <c r="L65" s="524">
        <f>IF(Начало!$D$13=0,0,J65*(1-Начало!$D$13))</f>
        <v>0</v>
      </c>
      <c r="M65" s="1961">
        <f>L65+L66</f>
        <v>0</v>
      </c>
      <c r="N65" s="1967"/>
      <c r="O65" s="1957">
        <v>135900</v>
      </c>
      <c r="P65" s="220"/>
      <c r="S65" s="1963">
        <f>M65*N65</f>
        <v>0</v>
      </c>
      <c r="T65" s="1963">
        <f>N65*Z65</f>
        <v>0</v>
      </c>
      <c r="U65" s="1963">
        <f>N65*AB65</f>
        <v>0</v>
      </c>
      <c r="V65" s="1126">
        <v>1145</v>
      </c>
      <c r="W65" s="1126">
        <v>313</v>
      </c>
      <c r="X65" s="1126">
        <v>755</v>
      </c>
      <c r="Y65" s="1125">
        <f t="shared" ref="Y65:Y72" si="6">(V65/1000)*(W65/1000)*(X65/1000)</f>
        <v>0.27058067499999999</v>
      </c>
      <c r="Z65" s="1970">
        <f>Y65+Y66</f>
        <v>0.56217954999999997</v>
      </c>
      <c r="AA65" s="1124">
        <v>29.8</v>
      </c>
      <c r="AB65" s="1970">
        <f>AA65+AA66</f>
        <v>85.9</v>
      </c>
    </row>
    <row r="66" spans="1:28" ht="19.5" customHeight="1" thickBot="1">
      <c r="A66" s="528" t="s">
        <v>1713</v>
      </c>
      <c r="B66" s="1858">
        <v>7.03</v>
      </c>
      <c r="C66" s="1858">
        <v>7.62</v>
      </c>
      <c r="D66" s="1858">
        <v>2.48</v>
      </c>
      <c r="E66" s="375"/>
      <c r="F66" s="372">
        <v>62</v>
      </c>
      <c r="G66" s="372" t="s">
        <v>407</v>
      </c>
      <c r="H66" s="372">
        <v>52.7</v>
      </c>
      <c r="I66" s="2034"/>
      <c r="J66" s="1049">
        <v>1329</v>
      </c>
      <c r="K66" s="1969"/>
      <c r="L66" s="492">
        <f>IF(Начало!$D$13=0,0,J66*(1-Начало!$D$13))</f>
        <v>0</v>
      </c>
      <c r="M66" s="1962"/>
      <c r="N66" s="1956"/>
      <c r="O66" s="1958"/>
      <c r="P66" s="220"/>
      <c r="S66" s="1964"/>
      <c r="T66" s="1964"/>
      <c r="U66" s="1964"/>
      <c r="V66" s="1126">
        <v>965</v>
      </c>
      <c r="W66" s="1126">
        <v>765</v>
      </c>
      <c r="X66" s="1126">
        <v>395</v>
      </c>
      <c r="Y66" s="1125">
        <f t="shared" si="6"/>
        <v>0.29159887500000004</v>
      </c>
      <c r="Z66" s="1970"/>
      <c r="AA66" s="1124">
        <v>56.1</v>
      </c>
      <c r="AB66" s="1970"/>
    </row>
    <row r="67" spans="1:28" ht="19.5" customHeight="1">
      <c r="A67" s="128" t="s">
        <v>230</v>
      </c>
      <c r="B67" s="1833">
        <v>10.55</v>
      </c>
      <c r="C67" s="1833">
        <v>11.14</v>
      </c>
      <c r="D67" s="1834">
        <v>3.5049999999999999</v>
      </c>
      <c r="E67" s="373">
        <v>1819</v>
      </c>
      <c r="F67" s="378">
        <v>45</v>
      </c>
      <c r="G67" s="378" t="s">
        <v>1483</v>
      </c>
      <c r="H67" s="389">
        <v>29.9</v>
      </c>
      <c r="I67" s="2034"/>
      <c r="J67" s="1056">
        <v>867</v>
      </c>
      <c r="K67" s="1968">
        <f>J67+J68</f>
        <v>2957</v>
      </c>
      <c r="L67" s="524">
        <f>IF(Начало!$D$13=0,0,J67*(1-Начало!$D$13))</f>
        <v>0</v>
      </c>
      <c r="M67" s="1961">
        <f>L67+L68</f>
        <v>0</v>
      </c>
      <c r="N67" s="1967"/>
      <c r="O67" s="1957">
        <v>207500</v>
      </c>
      <c r="P67" s="220"/>
      <c r="S67" s="1959">
        <f>M67*N67</f>
        <v>0</v>
      </c>
      <c r="T67" s="1959">
        <f>N67*Z67</f>
        <v>0</v>
      </c>
      <c r="U67" s="1959">
        <f>N67*AB67</f>
        <v>0</v>
      </c>
      <c r="V67" s="338">
        <v>1360</v>
      </c>
      <c r="W67" s="338">
        <v>755</v>
      </c>
      <c r="X67" s="338">
        <v>313</v>
      </c>
      <c r="Y67" s="1110">
        <f t="shared" si="6"/>
        <v>0.32138840000000007</v>
      </c>
      <c r="Z67" s="1954">
        <f>Y67+Y68</f>
        <v>0.79826340000000018</v>
      </c>
      <c r="AA67" s="1122">
        <v>35.5</v>
      </c>
      <c r="AB67" s="1954">
        <f>AA67+AA68</f>
        <v>114.4</v>
      </c>
    </row>
    <row r="68" spans="1:28" ht="19.5" customHeight="1" thickBot="1">
      <c r="A68" s="528" t="s">
        <v>0</v>
      </c>
      <c r="B68" s="1858">
        <v>10.55</v>
      </c>
      <c r="C68" s="1858">
        <v>11.14</v>
      </c>
      <c r="D68" s="1986">
        <v>3.82</v>
      </c>
      <c r="E68" s="529"/>
      <c r="F68" s="1123">
        <v>62.5</v>
      </c>
      <c r="G68" s="372" t="s">
        <v>412</v>
      </c>
      <c r="H68" s="372">
        <v>74.400000000000006</v>
      </c>
      <c r="I68" s="2034"/>
      <c r="J68" s="1049">
        <v>2090</v>
      </c>
      <c r="K68" s="1969"/>
      <c r="L68" s="492">
        <f>IF(Начало!$D$13=0,0,J68*(1-Начало!$D$13))</f>
        <v>0</v>
      </c>
      <c r="M68" s="1962"/>
      <c r="N68" s="1956"/>
      <c r="O68" s="1958"/>
      <c r="P68" s="220"/>
      <c r="S68" s="1960"/>
      <c r="T68" s="1960"/>
      <c r="U68" s="1960"/>
      <c r="V68" s="338">
        <v>1090</v>
      </c>
      <c r="W68" s="338">
        <v>875</v>
      </c>
      <c r="X68" s="338">
        <v>500</v>
      </c>
      <c r="Y68" s="1110">
        <f t="shared" si="6"/>
        <v>0.47687500000000005</v>
      </c>
      <c r="Z68" s="1954"/>
      <c r="AA68" s="1122">
        <v>78.900000000000006</v>
      </c>
      <c r="AB68" s="1954"/>
    </row>
    <row r="69" spans="1:28" ht="19.5" customHeight="1">
      <c r="A69" s="128" t="s">
        <v>231</v>
      </c>
      <c r="B69" s="1833">
        <v>14.07</v>
      </c>
      <c r="C69" s="1833">
        <v>16.12</v>
      </c>
      <c r="D69" s="1834">
        <v>5.45</v>
      </c>
      <c r="E69" s="373">
        <v>2350</v>
      </c>
      <c r="F69" s="378">
        <v>48</v>
      </c>
      <c r="G69" s="378" t="s">
        <v>1484</v>
      </c>
      <c r="H69" s="389">
        <v>39</v>
      </c>
      <c r="I69" s="2034"/>
      <c r="J69" s="1056">
        <v>939</v>
      </c>
      <c r="K69" s="1968">
        <f>J69+J70</f>
        <v>3308</v>
      </c>
      <c r="L69" s="524">
        <f>IF(Начало!$D$13=0,0,J69*(1-Начало!$D$13))</f>
        <v>0</v>
      </c>
      <c r="M69" s="1961">
        <f>L69+L70</f>
        <v>0</v>
      </c>
      <c r="N69" s="1967"/>
      <c r="O69" s="1957">
        <v>231900</v>
      </c>
      <c r="P69" s="220"/>
      <c r="S69" s="1959">
        <f>M69*N69</f>
        <v>0</v>
      </c>
      <c r="T69" s="1959">
        <f>N69*Z69</f>
        <v>0</v>
      </c>
      <c r="U69" s="1959">
        <f>N69*AB69</f>
        <v>0</v>
      </c>
      <c r="V69" s="338">
        <v>1725</v>
      </c>
      <c r="W69" s="338">
        <v>755</v>
      </c>
      <c r="X69" s="338">
        <v>313</v>
      </c>
      <c r="Y69" s="1110">
        <f t="shared" si="6"/>
        <v>0.40764337500000003</v>
      </c>
      <c r="Z69" s="1954">
        <f>Y69+Y70</f>
        <v>1.0051724070000001</v>
      </c>
      <c r="AA69" s="1122">
        <v>45</v>
      </c>
      <c r="AB69" s="1954">
        <f>AA69+AA70</f>
        <v>154.30000000000001</v>
      </c>
    </row>
    <row r="70" spans="1:28" ht="19.5" customHeight="1" thickBot="1">
      <c r="A70" s="530" t="s">
        <v>1</v>
      </c>
      <c r="B70" s="1858">
        <v>14.1</v>
      </c>
      <c r="C70" s="1858">
        <v>15.2</v>
      </c>
      <c r="D70" s="1986">
        <v>5.19</v>
      </c>
      <c r="E70" s="529"/>
      <c r="F70" s="372">
        <v>62</v>
      </c>
      <c r="G70" s="372" t="s">
        <v>318</v>
      </c>
      <c r="H70" s="372">
        <v>98.6</v>
      </c>
      <c r="I70" s="2034"/>
      <c r="J70" s="1049">
        <v>2369</v>
      </c>
      <c r="K70" s="1969"/>
      <c r="L70" s="492">
        <f>IF(Начало!$D$13=0,0,J70*(1-Начало!$D$13))</f>
        <v>0</v>
      </c>
      <c r="M70" s="1962"/>
      <c r="N70" s="1956"/>
      <c r="O70" s="1958"/>
      <c r="P70" s="220"/>
      <c r="S70" s="1960"/>
      <c r="T70" s="1960"/>
      <c r="U70" s="1960"/>
      <c r="V70" s="338">
        <v>1032</v>
      </c>
      <c r="W70" s="338">
        <v>1307</v>
      </c>
      <c r="X70" s="338">
        <v>443</v>
      </c>
      <c r="Y70" s="1110">
        <f t="shared" si="6"/>
        <v>0.59752903200000007</v>
      </c>
      <c r="Z70" s="1954"/>
      <c r="AA70" s="1122">
        <v>109.3</v>
      </c>
      <c r="AB70" s="1954"/>
    </row>
    <row r="71" spans="1:28" ht="19.5" customHeight="1">
      <c r="A71" s="130" t="s">
        <v>232</v>
      </c>
      <c r="B71" s="1833">
        <v>16.12</v>
      </c>
      <c r="C71" s="1833">
        <v>17.579999999999998</v>
      </c>
      <c r="D71" s="1834">
        <v>6.4</v>
      </c>
      <c r="E71" s="45">
        <v>2267</v>
      </c>
      <c r="F71" s="1116">
        <v>48</v>
      </c>
      <c r="G71" s="1116" t="s">
        <v>1484</v>
      </c>
      <c r="H71" s="384">
        <v>39</v>
      </c>
      <c r="I71" s="2034"/>
      <c r="J71" s="1057">
        <v>1164</v>
      </c>
      <c r="K71" s="2036">
        <f>J71+J72</f>
        <v>3797</v>
      </c>
      <c r="L71" s="524">
        <f>IF(Начало!$D$13=0,0,J71*(1-Начало!$D$13))</f>
        <v>0</v>
      </c>
      <c r="M71" s="1965">
        <f>L71+L72</f>
        <v>0</v>
      </c>
      <c r="N71" s="1955"/>
      <c r="O71" s="1957">
        <v>265900</v>
      </c>
      <c r="P71" s="220"/>
      <c r="S71" s="1959">
        <f>M71*N71</f>
        <v>0</v>
      </c>
      <c r="T71" s="1959">
        <f>N71*Z71</f>
        <v>0</v>
      </c>
      <c r="U71" s="1959">
        <f>N71*AB71</f>
        <v>0</v>
      </c>
      <c r="V71" s="338">
        <v>1725</v>
      </c>
      <c r="W71" s="338">
        <v>755</v>
      </c>
      <c r="X71" s="338">
        <v>313</v>
      </c>
      <c r="Y71" s="1110">
        <f t="shared" si="6"/>
        <v>0.40764337500000003</v>
      </c>
      <c r="Z71" s="1954">
        <f>Y71+Y72</f>
        <v>1.0051724070000001</v>
      </c>
      <c r="AA71" s="1122">
        <v>45</v>
      </c>
      <c r="AB71" s="1954">
        <f>AA71+AA72</f>
        <v>156.19999999999999</v>
      </c>
    </row>
    <row r="72" spans="1:28" ht="19.5" customHeight="1" thickBot="1">
      <c r="A72" s="131" t="s">
        <v>2</v>
      </c>
      <c r="B72" s="1858">
        <v>16.2</v>
      </c>
      <c r="C72" s="1858">
        <v>18.2</v>
      </c>
      <c r="D72" s="1986">
        <v>6.23</v>
      </c>
      <c r="E72" s="406"/>
      <c r="F72" s="1117">
        <v>61.5</v>
      </c>
      <c r="G72" s="1117" t="s">
        <v>318</v>
      </c>
      <c r="H72" s="1117">
        <v>99.7</v>
      </c>
      <c r="I72" s="2035"/>
      <c r="J72" s="1049">
        <v>2633</v>
      </c>
      <c r="K72" s="2039"/>
      <c r="L72" s="492">
        <f>IF(Начало!$D$13=0,0,J72*(1-Начало!$D$13))</f>
        <v>0</v>
      </c>
      <c r="M72" s="1966"/>
      <c r="N72" s="1956"/>
      <c r="O72" s="1958"/>
      <c r="P72" s="220"/>
      <c r="S72" s="1960"/>
      <c r="T72" s="1960"/>
      <c r="U72" s="1960"/>
      <c r="V72" s="338">
        <v>1032</v>
      </c>
      <c r="W72" s="338">
        <v>1307</v>
      </c>
      <c r="X72" s="338">
        <v>443</v>
      </c>
      <c r="Y72" s="1110">
        <f t="shared" si="6"/>
        <v>0.59752903200000007</v>
      </c>
      <c r="Z72" s="1954"/>
      <c r="AA72" s="1122">
        <v>111.2</v>
      </c>
      <c r="AB72" s="1954"/>
    </row>
    <row r="73" spans="1:28" ht="29.25" customHeight="1" thickBot="1">
      <c r="A73" s="1546" t="s">
        <v>719</v>
      </c>
      <c r="B73" s="1547"/>
      <c r="C73" s="1547"/>
      <c r="D73" s="1547"/>
      <c r="E73" s="1547"/>
      <c r="F73" s="1547"/>
      <c r="G73" s="1547"/>
      <c r="H73" s="1547"/>
      <c r="I73" s="1547"/>
      <c r="J73" s="1548"/>
      <c r="K73" s="1847" t="s">
        <v>23</v>
      </c>
      <c r="L73" s="1847"/>
      <c r="M73" s="1971"/>
      <c r="N73" s="464"/>
      <c r="O73" s="1399"/>
      <c r="P73" s="652"/>
      <c r="Y73" s="120"/>
      <c r="Z73" s="120"/>
      <c r="AA73" s="119"/>
      <c r="AB73" s="120"/>
    </row>
    <row r="74" spans="1:28" ht="20.100000000000001" customHeight="1">
      <c r="A74" s="228" t="s">
        <v>1712</v>
      </c>
      <c r="B74" s="2032">
        <v>7.03</v>
      </c>
      <c r="C74" s="2032" t="s">
        <v>1711</v>
      </c>
      <c r="D74" s="1834">
        <v>2.4249999999999998</v>
      </c>
      <c r="E74" s="1840">
        <v>910</v>
      </c>
      <c r="F74" s="574">
        <v>40</v>
      </c>
      <c r="G74" s="388" t="s">
        <v>793</v>
      </c>
      <c r="H74" s="281">
        <v>38.4</v>
      </c>
      <c r="I74" s="2027" t="s">
        <v>251</v>
      </c>
      <c r="J74" s="1056">
        <v>696</v>
      </c>
      <c r="K74" s="1968">
        <f>J74+J75</f>
        <v>2319</v>
      </c>
      <c r="L74" s="524">
        <f>IF(Начало!$D$13=0,0,J74*(1-Начало!$D$13))</f>
        <v>0</v>
      </c>
      <c r="M74" s="1961">
        <f>L74+L75</f>
        <v>0</v>
      </c>
      <c r="N74" s="1967"/>
      <c r="O74" s="2026">
        <v>162500</v>
      </c>
      <c r="P74" s="652"/>
      <c r="S74" s="1959">
        <f>M74*N74</f>
        <v>0</v>
      </c>
      <c r="T74" s="1959">
        <f>N74*Z74</f>
        <v>0</v>
      </c>
      <c r="U74" s="1959">
        <f>N74*AB74</f>
        <v>0</v>
      </c>
      <c r="V74" s="338">
        <v>665</v>
      </c>
      <c r="W74" s="338">
        <v>1910</v>
      </c>
      <c r="X74" s="338">
        <v>405</v>
      </c>
      <c r="Y74" s="1110">
        <f t="shared" ref="Y74:Y81" si="7">(V74/1000)*(W74/1000)*(X74/1000)</f>
        <v>0.51441075000000003</v>
      </c>
      <c r="Z74" s="1954">
        <f>Y74+Y75</f>
        <v>0.80745814999999999</v>
      </c>
      <c r="AA74" s="339">
        <v>49</v>
      </c>
      <c r="AB74" s="1954">
        <f>AA74+AA75</f>
        <v>107.7</v>
      </c>
    </row>
    <row r="75" spans="1:28" ht="20.100000000000001" customHeight="1" thickBot="1">
      <c r="A75" s="163" t="s">
        <v>1710</v>
      </c>
      <c r="B75" s="2033"/>
      <c r="C75" s="2033"/>
      <c r="D75" s="1986"/>
      <c r="E75" s="1867"/>
      <c r="F75" s="575">
        <v>59</v>
      </c>
      <c r="G75" s="390" t="s">
        <v>1343</v>
      </c>
      <c r="H75" s="282">
        <v>55.5</v>
      </c>
      <c r="I75" s="2028"/>
      <c r="J75" s="1058">
        <v>1623</v>
      </c>
      <c r="K75" s="1969"/>
      <c r="L75" s="492">
        <f>IF(Начало!$D$13=0,0,J75*(1-Начало!$D$13))</f>
        <v>0</v>
      </c>
      <c r="M75" s="1962"/>
      <c r="N75" s="1956"/>
      <c r="O75" s="2026"/>
      <c r="P75" s="220"/>
      <c r="S75" s="1960"/>
      <c r="T75" s="1960"/>
      <c r="U75" s="1960"/>
      <c r="V75" s="338">
        <v>995</v>
      </c>
      <c r="W75" s="338">
        <v>740</v>
      </c>
      <c r="X75" s="338">
        <v>398</v>
      </c>
      <c r="Y75" s="1110">
        <f t="shared" si="7"/>
        <v>0.29304740000000001</v>
      </c>
      <c r="Z75" s="1954"/>
      <c r="AA75" s="339">
        <v>58.7</v>
      </c>
      <c r="AB75" s="1954"/>
    </row>
    <row r="76" spans="1:28" ht="20.100000000000001" customHeight="1">
      <c r="A76" s="228" t="s">
        <v>720</v>
      </c>
      <c r="B76" s="2032">
        <v>7.03</v>
      </c>
      <c r="C76" s="2032" t="s">
        <v>792</v>
      </c>
      <c r="D76" s="1834">
        <v>2.7</v>
      </c>
      <c r="E76" s="1840">
        <v>1154</v>
      </c>
      <c r="F76" s="574">
        <v>40.5</v>
      </c>
      <c r="G76" s="388" t="s">
        <v>793</v>
      </c>
      <c r="H76" s="281">
        <v>38.4</v>
      </c>
      <c r="I76" s="2028"/>
      <c r="J76" s="1056">
        <v>683</v>
      </c>
      <c r="K76" s="1968">
        <f>J76+J77</f>
        <v>2275</v>
      </c>
      <c r="L76" s="524">
        <f>IF(Начало!$D$13=0,0,J76*(1-Начало!$D$13))</f>
        <v>0</v>
      </c>
      <c r="M76" s="1961">
        <f>L76+L77</f>
        <v>0</v>
      </c>
      <c r="N76" s="1967"/>
      <c r="O76" s="1957">
        <v>159500</v>
      </c>
      <c r="P76" s="554" t="s">
        <v>532</v>
      </c>
      <c r="S76" s="1959">
        <f>M76*N76</f>
        <v>0</v>
      </c>
      <c r="T76" s="1959">
        <f>N76*Z76</f>
        <v>0</v>
      </c>
      <c r="U76" s="1959">
        <f>N76*AB76</f>
        <v>0</v>
      </c>
      <c r="V76" s="338">
        <v>665</v>
      </c>
      <c r="W76" s="338">
        <v>1910</v>
      </c>
      <c r="X76" s="338">
        <v>430</v>
      </c>
      <c r="Y76" s="1110">
        <f t="shared" si="7"/>
        <v>0.54616450000000005</v>
      </c>
      <c r="Z76" s="1954">
        <f>Y76+Y77</f>
        <v>0.84157512500000009</v>
      </c>
      <c r="AA76" s="339">
        <v>48.7</v>
      </c>
      <c r="AB76" s="1954">
        <f>AA76+AA77</f>
        <v>109.7</v>
      </c>
    </row>
    <row r="77" spans="1:28" ht="20.100000000000001" customHeight="1" thickBot="1">
      <c r="A77" s="163" t="s">
        <v>721</v>
      </c>
      <c r="B77" s="2033"/>
      <c r="C77" s="2033"/>
      <c r="D77" s="1986"/>
      <c r="E77" s="1867"/>
      <c r="F77" s="575">
        <v>60</v>
      </c>
      <c r="G77" s="390" t="s">
        <v>407</v>
      </c>
      <c r="H77" s="282">
        <v>57.7</v>
      </c>
      <c r="I77" s="2028"/>
      <c r="J77" s="1058">
        <v>1592</v>
      </c>
      <c r="K77" s="1969"/>
      <c r="L77" s="492">
        <f>IF(Начало!$D$13=0,0,J77*(1-Начало!$D$13))</f>
        <v>0</v>
      </c>
      <c r="M77" s="1962"/>
      <c r="N77" s="1956"/>
      <c r="O77" s="1958"/>
      <c r="P77" s="220"/>
      <c r="S77" s="1960"/>
      <c r="T77" s="1960"/>
      <c r="U77" s="1960"/>
      <c r="V77" s="338">
        <v>965</v>
      </c>
      <c r="W77" s="338">
        <v>775</v>
      </c>
      <c r="X77" s="338">
        <v>395</v>
      </c>
      <c r="Y77" s="1110">
        <f t="shared" si="7"/>
        <v>0.29541062499999998</v>
      </c>
      <c r="Z77" s="1954"/>
      <c r="AA77" s="339">
        <v>61</v>
      </c>
      <c r="AB77" s="1954"/>
    </row>
    <row r="78" spans="1:28" ht="20.100000000000001" customHeight="1">
      <c r="A78" s="228" t="s">
        <v>722</v>
      </c>
      <c r="B78" s="2032">
        <v>14.07</v>
      </c>
      <c r="C78" s="2032" t="s">
        <v>1485</v>
      </c>
      <c r="D78" s="1834">
        <v>5.3</v>
      </c>
      <c r="E78" s="1840">
        <v>1488</v>
      </c>
      <c r="F78" s="574">
        <v>46</v>
      </c>
      <c r="G78" s="388" t="s">
        <v>794</v>
      </c>
      <c r="H78" s="281">
        <v>52.9</v>
      </c>
      <c r="I78" s="2028"/>
      <c r="J78" s="1056">
        <v>1067</v>
      </c>
      <c r="K78" s="1968">
        <f>J78+J79</f>
        <v>3552</v>
      </c>
      <c r="L78" s="524">
        <f>IF(Начало!$D$13=0,0,J78*(1-Начало!$D$13))</f>
        <v>0</v>
      </c>
      <c r="M78" s="1961">
        <f>L78+L79</f>
        <v>0</v>
      </c>
      <c r="N78" s="1967"/>
      <c r="O78" s="1957">
        <v>248900</v>
      </c>
      <c r="P78" s="652"/>
      <c r="S78" s="1959">
        <f>M78*N78</f>
        <v>0</v>
      </c>
      <c r="T78" s="1959">
        <f>N78*Z78</f>
        <v>0</v>
      </c>
      <c r="U78" s="1959">
        <f>N78*AB78</f>
        <v>0</v>
      </c>
      <c r="V78" s="338">
        <v>690</v>
      </c>
      <c r="W78" s="338">
        <v>1965</v>
      </c>
      <c r="X78" s="338">
        <v>540</v>
      </c>
      <c r="Y78" s="1110">
        <f t="shared" si="7"/>
        <v>0.732159</v>
      </c>
      <c r="Z78" s="1954">
        <f>Y78+Y79</f>
        <v>1.329688032</v>
      </c>
      <c r="AA78" s="339">
        <v>69.400000000000006</v>
      </c>
      <c r="AB78" s="1954">
        <f>AA78+AA79</f>
        <v>178.7</v>
      </c>
    </row>
    <row r="79" spans="1:28" ht="20.100000000000001" customHeight="1" thickBot="1">
      <c r="A79" s="163" t="s">
        <v>723</v>
      </c>
      <c r="B79" s="2033"/>
      <c r="C79" s="2033"/>
      <c r="D79" s="1986"/>
      <c r="E79" s="1867"/>
      <c r="F79" s="390">
        <v>63</v>
      </c>
      <c r="G79" s="390" t="s">
        <v>318</v>
      </c>
      <c r="H79" s="282">
        <v>98.6</v>
      </c>
      <c r="I79" s="2028"/>
      <c r="J79" s="1058">
        <v>2485</v>
      </c>
      <c r="K79" s="1969"/>
      <c r="L79" s="492">
        <f>IF(Начало!$D$13=0,0,J79*(1-Начало!$D$13))</f>
        <v>0</v>
      </c>
      <c r="M79" s="1962"/>
      <c r="N79" s="1956"/>
      <c r="O79" s="1958"/>
      <c r="P79" s="220"/>
      <c r="S79" s="1960"/>
      <c r="T79" s="1960"/>
      <c r="U79" s="1960"/>
      <c r="V79" s="338">
        <v>1032</v>
      </c>
      <c r="W79" s="338">
        <v>1307</v>
      </c>
      <c r="X79" s="338">
        <v>443</v>
      </c>
      <c r="Y79" s="1110">
        <f t="shared" si="7"/>
        <v>0.59752903200000007</v>
      </c>
      <c r="Z79" s="1954"/>
      <c r="AA79" s="339">
        <v>109.3</v>
      </c>
      <c r="AB79" s="1954"/>
    </row>
    <row r="80" spans="1:28" ht="20.100000000000001" customHeight="1">
      <c r="A80" s="178" t="s">
        <v>319</v>
      </c>
      <c r="B80" s="2032">
        <v>17.149999999999999</v>
      </c>
      <c r="C80" s="2032" t="s">
        <v>1709</v>
      </c>
      <c r="D80" s="1834">
        <v>6.7</v>
      </c>
      <c r="E80" s="2030">
        <v>2326</v>
      </c>
      <c r="F80" s="1116">
        <v>50</v>
      </c>
      <c r="G80" s="1116" t="s">
        <v>411</v>
      </c>
      <c r="H80" s="409">
        <v>67</v>
      </c>
      <c r="I80" s="2028"/>
      <c r="J80" s="1057">
        <v>1321</v>
      </c>
      <c r="K80" s="2036">
        <f>J80+J81</f>
        <v>4401</v>
      </c>
      <c r="L80" s="524">
        <f>IF(Начало!$D$13=0,0,J80*(1-Начало!$D$13))</f>
        <v>0</v>
      </c>
      <c r="M80" s="1965">
        <f>L80+L81</f>
        <v>0</v>
      </c>
      <c r="N80" s="1955"/>
      <c r="O80" s="1957">
        <v>308500</v>
      </c>
      <c r="P80" s="220"/>
      <c r="S80" s="1959">
        <f>M80*N80</f>
        <v>0</v>
      </c>
      <c r="T80" s="1959">
        <f>N80*Z80</f>
        <v>0</v>
      </c>
      <c r="U80" s="1959">
        <f>N80*AB80</f>
        <v>0</v>
      </c>
      <c r="V80" s="338">
        <v>755</v>
      </c>
      <c r="W80" s="338">
        <v>2080</v>
      </c>
      <c r="X80" s="338">
        <v>585</v>
      </c>
      <c r="Y80" s="1110">
        <f t="shared" si="7"/>
        <v>0.91868399999999995</v>
      </c>
      <c r="Z80" s="1954">
        <f>Y80+Y81</f>
        <v>1.516213032</v>
      </c>
      <c r="AA80" s="339">
        <v>85.6</v>
      </c>
      <c r="AB80" s="1954">
        <f>AA80+AA81</f>
        <v>196.8</v>
      </c>
    </row>
    <row r="81" spans="1:28" ht="20.100000000000001" customHeight="1" thickBot="1">
      <c r="A81" s="410" t="s">
        <v>320</v>
      </c>
      <c r="B81" s="2033">
        <v>17</v>
      </c>
      <c r="C81" s="2033"/>
      <c r="D81" s="1986">
        <v>6.5</v>
      </c>
      <c r="E81" s="2031"/>
      <c r="F81" s="412">
        <v>64</v>
      </c>
      <c r="G81" s="412" t="s">
        <v>318</v>
      </c>
      <c r="H81" s="411">
        <v>99.7</v>
      </c>
      <c r="I81" s="2029"/>
      <c r="J81" s="1059">
        <v>3080</v>
      </c>
      <c r="K81" s="1969"/>
      <c r="L81" s="492">
        <f>IF(Начало!$D$13=0,0,J81*(1-Начало!$D$13))</f>
        <v>0</v>
      </c>
      <c r="M81" s="1962"/>
      <c r="N81" s="1956"/>
      <c r="O81" s="1958"/>
      <c r="P81" s="220"/>
      <c r="S81" s="1960"/>
      <c r="T81" s="1960"/>
      <c r="U81" s="1960"/>
      <c r="V81" s="338">
        <v>1032</v>
      </c>
      <c r="W81" s="338">
        <v>1307</v>
      </c>
      <c r="X81" s="338">
        <v>443</v>
      </c>
      <c r="Y81" s="1110">
        <f t="shared" si="7"/>
        <v>0.59752903200000007</v>
      </c>
      <c r="Z81" s="1954"/>
      <c r="AA81" s="339">
        <v>111.2</v>
      </c>
      <c r="AB81" s="1954"/>
    </row>
    <row r="82" spans="1:28" ht="21" thickBot="1">
      <c r="A82" s="484" t="s">
        <v>574</v>
      </c>
      <c r="B82" s="485"/>
      <c r="C82" s="485"/>
      <c r="D82" s="485"/>
      <c r="E82" s="485"/>
      <c r="F82" s="485"/>
      <c r="G82" s="485"/>
      <c r="H82" s="485"/>
      <c r="I82" s="485"/>
      <c r="J82" s="486"/>
      <c r="K82" s="2002"/>
      <c r="L82" s="2002"/>
      <c r="M82" s="2003"/>
      <c r="N82" s="487"/>
      <c r="O82" s="1395"/>
      <c r="P82" s="217"/>
      <c r="S82" s="491"/>
    </row>
    <row r="83" spans="1:28" ht="16.5" customHeight="1">
      <c r="A83" s="1218" t="s">
        <v>275</v>
      </c>
      <c r="B83" s="2038" t="s">
        <v>276</v>
      </c>
      <c r="C83" s="2038"/>
      <c r="D83" s="2038"/>
      <c r="E83" s="2038"/>
      <c r="F83" s="2038"/>
      <c r="G83" s="2038"/>
      <c r="H83" s="2038"/>
      <c r="I83" s="2038"/>
      <c r="J83" s="974">
        <v>110</v>
      </c>
      <c r="K83" s="1004"/>
      <c r="L83" s="765">
        <f>IF(Начало!$D$13=0,0,J83*(1-Начало!$D$13))</f>
        <v>0</v>
      </c>
      <c r="M83" s="1219">
        <f>L83</f>
        <v>0</v>
      </c>
      <c r="N83" s="1348"/>
      <c r="O83" s="1402">
        <v>7900</v>
      </c>
      <c r="P83" s="82"/>
      <c r="S83" s="1005">
        <f>M83*N83</f>
        <v>0</v>
      </c>
      <c r="T83" s="1006">
        <f>IF(OR(Y83="",N83=""),0,(N83*Y83))</f>
        <v>0</v>
      </c>
      <c r="U83" s="1005">
        <f>IF(OR(AA83="",N83=""),0,(N83*AA83))</f>
        <v>0</v>
      </c>
      <c r="V83" s="7"/>
      <c r="W83" s="7"/>
      <c r="X83" s="7"/>
      <c r="Y83" s="7"/>
      <c r="Z83" s="7"/>
      <c r="AA83" s="7"/>
      <c r="AB83" s="7"/>
    </row>
    <row r="84" spans="1:28" ht="16.5" customHeight="1" thickBot="1">
      <c r="A84" s="1220" t="s">
        <v>505</v>
      </c>
      <c r="B84" s="2037" t="s">
        <v>657</v>
      </c>
      <c r="C84" s="2037"/>
      <c r="D84" s="2037"/>
      <c r="E84" s="2037"/>
      <c r="F84" s="2037"/>
      <c r="G84" s="2037"/>
      <c r="H84" s="2037"/>
      <c r="I84" s="2037"/>
      <c r="J84" s="1059">
        <v>250</v>
      </c>
      <c r="K84" s="1221"/>
      <c r="L84" s="766">
        <f>IF(Начало!$D$13=0,0,J84*(1-Начало!$D$13))</f>
        <v>0</v>
      </c>
      <c r="M84" s="1222">
        <f>L84</f>
        <v>0</v>
      </c>
      <c r="N84" s="1349"/>
      <c r="O84" s="460">
        <v>17900</v>
      </c>
      <c r="P84" s="82"/>
      <c r="S84" s="1005">
        <f>M84*N84</f>
        <v>0</v>
      </c>
      <c r="T84" s="1006">
        <f>IF(OR(Y84="",N84=""),0,(N84*Y84))</f>
        <v>0</v>
      </c>
      <c r="U84" s="1005">
        <f>IF(OR(AA84="",N84=""),0,(N84*AA84))</f>
        <v>0</v>
      </c>
      <c r="V84" s="888">
        <v>47</v>
      </c>
      <c r="W84" s="888">
        <v>190</v>
      </c>
      <c r="X84" s="888">
        <v>150</v>
      </c>
      <c r="Y84" s="231">
        <f>(V84/1000)*(W84/1000)*(X84/1000)</f>
        <v>1.3395E-3</v>
      </c>
      <c r="Z84" s="7"/>
      <c r="AA84" s="231">
        <v>0.25</v>
      </c>
      <c r="AB84" s="7"/>
    </row>
  </sheetData>
  <mergeCells count="362">
    <mergeCell ref="B67:B68"/>
    <mergeCell ref="C67:C68"/>
    <mergeCell ref="D67:D68"/>
    <mergeCell ref="B65:B66"/>
    <mergeCell ref="AB80:AB81"/>
    <mergeCell ref="B83:I83"/>
    <mergeCell ref="U76:U77"/>
    <mergeCell ref="U78:U79"/>
    <mergeCell ref="K69:K70"/>
    <mergeCell ref="M69:M70"/>
    <mergeCell ref="T71:T72"/>
    <mergeCell ref="U71:U72"/>
    <mergeCell ref="O74:O75"/>
    <mergeCell ref="S74:S75"/>
    <mergeCell ref="S76:S77"/>
    <mergeCell ref="B71:B72"/>
    <mergeCell ref="C71:C72"/>
    <mergeCell ref="D71:D72"/>
    <mergeCell ref="K71:K72"/>
    <mergeCell ref="AB78:AB79"/>
    <mergeCell ref="Z76:Z77"/>
    <mergeCell ref="C76:C77"/>
    <mergeCell ref="D76:D77"/>
    <mergeCell ref="B84:I84"/>
    <mergeCell ref="Z80:Z81"/>
    <mergeCell ref="B74:B75"/>
    <mergeCell ref="C74:C75"/>
    <mergeCell ref="K82:M82"/>
    <mergeCell ref="O80:O81"/>
    <mergeCell ref="Z78:Z79"/>
    <mergeCell ref="N78:N79"/>
    <mergeCell ref="B78:B79"/>
    <mergeCell ref="E78:E79"/>
    <mergeCell ref="D74:D75"/>
    <mergeCell ref="A64:J64"/>
    <mergeCell ref="C78:C79"/>
    <mergeCell ref="D78:D79"/>
    <mergeCell ref="M80:M81"/>
    <mergeCell ref="U80:U81"/>
    <mergeCell ref="U74:U75"/>
    <mergeCell ref="I65:I72"/>
    <mergeCell ref="N80:N81"/>
    <mergeCell ref="K76:K77"/>
    <mergeCell ref="M76:M77"/>
    <mergeCell ref="N76:N77"/>
    <mergeCell ref="K80:K81"/>
    <mergeCell ref="S80:S81"/>
    <mergeCell ref="B69:B70"/>
    <mergeCell ref="C69:C70"/>
    <mergeCell ref="D69:D70"/>
    <mergeCell ref="T80:T81"/>
    <mergeCell ref="O78:O79"/>
    <mergeCell ref="S78:S79"/>
    <mergeCell ref="T78:T79"/>
    <mergeCell ref="E76:E77"/>
    <mergeCell ref="K78:K79"/>
    <mergeCell ref="M78:M79"/>
    <mergeCell ref="B76:B77"/>
    <mergeCell ref="AB50:AB51"/>
    <mergeCell ref="T76:T77"/>
    <mergeCell ref="D54:D55"/>
    <mergeCell ref="I22:I33"/>
    <mergeCell ref="K41:K43"/>
    <mergeCell ref="K38:K40"/>
    <mergeCell ref="K44:K46"/>
    <mergeCell ref="K22:K24"/>
    <mergeCell ref="Z38:Z40"/>
    <mergeCell ref="Z41:Z43"/>
    <mergeCell ref="Z44:Z46"/>
    <mergeCell ref="Z74:Z75"/>
    <mergeCell ref="U44:U46"/>
    <mergeCell ref="S44:S46"/>
    <mergeCell ref="D58:D59"/>
    <mergeCell ref="D60:D61"/>
    <mergeCell ref="T74:T75"/>
    <mergeCell ref="T67:T68"/>
    <mergeCell ref="O41:O43"/>
    <mergeCell ref="O44:O46"/>
    <mergeCell ref="N22:N24"/>
    <mergeCell ref="O22:O24"/>
    <mergeCell ref="N25:N27"/>
    <mergeCell ref="O25:O27"/>
    <mergeCell ref="O58:O59"/>
    <mergeCell ref="O60:O61"/>
    <mergeCell ref="N58:N59"/>
    <mergeCell ref="N60:N61"/>
    <mergeCell ref="E74:E75"/>
    <mergeCell ref="K74:K75"/>
    <mergeCell ref="M74:M75"/>
    <mergeCell ref="N74:N75"/>
    <mergeCell ref="I56:I63"/>
    <mergeCell ref="O62:O63"/>
    <mergeCell ref="N62:N63"/>
    <mergeCell ref="K64:M64"/>
    <mergeCell ref="O56:O57"/>
    <mergeCell ref="A73:J73"/>
    <mergeCell ref="I74:I81"/>
    <mergeCell ref="E80:E81"/>
    <mergeCell ref="B80:B81"/>
    <mergeCell ref="C80:C81"/>
    <mergeCell ref="D80:D81"/>
    <mergeCell ref="B58:B59"/>
    <mergeCell ref="C58:C59"/>
    <mergeCell ref="B60:B61"/>
    <mergeCell ref="C60:C61"/>
    <mergeCell ref="B62:B63"/>
    <mergeCell ref="B54:B55"/>
    <mergeCell ref="A21:J21"/>
    <mergeCell ref="D25:D27"/>
    <mergeCell ref="D28:D30"/>
    <mergeCell ref="M28:M30"/>
    <mergeCell ref="B25:B27"/>
    <mergeCell ref="C25:C27"/>
    <mergeCell ref="C54:C55"/>
    <mergeCell ref="I52:I53"/>
    <mergeCell ref="K54:K55"/>
    <mergeCell ref="M22:M24"/>
    <mergeCell ref="B22:B24"/>
    <mergeCell ref="C22:C24"/>
    <mergeCell ref="M25:M27"/>
    <mergeCell ref="D22:D24"/>
    <mergeCell ref="B41:B43"/>
    <mergeCell ref="C41:C43"/>
    <mergeCell ref="D41:D43"/>
    <mergeCell ref="B44:B46"/>
    <mergeCell ref="C44:C46"/>
    <mergeCell ref="D44:D46"/>
    <mergeCell ref="I35:I46"/>
    <mergeCell ref="D38:D40"/>
    <mergeCell ref="M41:M43"/>
    <mergeCell ref="A1:A3"/>
    <mergeCell ref="B1:L1"/>
    <mergeCell ref="B2:L2"/>
    <mergeCell ref="B3:L3"/>
    <mergeCell ref="L4:L5"/>
    <mergeCell ref="K4:K5"/>
    <mergeCell ref="A34:J34"/>
    <mergeCell ref="C15:C17"/>
    <mergeCell ref="B18:B20"/>
    <mergeCell ref="J4:J5"/>
    <mergeCell ref="A4:A5"/>
    <mergeCell ref="B4:C4"/>
    <mergeCell ref="D4:D5"/>
    <mergeCell ref="E4:E5"/>
    <mergeCell ref="F4:F5"/>
    <mergeCell ref="G4:G5"/>
    <mergeCell ref="H4:H5"/>
    <mergeCell ref="I4:I5"/>
    <mergeCell ref="A7:J7"/>
    <mergeCell ref="B8:B10"/>
    <mergeCell ref="C8:C10"/>
    <mergeCell ref="D8:D10"/>
    <mergeCell ref="I8:I13"/>
    <mergeCell ref="K8:K10"/>
    <mergeCell ref="M1:N1"/>
    <mergeCell ref="M2:N2"/>
    <mergeCell ref="Z56:Z57"/>
    <mergeCell ref="A14:J14"/>
    <mergeCell ref="I15:I20"/>
    <mergeCell ref="M15:M17"/>
    <mergeCell ref="N15:N17"/>
    <mergeCell ref="S15:S17"/>
    <mergeCell ref="C18:C20"/>
    <mergeCell ref="B15:B17"/>
    <mergeCell ref="M18:M20"/>
    <mergeCell ref="N18:N20"/>
    <mergeCell ref="D15:D17"/>
    <mergeCell ref="D18:D20"/>
    <mergeCell ref="Z15:Z17"/>
    <mergeCell ref="S18:S20"/>
    <mergeCell ref="T18:T20"/>
    <mergeCell ref="U18:U20"/>
    <mergeCell ref="M52:M53"/>
    <mergeCell ref="D52:D53"/>
    <mergeCell ref="K56:K57"/>
    <mergeCell ref="K18:K20"/>
    <mergeCell ref="T15:T17"/>
    <mergeCell ref="U15:U17"/>
    <mergeCell ref="AB56:AB57"/>
    <mergeCell ref="S54:S55"/>
    <mergeCell ref="T54:T55"/>
    <mergeCell ref="U54:U55"/>
    <mergeCell ref="Z54:Z55"/>
    <mergeCell ref="M3:N3"/>
    <mergeCell ref="S4:S5"/>
    <mergeCell ref="M54:M55"/>
    <mergeCell ref="M56:M57"/>
    <mergeCell ref="AB44:AB46"/>
    <mergeCell ref="AB54:AB55"/>
    <mergeCell ref="S56:S57"/>
    <mergeCell ref="T56:T57"/>
    <mergeCell ref="T41:T43"/>
    <mergeCell ref="U41:U43"/>
    <mergeCell ref="T4:T5"/>
    <mergeCell ref="K47:M47"/>
    <mergeCell ref="K7:M7"/>
    <mergeCell ref="K21:M21"/>
    <mergeCell ref="K25:K27"/>
    <mergeCell ref="K28:K30"/>
    <mergeCell ref="AB18:AB20"/>
    <mergeCell ref="K14:M14"/>
    <mergeCell ref="K15:K17"/>
    <mergeCell ref="T44:T46"/>
    <mergeCell ref="AB38:AB40"/>
    <mergeCell ref="AB41:AB43"/>
    <mergeCell ref="S41:S43"/>
    <mergeCell ref="AB11:AB13"/>
    <mergeCell ref="AB35:AB37"/>
    <mergeCell ref="Z18:Z20"/>
    <mergeCell ref="AB8:AB10"/>
    <mergeCell ref="AB25:AB27"/>
    <mergeCell ref="S22:S24"/>
    <mergeCell ref="T22:T24"/>
    <mergeCell ref="U22:U24"/>
    <mergeCell ref="S25:S27"/>
    <mergeCell ref="T25:T27"/>
    <mergeCell ref="U25:U27"/>
    <mergeCell ref="AB22:AB24"/>
    <mergeCell ref="K35:K37"/>
    <mergeCell ref="N38:N40"/>
    <mergeCell ref="AB15:AB17"/>
    <mergeCell ref="Z8:Z10"/>
    <mergeCell ref="S8:S10"/>
    <mergeCell ref="T8:T10"/>
    <mergeCell ref="U8:U10"/>
    <mergeCell ref="Z25:Z27"/>
    <mergeCell ref="O31:O33"/>
    <mergeCell ref="N28:N30"/>
    <mergeCell ref="O28:O30"/>
    <mergeCell ref="M35:M37"/>
    <mergeCell ref="N44:N46"/>
    <mergeCell ref="N35:N37"/>
    <mergeCell ref="M44:M46"/>
    <mergeCell ref="O4:O5"/>
    <mergeCell ref="O15:O17"/>
    <mergeCell ref="O18:O20"/>
    <mergeCell ref="O35:O37"/>
    <mergeCell ref="O38:O40"/>
    <mergeCell ref="O11:O13"/>
    <mergeCell ref="O8:O10"/>
    <mergeCell ref="N4:N5"/>
    <mergeCell ref="A6:N6"/>
    <mergeCell ref="M4:M5"/>
    <mergeCell ref="C35:C37"/>
    <mergeCell ref="M8:M10"/>
    <mergeCell ref="N8:N10"/>
    <mergeCell ref="B11:B13"/>
    <mergeCell ref="C11:C13"/>
    <mergeCell ref="D11:D13"/>
    <mergeCell ref="K11:K13"/>
    <mergeCell ref="M11:M13"/>
    <mergeCell ref="N11:N13"/>
    <mergeCell ref="M38:M40"/>
    <mergeCell ref="K34:M34"/>
    <mergeCell ref="U4:U5"/>
    <mergeCell ref="T35:T37"/>
    <mergeCell ref="Z35:Z37"/>
    <mergeCell ref="S11:S13"/>
    <mergeCell ref="T11:T13"/>
    <mergeCell ref="U11:U13"/>
    <mergeCell ref="S35:S37"/>
    <mergeCell ref="S38:S40"/>
    <mergeCell ref="Z11:Z13"/>
    <mergeCell ref="T38:T40"/>
    <mergeCell ref="U35:U37"/>
    <mergeCell ref="U38:U40"/>
    <mergeCell ref="S28:S30"/>
    <mergeCell ref="T28:T30"/>
    <mergeCell ref="U28:U30"/>
    <mergeCell ref="Z22:Z24"/>
    <mergeCell ref="Z50:Z51"/>
    <mergeCell ref="B50:B51"/>
    <mergeCell ref="C50:C51"/>
    <mergeCell ref="D50:D51"/>
    <mergeCell ref="I50:I51"/>
    <mergeCell ref="K50:K51"/>
    <mergeCell ref="M50:M51"/>
    <mergeCell ref="Z28:Z30"/>
    <mergeCell ref="AB28:AB30"/>
    <mergeCell ref="U31:U33"/>
    <mergeCell ref="Z31:Z33"/>
    <mergeCell ref="AB31:AB33"/>
    <mergeCell ref="A49:J49"/>
    <mergeCell ref="K49:M49"/>
    <mergeCell ref="B31:B33"/>
    <mergeCell ref="C31:C33"/>
    <mergeCell ref="D31:D33"/>
    <mergeCell ref="B28:B30"/>
    <mergeCell ref="C28:C30"/>
    <mergeCell ref="N41:N43"/>
    <mergeCell ref="D35:D37"/>
    <mergeCell ref="B38:B40"/>
    <mergeCell ref="C38:C40"/>
    <mergeCell ref="B35:B37"/>
    <mergeCell ref="U56:U57"/>
    <mergeCell ref="K31:K33"/>
    <mergeCell ref="M31:M33"/>
    <mergeCell ref="N31:N33"/>
    <mergeCell ref="K52:K53"/>
    <mergeCell ref="N52:N53"/>
    <mergeCell ref="B52:B53"/>
    <mergeCell ref="C52:C53"/>
    <mergeCell ref="N50:N51"/>
    <mergeCell ref="O50:O51"/>
    <mergeCell ref="S50:S51"/>
    <mergeCell ref="N56:N57"/>
    <mergeCell ref="N54:N55"/>
    <mergeCell ref="T50:T51"/>
    <mergeCell ref="U50:U51"/>
    <mergeCell ref="S31:S33"/>
    <mergeCell ref="T31:T33"/>
    <mergeCell ref="O52:O53"/>
    <mergeCell ref="C56:C57"/>
    <mergeCell ref="D56:D57"/>
    <mergeCell ref="B48:I48"/>
    <mergeCell ref="I54:I55"/>
    <mergeCell ref="B56:B57"/>
    <mergeCell ref="O54:O55"/>
    <mergeCell ref="C62:C63"/>
    <mergeCell ref="D62:D63"/>
    <mergeCell ref="K62:K63"/>
    <mergeCell ref="M62:M63"/>
    <mergeCell ref="K58:K59"/>
    <mergeCell ref="K60:K61"/>
    <mergeCell ref="M58:M59"/>
    <mergeCell ref="M60:M61"/>
    <mergeCell ref="AB76:AB77"/>
    <mergeCell ref="AB74:AB75"/>
    <mergeCell ref="Z65:Z66"/>
    <mergeCell ref="AB65:AB66"/>
    <mergeCell ref="U67:U68"/>
    <mergeCell ref="Z67:Z68"/>
    <mergeCell ref="T69:T70"/>
    <mergeCell ref="U69:U70"/>
    <mergeCell ref="Z69:Z70"/>
    <mergeCell ref="K65:K66"/>
    <mergeCell ref="K67:K68"/>
    <mergeCell ref="M67:M68"/>
    <mergeCell ref="N67:N68"/>
    <mergeCell ref="K73:M73"/>
    <mergeCell ref="O76:O77"/>
    <mergeCell ref="C65:C66"/>
    <mergeCell ref="D65:D66"/>
    <mergeCell ref="AB71:AB72"/>
    <mergeCell ref="N71:N72"/>
    <mergeCell ref="O69:O70"/>
    <mergeCell ref="S69:S70"/>
    <mergeCell ref="O71:O72"/>
    <mergeCell ref="S71:S72"/>
    <mergeCell ref="M65:M66"/>
    <mergeCell ref="O65:O66"/>
    <mergeCell ref="S65:S66"/>
    <mergeCell ref="O67:O68"/>
    <mergeCell ref="S67:S68"/>
    <mergeCell ref="M71:M72"/>
    <mergeCell ref="AB67:AB68"/>
    <mergeCell ref="AB69:AB70"/>
    <mergeCell ref="T65:T66"/>
    <mergeCell ref="U65:U66"/>
    <mergeCell ref="N69:N70"/>
    <mergeCell ref="Z71:Z72"/>
    <mergeCell ref="N65:N66"/>
  </mergeCells>
  <printOptions horizontalCentered="1"/>
  <pageMargins left="0.59055118110236227" right="0.59055118110236227" top="0.59055118110236227" bottom="0.59055118110236227" header="0.51181102362204722" footer="0.51181102362204722"/>
  <pageSetup paperSize="9" scale="5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499984740745262"/>
    <pageSetUpPr fitToPage="1"/>
  </sheetPr>
  <dimension ref="A1:AD61"/>
  <sheetViews>
    <sheetView zoomScaleNormal="100" zoomScaleSheetLayoutView="100" workbookViewId="0">
      <pane ySplit="5" topLeftCell="A6" activePane="bottomLeft" state="frozen"/>
      <selection pane="bottomLeft" activeCell="AE14" sqref="AE14"/>
    </sheetView>
  </sheetViews>
  <sheetFormatPr defaultColWidth="9.140625" defaultRowHeight="20.25"/>
  <cols>
    <col min="1" max="1" width="32.42578125" style="9" customWidth="1"/>
    <col min="2" max="3" width="13.5703125" style="10" customWidth="1"/>
    <col min="4" max="4" width="14.28515625" style="11" customWidth="1"/>
    <col min="5" max="5" width="8.140625" style="10" customWidth="1"/>
    <col min="6" max="6" width="8.85546875" style="10" customWidth="1"/>
    <col min="7" max="7" width="12.5703125" style="10" customWidth="1"/>
    <col min="8" max="8" width="7.28515625" style="11" customWidth="1"/>
    <col min="9" max="9" width="12" style="11" customWidth="1"/>
    <col min="10" max="10" width="7" style="10" customWidth="1"/>
    <col min="11" max="11" width="8.28515625" style="235" customWidth="1"/>
    <col min="12" max="12" width="8.28515625" style="12" customWidth="1"/>
    <col min="13" max="13" width="8.28515625" style="405" customWidth="1"/>
    <col min="14" max="14" width="7.85546875" style="405" customWidth="1"/>
    <col min="15" max="15" width="13.42578125" style="405" customWidth="1"/>
    <col min="16" max="17" width="6.7109375" style="6" customWidth="1"/>
    <col min="18" max="18" width="9.140625" style="6"/>
    <col min="19" max="19" width="9.140625" style="1345"/>
    <col min="20" max="20" width="9.140625" style="6"/>
    <col min="21" max="28" width="6.7109375" style="6" hidden="1" customWidth="1"/>
    <col min="29" max="29" width="8.85546875" style="6" hidden="1" customWidth="1"/>
    <col min="30" max="30" width="8.5703125" style="6" hidden="1" customWidth="1"/>
    <col min="31" max="16384" width="9.140625" style="6"/>
  </cols>
  <sheetData>
    <row r="1" spans="1:30" ht="15.75" customHeight="1" thickBot="1">
      <c r="A1" s="1705" t="s">
        <v>120</v>
      </c>
      <c r="B1" s="2011" t="s">
        <v>117</v>
      </c>
      <c r="C1" s="2011"/>
      <c r="D1" s="2011"/>
      <c r="E1" s="2011"/>
      <c r="F1" s="2011"/>
      <c r="G1" s="2011"/>
      <c r="H1" s="2011"/>
      <c r="I1" s="2011"/>
      <c r="J1" s="2011"/>
      <c r="K1" s="2011"/>
      <c r="L1" s="2011"/>
      <c r="M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N1" s="1596"/>
      <c r="O1" s="1089"/>
      <c r="U1" s="1106"/>
      <c r="V1" s="1106"/>
      <c r="W1" s="121"/>
      <c r="X1" s="119"/>
    </row>
    <row r="2" spans="1:30" ht="15.75" customHeight="1" thickTop="1" thickBot="1">
      <c r="A2" s="1706"/>
      <c r="B2" s="2012" t="s">
        <v>118</v>
      </c>
      <c r="C2" s="2012"/>
      <c r="D2" s="2012"/>
      <c r="E2" s="2012"/>
      <c r="F2" s="2012"/>
      <c r="G2" s="2012"/>
      <c r="H2" s="2012"/>
      <c r="I2" s="2012"/>
      <c r="J2" s="2012"/>
      <c r="K2" s="2012"/>
      <c r="L2" s="2012"/>
      <c r="M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N2" s="1608"/>
      <c r="O2" s="679"/>
    </row>
    <row r="3" spans="1:30" ht="15.75" customHeight="1" thickTop="1" thickBot="1">
      <c r="A3" s="1707"/>
      <c r="B3" s="2013" t="s">
        <v>119</v>
      </c>
      <c r="C3" s="2013"/>
      <c r="D3" s="2013"/>
      <c r="E3" s="2013"/>
      <c r="F3" s="2013"/>
      <c r="G3" s="2013"/>
      <c r="H3" s="2013"/>
      <c r="I3" s="2013"/>
      <c r="J3" s="2013"/>
      <c r="K3" s="2013"/>
      <c r="L3" s="2013"/>
      <c r="M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N3" s="1585"/>
      <c r="O3" s="1090"/>
      <c r="Q3" s="36"/>
    </row>
    <row r="4" spans="1:30" s="7" customFormat="1" ht="27.6" customHeight="1">
      <c r="A4" s="2054" t="s">
        <v>141</v>
      </c>
      <c r="B4" s="2049" t="s">
        <v>584</v>
      </c>
      <c r="C4" s="2050"/>
      <c r="D4" s="2051" t="s">
        <v>585</v>
      </c>
      <c r="E4" s="1578" t="s">
        <v>144</v>
      </c>
      <c r="F4" s="1578" t="s">
        <v>586</v>
      </c>
      <c r="G4" s="1578" t="s">
        <v>38</v>
      </c>
      <c r="H4" s="2045" t="s">
        <v>13</v>
      </c>
      <c r="I4" s="1578" t="s">
        <v>254</v>
      </c>
      <c r="J4" s="2047" t="s">
        <v>6</v>
      </c>
      <c r="K4" s="1935"/>
      <c r="L4" s="2047" t="s">
        <v>3</v>
      </c>
      <c r="M4" s="2048"/>
      <c r="N4" s="1599" t="s">
        <v>121</v>
      </c>
      <c r="O4" s="2053" t="s">
        <v>566</v>
      </c>
      <c r="Q4" s="77"/>
      <c r="S4" s="1346"/>
      <c r="U4" s="1931" t="s">
        <v>124</v>
      </c>
      <c r="V4" s="1931" t="s">
        <v>128</v>
      </c>
      <c r="W4" s="1931" t="s">
        <v>130</v>
      </c>
    </row>
    <row r="5" spans="1:30" s="7" customFormat="1" ht="23.25" customHeight="1" thickBot="1">
      <c r="A5" s="2019"/>
      <c r="B5" s="268" t="s">
        <v>145</v>
      </c>
      <c r="C5" s="268" t="s">
        <v>146</v>
      </c>
      <c r="D5" s="2023"/>
      <c r="E5" s="1579"/>
      <c r="F5" s="1579"/>
      <c r="G5" s="1579"/>
      <c r="H5" s="2046"/>
      <c r="I5" s="2025"/>
      <c r="J5" s="275" t="s">
        <v>125</v>
      </c>
      <c r="K5" s="276" t="s">
        <v>126</v>
      </c>
      <c r="L5" s="277" t="s">
        <v>125</v>
      </c>
      <c r="M5" s="382" t="s">
        <v>126</v>
      </c>
      <c r="N5" s="1587"/>
      <c r="O5" s="1988"/>
      <c r="S5" s="1346"/>
      <c r="U5" s="1931"/>
      <c r="V5" s="1931"/>
      <c r="W5" s="1931"/>
      <c r="AA5" s="103" t="s">
        <v>115</v>
      </c>
      <c r="AB5" s="103"/>
      <c r="AC5" s="103" t="s">
        <v>114</v>
      </c>
      <c r="AD5" s="103"/>
    </row>
    <row r="6" spans="1:30" s="7" customFormat="1" ht="26.25" customHeight="1" thickBot="1">
      <c r="A6" s="1828" t="s">
        <v>21</v>
      </c>
      <c r="B6" s="1829"/>
      <c r="C6" s="1829"/>
      <c r="D6" s="1829"/>
      <c r="E6" s="1829"/>
      <c r="F6" s="1829"/>
      <c r="G6" s="1829"/>
      <c r="H6" s="1829"/>
      <c r="I6" s="1829"/>
      <c r="J6" s="1829"/>
      <c r="K6" s="1829"/>
      <c r="L6" s="1829"/>
      <c r="M6" s="1829"/>
      <c r="N6" s="458"/>
      <c r="O6" s="458"/>
      <c r="S6" s="1346"/>
      <c r="U6" s="115">
        <f>SUM(U15:U50)</f>
        <v>0</v>
      </c>
      <c r="V6" s="115">
        <f>SUM(V15:V50)</f>
        <v>0</v>
      </c>
      <c r="W6" s="115">
        <f>SUM(W15:W50)</f>
        <v>0</v>
      </c>
      <c r="X6" s="115"/>
      <c r="Y6" s="115"/>
      <c r="Z6" s="115"/>
      <c r="AA6" s="115"/>
      <c r="AB6" s="115"/>
      <c r="AC6" s="115"/>
      <c r="AD6" s="115"/>
    </row>
    <row r="7" spans="1:30" s="7" customFormat="1" ht="67.5" customHeight="1" thickBot="1">
      <c r="A7" s="1538" t="s">
        <v>2033</v>
      </c>
      <c r="B7" s="1769"/>
      <c r="C7" s="1769"/>
      <c r="D7" s="1769"/>
      <c r="E7" s="1769"/>
      <c r="F7" s="1769"/>
      <c r="G7" s="1539"/>
      <c r="H7" s="1539"/>
      <c r="I7" s="1539"/>
      <c r="J7" s="1846" t="s">
        <v>2020</v>
      </c>
      <c r="K7" s="1847"/>
      <c r="L7" s="1847"/>
      <c r="M7" s="1848"/>
      <c r="N7" s="463"/>
      <c r="O7" s="463"/>
      <c r="S7" s="1346"/>
    </row>
    <row r="8" spans="1:30" ht="19.5" customHeight="1" thickBot="1">
      <c r="A8" s="128" t="s">
        <v>2029</v>
      </c>
      <c r="B8" s="1833" t="s">
        <v>1785</v>
      </c>
      <c r="C8" s="1833" t="s">
        <v>1784</v>
      </c>
      <c r="D8" s="1832" t="s">
        <v>1783</v>
      </c>
      <c r="E8" s="388">
        <v>620</v>
      </c>
      <c r="F8" s="378">
        <v>34.5</v>
      </c>
      <c r="G8" s="378" t="s">
        <v>343</v>
      </c>
      <c r="H8" s="413">
        <v>16.3</v>
      </c>
      <c r="I8" s="2027" t="s">
        <v>583</v>
      </c>
      <c r="J8" s="1047">
        <v>637</v>
      </c>
      <c r="K8" s="1972">
        <f>J8+J9+J10</f>
        <v>1955</v>
      </c>
      <c r="L8" s="257">
        <f>IF(Начало!$D$13=0,0,J8*(1-Начало!$D$13))</f>
        <v>0</v>
      </c>
      <c r="M8" s="2056">
        <f>L8+L9+L10</f>
        <v>0</v>
      </c>
      <c r="N8" s="1976"/>
      <c r="O8" s="2052">
        <v>136500</v>
      </c>
      <c r="P8" s="545"/>
      <c r="Q8" s="1096"/>
      <c r="R8" s="119"/>
      <c r="U8" s="1959">
        <f>N8*M8</f>
        <v>0</v>
      </c>
      <c r="V8" s="2042">
        <f>N8*AB8</f>
        <v>0</v>
      </c>
      <c r="W8" s="2042">
        <f>N8*AD8</f>
        <v>0</v>
      </c>
      <c r="X8" s="338">
        <v>662</v>
      </c>
      <c r="Y8" s="338">
        <v>317</v>
      </c>
      <c r="Z8" s="338">
        <v>662</v>
      </c>
      <c r="AA8" s="363">
        <f t="shared" ref="AA8:AA13" si="0">(X8/1000)*(Y8/1000)*(Z8/1000)</f>
        <v>0.138923348</v>
      </c>
      <c r="AB8" s="2058">
        <f>AA8+AA9+AA10</f>
        <v>0.38414461300000002</v>
      </c>
      <c r="AC8" s="339">
        <v>20.399999999999999</v>
      </c>
      <c r="AD8" s="2057">
        <f>AC8+AC9+AC10</f>
        <v>53.9</v>
      </c>
    </row>
    <row r="9" spans="1:30" s="8" customFormat="1" ht="19.5" customHeight="1" thickBot="1">
      <c r="A9" s="130" t="s">
        <v>534</v>
      </c>
      <c r="B9" s="1900"/>
      <c r="C9" s="1900"/>
      <c r="D9" s="1831"/>
      <c r="E9" s="44"/>
      <c r="F9" s="370"/>
      <c r="G9" s="1114" t="s">
        <v>344</v>
      </c>
      <c r="H9" s="414">
        <v>2.5</v>
      </c>
      <c r="I9" s="2028"/>
      <c r="J9" s="1048">
        <v>171</v>
      </c>
      <c r="K9" s="1973"/>
      <c r="L9" s="173">
        <f>IF(Начало!$D$13=0,0,J9*(1-Начало!$D$13))</f>
        <v>0</v>
      </c>
      <c r="M9" s="2040"/>
      <c r="N9" s="1977"/>
      <c r="O9" s="2052"/>
      <c r="P9" s="545"/>
      <c r="Q9" s="1096"/>
      <c r="R9" s="119"/>
      <c r="S9" s="1345"/>
      <c r="U9" s="1983"/>
      <c r="V9" s="2043"/>
      <c r="W9" s="2043"/>
      <c r="X9" s="338">
        <v>715</v>
      </c>
      <c r="Y9" s="338">
        <v>123</v>
      </c>
      <c r="Z9" s="338">
        <v>715</v>
      </c>
      <c r="AA9" s="363">
        <f t="shared" si="0"/>
        <v>6.2880674999999997E-2</v>
      </c>
      <c r="AB9" s="2058"/>
      <c r="AC9" s="339">
        <v>4.5</v>
      </c>
      <c r="AD9" s="2057"/>
    </row>
    <row r="10" spans="1:30" ht="19.5" customHeight="1" thickBot="1">
      <c r="A10" s="304" t="s">
        <v>2030</v>
      </c>
      <c r="B10" s="1858"/>
      <c r="C10" s="1858"/>
      <c r="D10" s="1857"/>
      <c r="E10" s="390"/>
      <c r="F10" s="370">
        <v>53.6</v>
      </c>
      <c r="G10" s="1114" t="s">
        <v>1540</v>
      </c>
      <c r="H10" s="414">
        <v>26.6</v>
      </c>
      <c r="I10" s="2028"/>
      <c r="J10" s="1049">
        <v>1147</v>
      </c>
      <c r="K10" s="1974"/>
      <c r="L10" s="198">
        <f>IF(Начало!$D$13=0,0,J10*(1-Начало!$D$13))</f>
        <v>0</v>
      </c>
      <c r="M10" s="2041"/>
      <c r="N10" s="1978"/>
      <c r="O10" s="2052"/>
      <c r="P10" s="83"/>
      <c r="Q10" s="1096"/>
      <c r="R10" s="119"/>
      <c r="U10" s="1960"/>
      <c r="V10" s="2044"/>
      <c r="W10" s="2044"/>
      <c r="X10" s="338">
        <v>887</v>
      </c>
      <c r="Y10" s="338">
        <v>610</v>
      </c>
      <c r="Z10" s="338">
        <v>337</v>
      </c>
      <c r="AA10" s="363">
        <f t="shared" si="0"/>
        <v>0.18234059</v>
      </c>
      <c r="AB10" s="2058"/>
      <c r="AC10" s="339">
        <v>29</v>
      </c>
      <c r="AD10" s="2057"/>
    </row>
    <row r="11" spans="1:30" ht="19.5" customHeight="1" thickBot="1">
      <c r="A11" s="128" t="s">
        <v>2031</v>
      </c>
      <c r="B11" s="1833" t="s">
        <v>1782</v>
      </c>
      <c r="C11" s="1833" t="s">
        <v>1781</v>
      </c>
      <c r="D11" s="1832" t="s">
        <v>1780</v>
      </c>
      <c r="E11" s="388">
        <v>720</v>
      </c>
      <c r="F11" s="378">
        <v>39</v>
      </c>
      <c r="G11" s="378" t="s">
        <v>1779</v>
      </c>
      <c r="H11" s="413">
        <v>16</v>
      </c>
      <c r="I11" s="2028"/>
      <c r="J11" s="1047">
        <v>664</v>
      </c>
      <c r="K11" s="1972">
        <f>J11+J12+J13</f>
        <v>2217</v>
      </c>
      <c r="L11" s="257">
        <f>IF(Начало!$D$13=0,0,J11*(1-Начало!$D$13))</f>
        <v>0</v>
      </c>
      <c r="M11" s="2056">
        <f>L11+L12+L13</f>
        <v>0</v>
      </c>
      <c r="N11" s="1976"/>
      <c r="O11" s="2052">
        <v>154900</v>
      </c>
      <c r="P11" s="545"/>
      <c r="Q11" s="1096"/>
      <c r="R11" s="119"/>
      <c r="U11" s="1959">
        <f>N11*M11</f>
        <v>0</v>
      </c>
      <c r="V11" s="2042">
        <f>N11*AB11</f>
        <v>0</v>
      </c>
      <c r="W11" s="2042">
        <f>N11*AD11</f>
        <v>0</v>
      </c>
      <c r="X11" s="338">
        <v>662</v>
      </c>
      <c r="Y11" s="338">
        <v>317</v>
      </c>
      <c r="Z11" s="338">
        <v>662</v>
      </c>
      <c r="AA11" s="363">
        <f t="shared" si="0"/>
        <v>0.138923348</v>
      </c>
      <c r="AB11" s="2058">
        <f>AA11+AA12+AA13</f>
        <v>0.41001227299999998</v>
      </c>
      <c r="AC11" s="339">
        <v>20.6</v>
      </c>
      <c r="AD11" s="2057">
        <f>AC11+AC12+AC13</f>
        <v>60.300000000000004</v>
      </c>
    </row>
    <row r="12" spans="1:30" s="8" customFormat="1" ht="19.5" customHeight="1" thickBot="1">
      <c r="A12" s="130" t="s">
        <v>534</v>
      </c>
      <c r="B12" s="1900"/>
      <c r="C12" s="1900"/>
      <c r="D12" s="1831"/>
      <c r="E12" s="44"/>
      <c r="F12" s="370"/>
      <c r="G12" s="1114" t="s">
        <v>344</v>
      </c>
      <c r="H12" s="414">
        <v>2.5</v>
      </c>
      <c r="I12" s="2028"/>
      <c r="J12" s="1048">
        <v>171</v>
      </c>
      <c r="K12" s="1973"/>
      <c r="L12" s="173">
        <f>IF(Начало!$D$13=0,0,J12*(1-Начало!$D$13))</f>
        <v>0</v>
      </c>
      <c r="M12" s="2040"/>
      <c r="N12" s="1977"/>
      <c r="O12" s="2052"/>
      <c r="P12" s="545"/>
      <c r="Q12" s="1096"/>
      <c r="R12" s="119"/>
      <c r="S12" s="1345"/>
      <c r="U12" s="1983"/>
      <c r="V12" s="2043"/>
      <c r="W12" s="2043"/>
      <c r="X12" s="338">
        <v>715</v>
      </c>
      <c r="Y12" s="338">
        <v>123</v>
      </c>
      <c r="Z12" s="338">
        <v>715</v>
      </c>
      <c r="AA12" s="363">
        <f t="shared" si="0"/>
        <v>6.2880674999999997E-2</v>
      </c>
      <c r="AB12" s="2058"/>
      <c r="AC12" s="339">
        <v>4.5</v>
      </c>
      <c r="AD12" s="2057"/>
    </row>
    <row r="13" spans="1:30" ht="19.5" customHeight="1" thickBot="1">
      <c r="A13" s="304" t="s">
        <v>2032</v>
      </c>
      <c r="B13" s="1858"/>
      <c r="C13" s="1858"/>
      <c r="D13" s="1857"/>
      <c r="E13" s="390"/>
      <c r="F13" s="370">
        <v>56</v>
      </c>
      <c r="G13" s="1114" t="s">
        <v>1348</v>
      </c>
      <c r="H13" s="414">
        <v>32.5</v>
      </c>
      <c r="I13" s="2029"/>
      <c r="J13" s="1049">
        <v>1382</v>
      </c>
      <c r="K13" s="1974"/>
      <c r="L13" s="198">
        <f>IF(Начало!$D$13=0,0,J13*(1-Начало!$D$13))</f>
        <v>0</v>
      </c>
      <c r="M13" s="2041"/>
      <c r="N13" s="1978"/>
      <c r="O13" s="2052"/>
      <c r="P13" s="83"/>
      <c r="Q13" s="1096"/>
      <c r="R13" s="119"/>
      <c r="U13" s="1960"/>
      <c r="V13" s="2044"/>
      <c r="W13" s="2044"/>
      <c r="X13" s="338">
        <v>915</v>
      </c>
      <c r="Y13" s="338">
        <v>615</v>
      </c>
      <c r="Z13" s="338">
        <v>370</v>
      </c>
      <c r="AA13" s="363">
        <f t="shared" si="0"/>
        <v>0.20820825000000001</v>
      </c>
      <c r="AB13" s="2058"/>
      <c r="AC13" s="339">
        <v>35.200000000000003</v>
      </c>
      <c r="AD13" s="2057"/>
    </row>
    <row r="14" spans="1:30" s="7" customFormat="1" ht="67.5" customHeight="1" thickBot="1">
      <c r="A14" s="1538" t="s">
        <v>1787</v>
      </c>
      <c r="B14" s="1748"/>
      <c r="C14" s="1748"/>
      <c r="D14" s="1748"/>
      <c r="E14" s="1748"/>
      <c r="F14" s="1748"/>
      <c r="G14" s="1539"/>
      <c r="H14" s="1539"/>
      <c r="I14" s="1539"/>
      <c r="J14" s="1846" t="s">
        <v>658</v>
      </c>
      <c r="K14" s="1847"/>
      <c r="L14" s="1847"/>
      <c r="M14" s="1848"/>
      <c r="N14" s="463"/>
      <c r="O14" s="463"/>
      <c r="P14" s="554" t="s">
        <v>532</v>
      </c>
      <c r="S14" s="1345"/>
    </row>
    <row r="15" spans="1:30" ht="19.5" customHeight="1" thickBot="1">
      <c r="A15" s="556" t="s">
        <v>724</v>
      </c>
      <c r="B15" s="1905" t="s">
        <v>582</v>
      </c>
      <c r="C15" s="1905" t="s">
        <v>1486</v>
      </c>
      <c r="D15" s="1905" t="s">
        <v>1786</v>
      </c>
      <c r="E15" s="1087">
        <v>720</v>
      </c>
      <c r="F15" s="38">
        <v>36</v>
      </c>
      <c r="G15" s="378" t="s">
        <v>343</v>
      </c>
      <c r="H15" s="413">
        <v>16.2</v>
      </c>
      <c r="I15" s="2028"/>
      <c r="J15" s="1047">
        <v>664</v>
      </c>
      <c r="K15" s="1972">
        <f>J15+J16+J17</f>
        <v>2217</v>
      </c>
      <c r="L15" s="257">
        <f>IF(Начало!$D$13=0,0,J15*(1-Начало!$D$13))</f>
        <v>0</v>
      </c>
      <c r="M15" s="2056">
        <f>L15+L16+L17</f>
        <v>0</v>
      </c>
      <c r="N15" s="1976"/>
      <c r="O15" s="2052">
        <v>154900</v>
      </c>
      <c r="P15" s="545"/>
      <c r="Q15" s="1096"/>
      <c r="R15" s="119"/>
      <c r="U15" s="1959">
        <f>N15*M15</f>
        <v>0</v>
      </c>
      <c r="V15" s="2042">
        <f>N15*AB15</f>
        <v>0</v>
      </c>
      <c r="W15" s="2042">
        <f>N15*AD15</f>
        <v>0</v>
      </c>
      <c r="X15" s="338">
        <v>662</v>
      </c>
      <c r="Y15" s="338">
        <v>317</v>
      </c>
      <c r="Z15" s="338">
        <v>662</v>
      </c>
      <c r="AA15" s="363">
        <f t="shared" ref="AA15:AA17" si="1">(X15/1000)*(Y15/1000)*(Z15/1000)</f>
        <v>0.138923348</v>
      </c>
      <c r="AB15" s="2058">
        <f>AA15+AA16+AA17</f>
        <v>0.42246602300000002</v>
      </c>
      <c r="AC15" s="339">
        <v>21.4</v>
      </c>
      <c r="AD15" s="2057">
        <f>AC15+AC16+AC17</f>
        <v>63.1</v>
      </c>
    </row>
    <row r="16" spans="1:30" s="8" customFormat="1" ht="19.5" customHeight="1" thickBot="1">
      <c r="A16" s="304" t="s">
        <v>534</v>
      </c>
      <c r="B16" s="1905"/>
      <c r="C16" s="1905"/>
      <c r="D16" s="1905"/>
      <c r="E16" s="126"/>
      <c r="F16" s="126"/>
      <c r="G16" s="1114" t="s">
        <v>344</v>
      </c>
      <c r="H16" s="414">
        <v>2.5</v>
      </c>
      <c r="I16" s="2028"/>
      <c r="J16" s="1048">
        <v>171</v>
      </c>
      <c r="K16" s="1973"/>
      <c r="L16" s="173">
        <f>IF(Начало!$D$13=0,0,J16*(1-Начало!$D$13))</f>
        <v>0</v>
      </c>
      <c r="M16" s="2040"/>
      <c r="N16" s="1977"/>
      <c r="O16" s="2052"/>
      <c r="P16" s="545"/>
      <c r="Q16" s="1096"/>
      <c r="R16" s="119"/>
      <c r="S16" s="1345"/>
      <c r="U16" s="1983"/>
      <c r="V16" s="2043"/>
      <c r="W16" s="2043"/>
      <c r="X16" s="338">
        <v>715</v>
      </c>
      <c r="Y16" s="338">
        <v>123</v>
      </c>
      <c r="Z16" s="338">
        <v>715</v>
      </c>
      <c r="AA16" s="363">
        <f t="shared" si="1"/>
        <v>6.2880674999999997E-2</v>
      </c>
      <c r="AB16" s="2058"/>
      <c r="AC16" s="339">
        <v>4.5</v>
      </c>
      <c r="AD16" s="2057"/>
    </row>
    <row r="17" spans="1:30" ht="19.5" customHeight="1" thickBot="1">
      <c r="A17" s="557" t="s">
        <v>542</v>
      </c>
      <c r="B17" s="1905"/>
      <c r="C17" s="1905"/>
      <c r="D17" s="1905"/>
      <c r="E17" s="1087"/>
      <c r="F17" s="1114">
        <v>55.5</v>
      </c>
      <c r="G17" s="372" t="s">
        <v>406</v>
      </c>
      <c r="H17" s="415">
        <v>34.5</v>
      </c>
      <c r="I17" s="2029"/>
      <c r="J17" s="1049">
        <v>1382</v>
      </c>
      <c r="K17" s="1974"/>
      <c r="L17" s="198">
        <f>IF(Начало!$D$13=0,0,J17*(1-Начало!$D$13))</f>
        <v>0</v>
      </c>
      <c r="M17" s="2041"/>
      <c r="N17" s="1978"/>
      <c r="O17" s="2052"/>
      <c r="P17" s="83"/>
      <c r="Q17" s="1096"/>
      <c r="R17" s="119"/>
      <c r="U17" s="1960"/>
      <c r="V17" s="2044"/>
      <c r="W17" s="2044"/>
      <c r="X17" s="338">
        <v>920</v>
      </c>
      <c r="Y17" s="338">
        <v>615</v>
      </c>
      <c r="Z17" s="338">
        <v>390</v>
      </c>
      <c r="AA17" s="363">
        <f t="shared" si="1"/>
        <v>0.220662</v>
      </c>
      <c r="AB17" s="2058"/>
      <c r="AC17" s="339">
        <v>37.200000000000003</v>
      </c>
      <c r="AD17" s="2057"/>
    </row>
    <row r="18" spans="1:30" s="7" customFormat="1" ht="81" customHeight="1" thickBot="1">
      <c r="A18" s="1747" t="s">
        <v>2034</v>
      </c>
      <c r="B18" s="1748"/>
      <c r="C18" s="1748"/>
      <c r="D18" s="1748"/>
      <c r="E18" s="1748"/>
      <c r="F18" s="1748"/>
      <c r="G18" s="1748"/>
      <c r="H18" s="1748"/>
      <c r="I18" s="1749"/>
      <c r="J18" s="2069" t="s">
        <v>1745</v>
      </c>
      <c r="K18" s="2002"/>
      <c r="L18" s="2002"/>
      <c r="M18" s="2070"/>
      <c r="N18" s="521"/>
      <c r="O18" s="521"/>
      <c r="Q18" s="1096"/>
      <c r="R18" s="119"/>
      <c r="S18" s="1345"/>
    </row>
    <row r="19" spans="1:30" ht="19.5" customHeight="1" thickBot="1">
      <c r="A19" s="216" t="s">
        <v>2035</v>
      </c>
      <c r="B19" s="1833" t="s">
        <v>1777</v>
      </c>
      <c r="C19" s="1833" t="s">
        <v>1776</v>
      </c>
      <c r="D19" s="1832" t="s">
        <v>1775</v>
      </c>
      <c r="E19" s="373">
        <v>1300</v>
      </c>
      <c r="F19" s="378">
        <v>42</v>
      </c>
      <c r="G19" s="378" t="s">
        <v>1723</v>
      </c>
      <c r="H19" s="281">
        <v>21.6</v>
      </c>
      <c r="I19" s="2061" t="s">
        <v>251</v>
      </c>
      <c r="J19" s="1047">
        <v>866</v>
      </c>
      <c r="K19" s="2063">
        <f>J19+J20+J21</f>
        <v>2839</v>
      </c>
      <c r="L19" s="257">
        <f>IF(Начало!$D$13=0,0,J19*(1-Начало!$D$13))</f>
        <v>0</v>
      </c>
      <c r="M19" s="2056">
        <f>L19+L20+L21</f>
        <v>0</v>
      </c>
      <c r="N19" s="2066"/>
      <c r="O19" s="2052">
        <v>198900</v>
      </c>
      <c r="P19" s="545"/>
      <c r="Q19" s="1096"/>
      <c r="R19" s="119"/>
      <c r="U19" s="1959">
        <f>N19*M19</f>
        <v>0</v>
      </c>
      <c r="V19" s="1959">
        <f>N19*AB19</f>
        <v>0</v>
      </c>
      <c r="W19" s="1959">
        <f>N19*AD19</f>
        <v>0</v>
      </c>
      <c r="X19" s="338">
        <v>910</v>
      </c>
      <c r="Y19" s="338">
        <v>250</v>
      </c>
      <c r="Z19" s="338">
        <v>910</v>
      </c>
      <c r="AA19" s="363">
        <f t="shared" ref="AA19:AA30" si="2">(X19/1000)*(Y19/1000)*(Z19/1000)</f>
        <v>0.20702500000000001</v>
      </c>
      <c r="AB19" s="2058">
        <f>AA19+AA20+AA21</f>
        <v>0.59648265</v>
      </c>
      <c r="AC19" s="339">
        <v>25.4</v>
      </c>
      <c r="AD19" s="2057">
        <f>AC19+AC20+AC21</f>
        <v>81.3</v>
      </c>
    </row>
    <row r="20" spans="1:30" s="8" customFormat="1" ht="19.5" customHeight="1" thickBot="1">
      <c r="A20" s="738" t="s">
        <v>2036</v>
      </c>
      <c r="B20" s="1900"/>
      <c r="C20" s="1900"/>
      <c r="D20" s="1831"/>
      <c r="E20" s="44"/>
      <c r="F20" s="370"/>
      <c r="G20" s="1212" t="s">
        <v>457</v>
      </c>
      <c r="H20" s="1210">
        <v>6</v>
      </c>
      <c r="I20" s="2055"/>
      <c r="J20" s="1048">
        <v>188</v>
      </c>
      <c r="K20" s="2064"/>
      <c r="L20" s="173">
        <f>IF(Начало!$D$13=0,0,J20*(1-Начало!$D$13))</f>
        <v>0</v>
      </c>
      <c r="M20" s="2040"/>
      <c r="N20" s="2067"/>
      <c r="O20" s="2052"/>
      <c r="P20" s="545"/>
      <c r="Q20" s="1096"/>
      <c r="R20" s="119"/>
      <c r="S20" s="1345"/>
      <c r="U20" s="1983"/>
      <c r="V20" s="1983"/>
      <c r="W20" s="1983"/>
      <c r="X20" s="338">
        <v>1035</v>
      </c>
      <c r="Y20" s="338">
        <v>90</v>
      </c>
      <c r="Z20" s="338">
        <v>1035</v>
      </c>
      <c r="AA20" s="363">
        <f t="shared" si="2"/>
        <v>9.6410249999999975E-2</v>
      </c>
      <c r="AB20" s="2058"/>
      <c r="AC20" s="339">
        <v>9</v>
      </c>
      <c r="AD20" s="2057"/>
    </row>
    <row r="21" spans="1:30" ht="19.5" customHeight="1" thickBot="1">
      <c r="A21" s="1223" t="s">
        <v>2037</v>
      </c>
      <c r="B21" s="1858"/>
      <c r="C21" s="1858"/>
      <c r="D21" s="1857"/>
      <c r="E21" s="372"/>
      <c r="F21" s="372">
        <v>60</v>
      </c>
      <c r="G21" s="372" t="s">
        <v>1343</v>
      </c>
      <c r="H21" s="282">
        <v>43.9</v>
      </c>
      <c r="I21" s="2055"/>
      <c r="J21" s="1049">
        <v>1785</v>
      </c>
      <c r="K21" s="2065"/>
      <c r="L21" s="198">
        <f>IF(Начало!$D$13=0,0,J21*(1-Начало!$D$13))</f>
        <v>0</v>
      </c>
      <c r="M21" s="2041"/>
      <c r="N21" s="2068"/>
      <c r="O21" s="2052"/>
      <c r="P21" s="83"/>
      <c r="Q21" s="1096"/>
      <c r="R21" s="119"/>
      <c r="U21" s="1960"/>
      <c r="V21" s="1960"/>
      <c r="W21" s="1960"/>
      <c r="X21" s="338">
        <v>995</v>
      </c>
      <c r="Y21" s="338">
        <v>740</v>
      </c>
      <c r="Z21" s="338">
        <v>398</v>
      </c>
      <c r="AA21" s="363">
        <f t="shared" si="2"/>
        <v>0.29304740000000001</v>
      </c>
      <c r="AB21" s="2058"/>
      <c r="AC21" s="339">
        <v>46.9</v>
      </c>
      <c r="AD21" s="2057"/>
    </row>
    <row r="22" spans="1:30" ht="19.5" customHeight="1" thickBot="1">
      <c r="A22" s="301" t="s">
        <v>2038</v>
      </c>
      <c r="B22" s="1833" t="s">
        <v>1774</v>
      </c>
      <c r="C22" s="1833" t="s">
        <v>1773</v>
      </c>
      <c r="D22" s="1832" t="s">
        <v>1772</v>
      </c>
      <c r="E22" s="373">
        <v>1800</v>
      </c>
      <c r="F22" s="378">
        <v>46</v>
      </c>
      <c r="G22" s="1213" t="s">
        <v>1720</v>
      </c>
      <c r="H22" s="281">
        <v>27.2</v>
      </c>
      <c r="I22" s="2055"/>
      <c r="J22" s="1050">
        <v>1358</v>
      </c>
      <c r="K22" s="2063">
        <f>J22+J23+J24</f>
        <v>4416</v>
      </c>
      <c r="L22" s="257">
        <f>IF(Начало!$D$13=0,0,J22*(1-Начало!$D$13))</f>
        <v>0</v>
      </c>
      <c r="M22" s="2056">
        <f>L22+L23+L24</f>
        <v>0</v>
      </c>
      <c r="N22" s="2066"/>
      <c r="O22" s="2052">
        <v>309500</v>
      </c>
      <c r="P22" s="83"/>
      <c r="Q22" s="1096"/>
      <c r="R22" s="119"/>
      <c r="U22" s="1959">
        <f>N22*M22</f>
        <v>0</v>
      </c>
      <c r="V22" s="1959">
        <f>N22*AB22</f>
        <v>0</v>
      </c>
      <c r="W22" s="1959">
        <f>N22*AD22</f>
        <v>0</v>
      </c>
      <c r="X22" s="338">
        <v>910</v>
      </c>
      <c r="Y22" s="338">
        <v>290</v>
      </c>
      <c r="Z22" s="338">
        <v>910</v>
      </c>
      <c r="AA22" s="363">
        <f t="shared" si="2"/>
        <v>0.24014899999999997</v>
      </c>
      <c r="AB22" s="2058">
        <f>AA22+AA23+AA24</f>
        <v>0.81888424999999998</v>
      </c>
      <c r="AC22" s="339">
        <v>31.2</v>
      </c>
      <c r="AD22" s="2057">
        <f>AC22+AC23+AC24</f>
        <v>125.2</v>
      </c>
    </row>
    <row r="23" spans="1:30" ht="19.5" customHeight="1" thickBot="1">
      <c r="A23" s="738" t="s">
        <v>2036</v>
      </c>
      <c r="B23" s="1900"/>
      <c r="C23" s="1900"/>
      <c r="D23" s="1831"/>
      <c r="E23" s="44"/>
      <c r="F23" s="370"/>
      <c r="G23" s="1212" t="s">
        <v>457</v>
      </c>
      <c r="H23" s="1210">
        <v>6</v>
      </c>
      <c r="I23" s="2055"/>
      <c r="J23" s="1048">
        <v>188</v>
      </c>
      <c r="K23" s="2064"/>
      <c r="L23" s="173">
        <f>IF(Начало!$D$13=0,0,J23*(1-Начало!$D$13))</f>
        <v>0</v>
      </c>
      <c r="M23" s="2040"/>
      <c r="N23" s="2067"/>
      <c r="O23" s="2052"/>
      <c r="P23" s="545"/>
      <c r="Q23" s="1096"/>
      <c r="R23" s="119"/>
      <c r="U23" s="1983"/>
      <c r="V23" s="1983"/>
      <c r="W23" s="1983"/>
      <c r="X23" s="338">
        <v>1035</v>
      </c>
      <c r="Y23" s="338">
        <v>90</v>
      </c>
      <c r="Z23" s="338">
        <v>1035</v>
      </c>
      <c r="AA23" s="363">
        <f t="shared" si="2"/>
        <v>9.6410249999999975E-2</v>
      </c>
      <c r="AB23" s="2058"/>
      <c r="AC23" s="339">
        <v>9</v>
      </c>
      <c r="AD23" s="2057"/>
    </row>
    <row r="24" spans="1:30" ht="19.5" customHeight="1" thickBot="1">
      <c r="A24" s="1223" t="s">
        <v>2039</v>
      </c>
      <c r="B24" s="1858"/>
      <c r="C24" s="1858"/>
      <c r="D24" s="1857"/>
      <c r="E24" s="372"/>
      <c r="F24" s="372">
        <v>63</v>
      </c>
      <c r="G24" s="372" t="s">
        <v>412</v>
      </c>
      <c r="H24" s="282">
        <v>80.5</v>
      </c>
      <c r="I24" s="2055"/>
      <c r="J24" s="1060">
        <v>2870</v>
      </c>
      <c r="K24" s="2065"/>
      <c r="L24" s="198">
        <f>IF(Начало!$D$13=0,0,J24*(1-Начало!$D$13))</f>
        <v>0</v>
      </c>
      <c r="M24" s="2041"/>
      <c r="N24" s="2068"/>
      <c r="O24" s="2052"/>
      <c r="P24" s="870"/>
      <c r="Q24" s="1096"/>
      <c r="R24" s="119"/>
      <c r="U24" s="1960"/>
      <c r="V24" s="1960"/>
      <c r="W24" s="1960"/>
      <c r="X24" s="338">
        <v>1090</v>
      </c>
      <c r="Y24" s="338">
        <v>885</v>
      </c>
      <c r="Z24" s="338">
        <v>500</v>
      </c>
      <c r="AA24" s="363">
        <f t="shared" si="2"/>
        <v>0.48232500000000006</v>
      </c>
      <c r="AB24" s="2058"/>
      <c r="AC24" s="339">
        <v>85</v>
      </c>
      <c r="AD24" s="2057"/>
    </row>
    <row r="25" spans="1:30" ht="20.100000000000001" customHeight="1" thickBot="1">
      <c r="A25" s="301" t="s">
        <v>2040</v>
      </c>
      <c r="B25" s="1833" t="s">
        <v>1771</v>
      </c>
      <c r="C25" s="1833" t="s">
        <v>1770</v>
      </c>
      <c r="D25" s="1832" t="s">
        <v>1769</v>
      </c>
      <c r="E25" s="373">
        <v>1970</v>
      </c>
      <c r="F25" s="378">
        <v>48</v>
      </c>
      <c r="G25" s="1213" t="s">
        <v>1718</v>
      </c>
      <c r="H25" s="281">
        <v>29.3</v>
      </c>
      <c r="I25" s="2055"/>
      <c r="J25" s="1047">
        <v>1492</v>
      </c>
      <c r="K25" s="1972">
        <f>J25+J26+J27</f>
        <v>4779</v>
      </c>
      <c r="L25" s="257">
        <f>IF(Начало!$D$13=0,0,J25*(1-Начало!$D$13))</f>
        <v>0</v>
      </c>
      <c r="M25" s="2056">
        <f>L25+L26+L27</f>
        <v>0</v>
      </c>
      <c r="N25" s="1976"/>
      <c r="O25" s="2052">
        <v>334900</v>
      </c>
      <c r="P25" s="545"/>
      <c r="Q25" s="1096"/>
      <c r="R25" s="119"/>
      <c r="U25" s="1959">
        <f>N25*M25</f>
        <v>0</v>
      </c>
      <c r="V25" s="2042">
        <f>N25*AB25</f>
        <v>0</v>
      </c>
      <c r="W25" s="2042">
        <f>N25*AD25</f>
        <v>0</v>
      </c>
      <c r="X25" s="338">
        <v>910</v>
      </c>
      <c r="Y25" s="338">
        <v>330</v>
      </c>
      <c r="Z25" s="338">
        <v>910</v>
      </c>
      <c r="AA25" s="363">
        <f t="shared" si="2"/>
        <v>0.27327300000000004</v>
      </c>
      <c r="AB25" s="2058">
        <f>AA25+AA26+AA27</f>
        <v>1.1718802500000001</v>
      </c>
      <c r="AC25" s="339">
        <v>33.5</v>
      </c>
      <c r="AD25" s="2057">
        <f>AC25+AC26+AC27</f>
        <v>160.80000000000001</v>
      </c>
    </row>
    <row r="26" spans="1:30" ht="20.100000000000001" customHeight="1" thickBot="1">
      <c r="A26" s="738" t="s">
        <v>2036</v>
      </c>
      <c r="B26" s="1900"/>
      <c r="C26" s="1900"/>
      <c r="D26" s="1831"/>
      <c r="E26" s="44"/>
      <c r="F26" s="370"/>
      <c r="G26" s="1212" t="s">
        <v>457</v>
      </c>
      <c r="H26" s="1210">
        <v>6</v>
      </c>
      <c r="I26" s="2055"/>
      <c r="J26" s="1048">
        <v>188</v>
      </c>
      <c r="K26" s="1973"/>
      <c r="L26" s="173">
        <f>IF(Начало!$D$13=0,0,J26*(1-Начало!$D$13))</f>
        <v>0</v>
      </c>
      <c r="M26" s="2040"/>
      <c r="N26" s="1977"/>
      <c r="O26" s="2052"/>
      <c r="P26" s="545"/>
      <c r="Q26" s="1096"/>
      <c r="R26" s="119"/>
      <c r="U26" s="1983"/>
      <c r="V26" s="2043"/>
      <c r="W26" s="2043"/>
      <c r="X26" s="338">
        <v>1035</v>
      </c>
      <c r="Y26" s="338">
        <v>90</v>
      </c>
      <c r="Z26" s="338">
        <v>1035</v>
      </c>
      <c r="AA26" s="363">
        <f t="shared" si="2"/>
        <v>9.6410249999999975E-2</v>
      </c>
      <c r="AB26" s="2058"/>
      <c r="AC26" s="339">
        <v>9</v>
      </c>
      <c r="AD26" s="2057"/>
    </row>
    <row r="27" spans="1:30" ht="20.100000000000001" customHeight="1" thickBot="1">
      <c r="A27" s="1223" t="s">
        <v>2041</v>
      </c>
      <c r="B27" s="1858"/>
      <c r="C27" s="1858"/>
      <c r="D27" s="1857"/>
      <c r="E27" s="372"/>
      <c r="F27" s="372">
        <v>63.5</v>
      </c>
      <c r="G27" s="372" t="s">
        <v>797</v>
      </c>
      <c r="H27" s="282">
        <v>103.7</v>
      </c>
      <c r="I27" s="2055"/>
      <c r="J27" s="1049">
        <v>3099</v>
      </c>
      <c r="K27" s="1974"/>
      <c r="L27" s="198">
        <f>IF(Начало!$D$13=0,0,J27*(1-Начало!$D$13))</f>
        <v>0</v>
      </c>
      <c r="M27" s="2041"/>
      <c r="N27" s="1978"/>
      <c r="O27" s="2052"/>
      <c r="P27" s="83"/>
      <c r="Q27" s="1096"/>
      <c r="R27" s="119"/>
      <c r="U27" s="1960"/>
      <c r="V27" s="2044"/>
      <c r="W27" s="2044"/>
      <c r="X27" s="338">
        <v>1095</v>
      </c>
      <c r="Y27" s="338">
        <v>1480</v>
      </c>
      <c r="Z27" s="338">
        <v>495</v>
      </c>
      <c r="AA27" s="363">
        <f t="shared" si="2"/>
        <v>0.80219700000000005</v>
      </c>
      <c r="AB27" s="2058"/>
      <c r="AC27" s="339">
        <v>118.3</v>
      </c>
      <c r="AD27" s="2057"/>
    </row>
    <row r="28" spans="1:30" ht="20.100000000000001" customHeight="1" thickBot="1">
      <c r="A28" s="301" t="s">
        <v>2042</v>
      </c>
      <c r="B28" s="1833" t="s">
        <v>1768</v>
      </c>
      <c r="C28" s="1833" t="s">
        <v>1767</v>
      </c>
      <c r="D28" s="1832" t="s">
        <v>1766</v>
      </c>
      <c r="E28" s="373">
        <v>2000</v>
      </c>
      <c r="F28" s="378">
        <v>49.5</v>
      </c>
      <c r="G28" s="1213" t="s">
        <v>1718</v>
      </c>
      <c r="H28" s="281">
        <v>29.3</v>
      </c>
      <c r="I28" s="2055"/>
      <c r="J28" s="1050">
        <v>1719</v>
      </c>
      <c r="K28" s="1997">
        <f>J28+J29+J30</f>
        <v>5925</v>
      </c>
      <c r="L28" s="257">
        <f>IF(Начало!$D$13=0,0,J28*(1-Начало!$D$13))</f>
        <v>0</v>
      </c>
      <c r="M28" s="2040">
        <f>L28+L29+L30</f>
        <v>0</v>
      </c>
      <c r="N28" s="1999"/>
      <c r="O28" s="2052">
        <v>414900</v>
      </c>
      <c r="P28" s="83"/>
      <c r="Q28" s="1096"/>
      <c r="R28" s="119"/>
      <c r="U28" s="1959">
        <f>N28*M28</f>
        <v>0</v>
      </c>
      <c r="V28" s="2042">
        <f>N28*AB28</f>
        <v>0</v>
      </c>
      <c r="W28" s="2042">
        <f>N28*AD28</f>
        <v>0</v>
      </c>
      <c r="X28" s="338">
        <v>910</v>
      </c>
      <c r="Y28" s="338">
        <v>330</v>
      </c>
      <c r="Z28" s="338">
        <v>910</v>
      </c>
      <c r="AA28" s="363">
        <f t="shared" si="2"/>
        <v>0.27327300000000004</v>
      </c>
      <c r="AB28" s="2058">
        <f>AA28+AA29+AA30</f>
        <v>1.1718802500000001</v>
      </c>
      <c r="AC28" s="339">
        <v>33.5</v>
      </c>
      <c r="AD28" s="2057">
        <f>AC28+AC29+AC30</f>
        <v>163.69999999999999</v>
      </c>
    </row>
    <row r="29" spans="1:30" ht="20.100000000000001" customHeight="1" thickBot="1">
      <c r="A29" s="738" t="s">
        <v>2036</v>
      </c>
      <c r="B29" s="1900"/>
      <c r="C29" s="1900"/>
      <c r="D29" s="1831"/>
      <c r="E29" s="44"/>
      <c r="F29" s="370"/>
      <c r="G29" s="1212" t="s">
        <v>457</v>
      </c>
      <c r="H29" s="1210">
        <v>6</v>
      </c>
      <c r="I29" s="2055"/>
      <c r="J29" s="1048">
        <v>188</v>
      </c>
      <c r="K29" s="1973"/>
      <c r="L29" s="173">
        <f>IF(Начало!$D$13=0,0,J29*(1-Начало!$D$13))</f>
        <v>0</v>
      </c>
      <c r="M29" s="2040"/>
      <c r="N29" s="1977"/>
      <c r="O29" s="2052"/>
      <c r="P29" s="545"/>
      <c r="Q29" s="1096"/>
      <c r="R29" s="119"/>
      <c r="U29" s="1983"/>
      <c r="V29" s="2043"/>
      <c r="W29" s="2043"/>
      <c r="X29" s="338">
        <v>1035</v>
      </c>
      <c r="Y29" s="338">
        <v>90</v>
      </c>
      <c r="Z29" s="338">
        <v>1035</v>
      </c>
      <c r="AA29" s="363">
        <f t="shared" si="2"/>
        <v>9.6410249999999975E-2</v>
      </c>
      <c r="AB29" s="2058"/>
      <c r="AC29" s="339">
        <v>9</v>
      </c>
      <c r="AD29" s="2057"/>
    </row>
    <row r="30" spans="1:30" ht="19.5" customHeight="1" thickBot="1">
      <c r="A30" s="1223" t="s">
        <v>2043</v>
      </c>
      <c r="B30" s="1858"/>
      <c r="C30" s="1858"/>
      <c r="D30" s="1857"/>
      <c r="E30" s="372"/>
      <c r="F30" s="372">
        <v>64</v>
      </c>
      <c r="G30" s="1214" t="s">
        <v>797</v>
      </c>
      <c r="H30" s="282">
        <v>107</v>
      </c>
      <c r="I30" s="2062"/>
      <c r="J30" s="1049">
        <v>4018</v>
      </c>
      <c r="K30" s="1974"/>
      <c r="L30" s="198">
        <f>IF(Начало!$D$13=0,0,J30*(1-Начало!$D$13))</f>
        <v>0</v>
      </c>
      <c r="M30" s="2041"/>
      <c r="N30" s="1978"/>
      <c r="O30" s="2052"/>
      <c r="P30" s="83"/>
      <c r="Q30" s="1096"/>
      <c r="R30" s="119"/>
      <c r="U30" s="1960"/>
      <c r="V30" s="2044"/>
      <c r="W30" s="2044"/>
      <c r="X30" s="338">
        <v>1095</v>
      </c>
      <c r="Y30" s="338">
        <v>1480</v>
      </c>
      <c r="Z30" s="338">
        <v>495</v>
      </c>
      <c r="AA30" s="363">
        <f t="shared" si="2"/>
        <v>0.80219700000000005</v>
      </c>
      <c r="AB30" s="2058"/>
      <c r="AC30" s="339">
        <v>121.2</v>
      </c>
      <c r="AD30" s="2057"/>
    </row>
    <row r="31" spans="1:30" s="7" customFormat="1" ht="84.75" customHeight="1" thickBot="1">
      <c r="A31" s="1538" t="s">
        <v>1778</v>
      </c>
      <c r="B31" s="1539"/>
      <c r="C31" s="1539"/>
      <c r="D31" s="1539"/>
      <c r="E31" s="1539"/>
      <c r="F31" s="1539"/>
      <c r="G31" s="1539"/>
      <c r="H31" s="1539"/>
      <c r="I31" s="1540"/>
      <c r="J31" s="1846" t="s">
        <v>2019</v>
      </c>
      <c r="K31" s="1847"/>
      <c r="L31" s="1847"/>
      <c r="M31" s="1848"/>
      <c r="N31" s="463"/>
      <c r="O31" s="463"/>
      <c r="P31" s="554" t="s">
        <v>532</v>
      </c>
      <c r="Q31" s="1096"/>
      <c r="R31" s="119"/>
      <c r="S31" s="1345"/>
    </row>
    <row r="32" spans="1:30" ht="20.100000000000001" customHeight="1" thickBot="1">
      <c r="A32" s="556" t="s">
        <v>544</v>
      </c>
      <c r="B32" s="1905" t="s">
        <v>1487</v>
      </c>
      <c r="C32" s="1905" t="s">
        <v>581</v>
      </c>
      <c r="D32" s="1905" t="s">
        <v>1488</v>
      </c>
      <c r="E32" s="1087">
        <v>1970</v>
      </c>
      <c r="F32" s="38">
        <v>48</v>
      </c>
      <c r="G32" s="378" t="s">
        <v>569</v>
      </c>
      <c r="H32" s="281">
        <v>29.7</v>
      </c>
      <c r="I32" s="2055"/>
      <c r="J32" s="1050">
        <v>1719</v>
      </c>
      <c r="K32" s="1997">
        <f>J32+J33+J34</f>
        <v>5918</v>
      </c>
      <c r="L32" s="257">
        <f>IF(Начало!$D$13=0,0,J32*(1-Начало!$D$13))</f>
        <v>0</v>
      </c>
      <c r="M32" s="2040">
        <f>L32+L33+L34</f>
        <v>0</v>
      </c>
      <c r="N32" s="1999"/>
      <c r="O32" s="2052">
        <v>414900</v>
      </c>
      <c r="P32" s="83"/>
      <c r="Q32" s="1096"/>
      <c r="R32" s="119"/>
      <c r="U32" s="1959">
        <f>N32*M32</f>
        <v>0</v>
      </c>
      <c r="V32" s="2042">
        <f>N32*AB32</f>
        <v>0</v>
      </c>
      <c r="W32" s="2042">
        <f>N32*AD32</f>
        <v>0</v>
      </c>
      <c r="X32" s="338">
        <v>900</v>
      </c>
      <c r="Y32" s="338">
        <v>292</v>
      </c>
      <c r="Z32" s="338">
        <v>900</v>
      </c>
      <c r="AA32" s="363">
        <f t="shared" ref="AA32:AA34" si="3">(X32/1000)*(Y32/1000)*(Z32/1000)</f>
        <v>0.23651999999999998</v>
      </c>
      <c r="AB32" s="2058">
        <f>AA32+AA33+AA34</f>
        <v>1.1377552500000001</v>
      </c>
      <c r="AC32" s="1128">
        <v>33.4</v>
      </c>
      <c r="AD32" s="2057">
        <f>AC32+AC33+AC34</f>
        <v>169.9</v>
      </c>
    </row>
    <row r="33" spans="1:30" ht="20.100000000000001" customHeight="1" thickBot="1">
      <c r="A33" s="126" t="s">
        <v>1176</v>
      </c>
      <c r="B33" s="1905"/>
      <c r="C33" s="1905"/>
      <c r="D33" s="1905"/>
      <c r="E33" s="126"/>
      <c r="F33" s="126"/>
      <c r="G33" s="1114" t="s">
        <v>457</v>
      </c>
      <c r="H33" s="1115">
        <v>7</v>
      </c>
      <c r="I33" s="2055"/>
      <c r="J33" s="1048">
        <v>181</v>
      </c>
      <c r="K33" s="1973"/>
      <c r="L33" s="173">
        <f>IF(Начало!$D$13=0,0,J33*(1-Начало!$D$13))</f>
        <v>0</v>
      </c>
      <c r="M33" s="2040"/>
      <c r="N33" s="1977"/>
      <c r="O33" s="2052"/>
      <c r="P33" s="545"/>
      <c r="Q33" s="1096"/>
      <c r="R33" s="119"/>
      <c r="U33" s="1983"/>
      <c r="V33" s="2043"/>
      <c r="W33" s="2043"/>
      <c r="X33" s="338">
        <v>1035</v>
      </c>
      <c r="Y33" s="338">
        <v>90</v>
      </c>
      <c r="Z33" s="338">
        <v>1035</v>
      </c>
      <c r="AA33" s="363">
        <f t="shared" si="3"/>
        <v>9.6410249999999975E-2</v>
      </c>
      <c r="AB33" s="2058"/>
      <c r="AC33" s="1128">
        <v>10.5</v>
      </c>
      <c r="AD33" s="2057"/>
    </row>
    <row r="34" spans="1:30" ht="19.5" customHeight="1" thickBot="1">
      <c r="A34" s="1129" t="s">
        <v>545</v>
      </c>
      <c r="B34" s="1815"/>
      <c r="C34" s="1815"/>
      <c r="D34" s="1815"/>
      <c r="E34" s="1100"/>
      <c r="F34" s="1117">
        <v>63</v>
      </c>
      <c r="G34" s="1117" t="s">
        <v>543</v>
      </c>
      <c r="H34" s="1098">
        <v>112.8</v>
      </c>
      <c r="I34" s="2055"/>
      <c r="J34" s="1049">
        <v>4018</v>
      </c>
      <c r="K34" s="1974"/>
      <c r="L34" s="198">
        <f>IF(Начало!$D$13=0,0,J34*(1-Начало!$D$13))</f>
        <v>0</v>
      </c>
      <c r="M34" s="2041"/>
      <c r="N34" s="1978"/>
      <c r="O34" s="2052"/>
      <c r="P34" s="83"/>
      <c r="Q34" s="1096"/>
      <c r="R34" s="119"/>
      <c r="U34" s="1960"/>
      <c r="V34" s="2044"/>
      <c r="W34" s="2044"/>
      <c r="X34" s="338">
        <v>1095</v>
      </c>
      <c r="Y34" s="338">
        <v>1470</v>
      </c>
      <c r="Z34" s="338">
        <v>500</v>
      </c>
      <c r="AA34" s="363">
        <f t="shared" si="3"/>
        <v>0.80482500000000001</v>
      </c>
      <c r="AB34" s="2058"/>
      <c r="AC34" s="1128">
        <v>126</v>
      </c>
      <c r="AD34" s="2057"/>
    </row>
    <row r="35" spans="1:30" ht="66.75" customHeight="1" thickBot="1">
      <c r="A35" s="1538" t="s">
        <v>2044</v>
      </c>
      <c r="B35" s="1539"/>
      <c r="C35" s="1539"/>
      <c r="D35" s="1539"/>
      <c r="E35" s="1539"/>
      <c r="F35" s="1539"/>
      <c r="G35" s="1539"/>
      <c r="H35" s="1539"/>
      <c r="I35" s="1539"/>
      <c r="J35" s="1846" t="s">
        <v>1745</v>
      </c>
      <c r="K35" s="1847"/>
      <c r="L35" s="1847"/>
      <c r="M35" s="1848"/>
      <c r="N35" s="465"/>
      <c r="O35" s="465"/>
      <c r="Q35" s="1096"/>
      <c r="R35" s="119"/>
      <c r="AA35" s="119"/>
      <c r="AB35" s="119"/>
      <c r="AC35" s="119"/>
      <c r="AD35" s="119"/>
    </row>
    <row r="36" spans="1:30" ht="20.100000000000001" customHeight="1" thickBot="1">
      <c r="A36" s="130" t="s">
        <v>2045</v>
      </c>
      <c r="B36" s="1833" t="s">
        <v>1763</v>
      </c>
      <c r="C36" s="1833" t="s">
        <v>1762</v>
      </c>
      <c r="D36" s="1833" t="s">
        <v>1761</v>
      </c>
      <c r="E36" s="526">
        <v>600</v>
      </c>
      <c r="F36" s="407">
        <v>30</v>
      </c>
      <c r="G36" s="408" t="s">
        <v>1636</v>
      </c>
      <c r="H36" s="527">
        <v>17.8</v>
      </c>
      <c r="I36" s="1833" t="s">
        <v>251</v>
      </c>
      <c r="J36" s="1047">
        <v>757</v>
      </c>
      <c r="K36" s="1968">
        <f>J36+J37</f>
        <v>1904</v>
      </c>
      <c r="L36" s="765">
        <f>IF(Начало!$D$13=0,0,J36*(1-Начало!$D$13))</f>
        <v>0</v>
      </c>
      <c r="M36" s="2056">
        <f>L36+L37</f>
        <v>0</v>
      </c>
      <c r="N36" s="1967"/>
      <c r="O36" s="2059">
        <v>133500</v>
      </c>
      <c r="P36" s="545"/>
      <c r="Q36" s="1096"/>
      <c r="R36" s="119"/>
      <c r="U36" s="1959">
        <f>N36*M36</f>
        <v>0</v>
      </c>
      <c r="V36" s="2042">
        <f>N36*AB36</f>
        <v>0</v>
      </c>
      <c r="W36" s="2042">
        <f>N36*AD36</f>
        <v>0</v>
      </c>
      <c r="X36" s="888">
        <v>860</v>
      </c>
      <c r="Y36" s="888">
        <v>285</v>
      </c>
      <c r="Z36" s="888">
        <v>540</v>
      </c>
      <c r="AA36" s="363">
        <f t="shared" ref="AA36:AA47" si="4">(X36/1000)*(Y36/1000)*(Z36/1000)</f>
        <v>0.132354</v>
      </c>
      <c r="AB36" s="2058">
        <f>AA36+AA37</f>
        <v>0.31469459</v>
      </c>
      <c r="AC36" s="1128">
        <v>21.5</v>
      </c>
      <c r="AD36" s="2057">
        <f>AC36+AC37</f>
        <v>50.5</v>
      </c>
    </row>
    <row r="37" spans="1:30" ht="20.100000000000001" customHeight="1" thickBot="1">
      <c r="A37" s="129" t="s">
        <v>2030</v>
      </c>
      <c r="B37" s="1816"/>
      <c r="C37" s="1816"/>
      <c r="D37" s="1858"/>
      <c r="E37" s="419"/>
      <c r="F37" s="282">
        <v>53.6</v>
      </c>
      <c r="G37" s="372" t="s">
        <v>1540</v>
      </c>
      <c r="H37" s="415">
        <v>26.6</v>
      </c>
      <c r="I37" s="1900"/>
      <c r="J37" s="1049">
        <v>1147</v>
      </c>
      <c r="K37" s="1969"/>
      <c r="L37" s="766">
        <f>IF(Начало!$D$13=0,0,J37*(1-Начало!$D$13))</f>
        <v>0</v>
      </c>
      <c r="M37" s="2041"/>
      <c r="N37" s="1956"/>
      <c r="O37" s="2059"/>
      <c r="Q37" s="1096"/>
      <c r="R37" s="119"/>
      <c r="U37" s="1960"/>
      <c r="V37" s="2044"/>
      <c r="W37" s="2044"/>
      <c r="X37" s="888">
        <v>887</v>
      </c>
      <c r="Y37" s="888">
        <v>610</v>
      </c>
      <c r="Z37" s="888">
        <v>337</v>
      </c>
      <c r="AA37" s="363">
        <f t="shared" si="4"/>
        <v>0.18234059</v>
      </c>
      <c r="AB37" s="2058"/>
      <c r="AC37" s="1128">
        <v>29</v>
      </c>
      <c r="AD37" s="2057"/>
    </row>
    <row r="38" spans="1:30" ht="20.100000000000001" customHeight="1" thickBot="1">
      <c r="A38" s="130" t="s">
        <v>2046</v>
      </c>
      <c r="B38" s="1815" t="s">
        <v>1760</v>
      </c>
      <c r="C38" s="1815" t="s">
        <v>1759</v>
      </c>
      <c r="D38" s="1833" t="s">
        <v>1758</v>
      </c>
      <c r="E38" s="526">
        <v>911</v>
      </c>
      <c r="F38" s="407">
        <v>35</v>
      </c>
      <c r="G38" s="408" t="s">
        <v>546</v>
      </c>
      <c r="H38" s="527">
        <v>24.4</v>
      </c>
      <c r="I38" s="1900"/>
      <c r="J38" s="1047">
        <v>811</v>
      </c>
      <c r="K38" s="1968">
        <f>J38+J39</f>
        <v>2193</v>
      </c>
      <c r="L38" s="765">
        <f>IF(Начало!$D$13=0,0,J38*(1-Начало!$D$13))</f>
        <v>0</v>
      </c>
      <c r="M38" s="2056">
        <f>L38+L39</f>
        <v>0</v>
      </c>
      <c r="N38" s="1967"/>
      <c r="O38" s="2059">
        <v>153500</v>
      </c>
      <c r="P38" s="545"/>
      <c r="Q38" s="1096"/>
      <c r="R38" s="119"/>
      <c r="U38" s="1959">
        <f>N38*M38</f>
        <v>0</v>
      </c>
      <c r="V38" s="2042">
        <f>N38*AB38</f>
        <v>0</v>
      </c>
      <c r="W38" s="2042">
        <f>N38*AD38</f>
        <v>0</v>
      </c>
      <c r="X38" s="338">
        <v>1070</v>
      </c>
      <c r="Y38" s="338">
        <v>280</v>
      </c>
      <c r="Z38" s="338">
        <v>725</v>
      </c>
      <c r="AA38" s="363">
        <f t="shared" si="4"/>
        <v>0.21721000000000001</v>
      </c>
      <c r="AB38" s="2058">
        <f>AA38+AA39</f>
        <v>0.42541825</v>
      </c>
      <c r="AC38" s="1128">
        <v>29.6</v>
      </c>
      <c r="AD38" s="2057">
        <f>AC38+AC39</f>
        <v>64.800000000000011</v>
      </c>
    </row>
    <row r="39" spans="1:30" ht="20.100000000000001" customHeight="1" thickBot="1">
      <c r="A39" s="129" t="s">
        <v>2032</v>
      </c>
      <c r="B39" s="1858"/>
      <c r="C39" s="1858"/>
      <c r="D39" s="1858"/>
      <c r="E39" s="419"/>
      <c r="F39" s="282">
        <v>56</v>
      </c>
      <c r="G39" s="372" t="s">
        <v>1348</v>
      </c>
      <c r="H39" s="415">
        <v>32.5</v>
      </c>
      <c r="I39" s="1900"/>
      <c r="J39" s="1049">
        <v>1382</v>
      </c>
      <c r="K39" s="1969"/>
      <c r="L39" s="766">
        <f>IF(Начало!$D$13=0,0,J39*(1-Начало!$D$13))</f>
        <v>0</v>
      </c>
      <c r="M39" s="2041"/>
      <c r="N39" s="1956"/>
      <c r="O39" s="2059"/>
      <c r="Q39" s="1096"/>
      <c r="R39" s="119"/>
      <c r="U39" s="1960"/>
      <c r="V39" s="2044"/>
      <c r="W39" s="2044"/>
      <c r="X39" s="338">
        <v>915</v>
      </c>
      <c r="Y39" s="338">
        <v>615</v>
      </c>
      <c r="Z39" s="338">
        <v>370</v>
      </c>
      <c r="AA39" s="363">
        <f t="shared" si="4"/>
        <v>0.20820825000000001</v>
      </c>
      <c r="AB39" s="2058"/>
      <c r="AC39" s="1128">
        <v>35.200000000000003</v>
      </c>
      <c r="AD39" s="2057"/>
    </row>
    <row r="40" spans="1:30" ht="20.100000000000001" customHeight="1" thickBot="1">
      <c r="A40" s="128" t="s">
        <v>2047</v>
      </c>
      <c r="B40" s="1833" t="s">
        <v>1757</v>
      </c>
      <c r="C40" s="1833" t="s">
        <v>1756</v>
      </c>
      <c r="D40" s="1833" t="s">
        <v>1755</v>
      </c>
      <c r="E40" s="416">
        <v>1229</v>
      </c>
      <c r="F40" s="369">
        <v>41</v>
      </c>
      <c r="G40" s="417" t="s">
        <v>1754</v>
      </c>
      <c r="H40" s="418">
        <v>32.299999999999997</v>
      </c>
      <c r="I40" s="1900"/>
      <c r="J40" s="1050">
        <v>1021</v>
      </c>
      <c r="K40" s="1968">
        <f>J40+J41</f>
        <v>2806</v>
      </c>
      <c r="L40" s="765">
        <f>IF(Начало!$D$13=0,0,J40*(1-Начало!$D$13))</f>
        <v>0</v>
      </c>
      <c r="M40" s="2056">
        <f>L40+L41</f>
        <v>0</v>
      </c>
      <c r="N40" s="1955"/>
      <c r="O40" s="2059">
        <v>196500</v>
      </c>
      <c r="P40" s="545"/>
      <c r="Q40" s="1096"/>
      <c r="R40" s="119"/>
      <c r="U40" s="1959">
        <f>N40*M40</f>
        <v>0</v>
      </c>
      <c r="V40" s="2042">
        <f>N40*AB40</f>
        <v>0</v>
      </c>
      <c r="W40" s="2042">
        <f>N40*AD40</f>
        <v>0</v>
      </c>
      <c r="X40" s="338">
        <v>1305</v>
      </c>
      <c r="Y40" s="338">
        <v>315</v>
      </c>
      <c r="Z40" s="338">
        <v>805</v>
      </c>
      <c r="AA40" s="363">
        <f t="shared" si="4"/>
        <v>0.33091537500000001</v>
      </c>
      <c r="AB40" s="2058">
        <f>AA40+AA41</f>
        <v>0.62396277500000008</v>
      </c>
      <c r="AC40" s="1128">
        <v>39.1</v>
      </c>
      <c r="AD40" s="2057">
        <f>AC40+AC41</f>
        <v>86</v>
      </c>
    </row>
    <row r="41" spans="1:30" ht="20.100000000000001" customHeight="1" thickBot="1">
      <c r="A41" s="129" t="s">
        <v>2037</v>
      </c>
      <c r="B41" s="1858"/>
      <c r="C41" s="1858"/>
      <c r="D41" s="1858"/>
      <c r="E41" s="419"/>
      <c r="F41" s="282">
        <v>60</v>
      </c>
      <c r="G41" s="372" t="s">
        <v>1343</v>
      </c>
      <c r="H41" s="415">
        <v>43.9</v>
      </c>
      <c r="I41" s="1900"/>
      <c r="J41" s="1049">
        <v>1785</v>
      </c>
      <c r="K41" s="1969"/>
      <c r="L41" s="766">
        <f>IF(Начало!$D$13=0,0,J41*(1-Начало!$D$13))</f>
        <v>0</v>
      </c>
      <c r="M41" s="2041"/>
      <c r="N41" s="2060"/>
      <c r="O41" s="2059"/>
      <c r="Q41" s="1096"/>
      <c r="R41" s="119"/>
      <c r="U41" s="1960"/>
      <c r="V41" s="2044"/>
      <c r="W41" s="2044"/>
      <c r="X41" s="338">
        <v>995</v>
      </c>
      <c r="Y41" s="338">
        <v>740</v>
      </c>
      <c r="Z41" s="338">
        <v>398</v>
      </c>
      <c r="AA41" s="363">
        <f t="shared" si="4"/>
        <v>0.29304740000000001</v>
      </c>
      <c r="AB41" s="2058"/>
      <c r="AC41" s="1128">
        <v>46.9</v>
      </c>
      <c r="AD41" s="2057"/>
    </row>
    <row r="42" spans="1:30" ht="20.100000000000001" customHeight="1" thickBot="1">
      <c r="A42" s="128" t="s">
        <v>2048</v>
      </c>
      <c r="B42" s="1833" t="s">
        <v>1738</v>
      </c>
      <c r="C42" s="1833" t="s">
        <v>1753</v>
      </c>
      <c r="D42" s="1833" t="s">
        <v>1752</v>
      </c>
      <c r="E42" s="416">
        <v>2100</v>
      </c>
      <c r="F42" s="369">
        <v>47</v>
      </c>
      <c r="G42" s="417" t="s">
        <v>548</v>
      </c>
      <c r="H42" s="418">
        <v>40.5</v>
      </c>
      <c r="I42" s="1900"/>
      <c r="J42" s="1047">
        <v>1452</v>
      </c>
      <c r="K42" s="1968">
        <f>J42+J43</f>
        <v>4322</v>
      </c>
      <c r="L42" s="765">
        <f>IF(Начало!$D$13=0,0,J42*(1-Начало!$D$13))</f>
        <v>0</v>
      </c>
      <c r="M42" s="2056">
        <f>L42+L43</f>
        <v>0</v>
      </c>
      <c r="N42" s="1967"/>
      <c r="O42" s="2059">
        <v>302500</v>
      </c>
      <c r="P42" s="545"/>
      <c r="Q42" s="1096"/>
      <c r="R42" s="119"/>
      <c r="U42" s="1959">
        <f>N42*M42</f>
        <v>0</v>
      </c>
      <c r="V42" s="2042">
        <f>N42*AB42</f>
        <v>0</v>
      </c>
      <c r="W42" s="2042">
        <f>N42*AD42</f>
        <v>0</v>
      </c>
      <c r="X42" s="338">
        <v>1570</v>
      </c>
      <c r="Y42" s="338">
        <v>330</v>
      </c>
      <c r="Z42" s="338">
        <v>805</v>
      </c>
      <c r="AA42" s="363">
        <f t="shared" si="4"/>
        <v>0.41707050000000001</v>
      </c>
      <c r="AB42" s="2058">
        <f>AA42+AA43</f>
        <v>0.89939550000000001</v>
      </c>
      <c r="AC42" s="1128">
        <v>48.2</v>
      </c>
      <c r="AD42" s="2057">
        <f>AC42+AC43</f>
        <v>133.19999999999999</v>
      </c>
    </row>
    <row r="43" spans="1:30" ht="20.100000000000001" customHeight="1" thickBot="1">
      <c r="A43" s="557" t="s">
        <v>2039</v>
      </c>
      <c r="B43" s="1858"/>
      <c r="C43" s="1858"/>
      <c r="D43" s="1858"/>
      <c r="E43" s="390"/>
      <c r="F43" s="282">
        <v>63</v>
      </c>
      <c r="G43" s="372" t="s">
        <v>412</v>
      </c>
      <c r="H43" s="282">
        <v>80.5</v>
      </c>
      <c r="I43" s="1900"/>
      <c r="J43" s="1060">
        <v>2870</v>
      </c>
      <c r="K43" s="1969"/>
      <c r="L43" s="766">
        <f>IF(Начало!$D$13=0,0,J43*(1-Начало!$D$13))</f>
        <v>0</v>
      </c>
      <c r="M43" s="2041"/>
      <c r="N43" s="2060"/>
      <c r="O43" s="2059"/>
      <c r="P43" s="870"/>
      <c r="Q43" s="1096"/>
      <c r="R43" s="119"/>
      <c r="U43" s="1960"/>
      <c r="V43" s="2044"/>
      <c r="W43" s="2044"/>
      <c r="X43" s="338">
        <v>1090</v>
      </c>
      <c r="Y43" s="338">
        <v>885</v>
      </c>
      <c r="Z43" s="338">
        <v>500</v>
      </c>
      <c r="AA43" s="363">
        <f t="shared" si="4"/>
        <v>0.48232500000000006</v>
      </c>
      <c r="AB43" s="2058"/>
      <c r="AC43" s="1128">
        <v>85</v>
      </c>
      <c r="AD43" s="2057"/>
    </row>
    <row r="44" spans="1:30" ht="20.100000000000001" customHeight="1" thickBot="1">
      <c r="A44" s="128" t="s">
        <v>2049</v>
      </c>
      <c r="B44" s="1833" t="s">
        <v>1751</v>
      </c>
      <c r="C44" s="1833" t="s">
        <v>1750</v>
      </c>
      <c r="D44" s="1833" t="s">
        <v>1749</v>
      </c>
      <c r="E44" s="416">
        <v>2400</v>
      </c>
      <c r="F44" s="369">
        <v>47</v>
      </c>
      <c r="G44" s="417" t="s">
        <v>549</v>
      </c>
      <c r="H44" s="418">
        <v>47.6</v>
      </c>
      <c r="I44" s="1900"/>
      <c r="J44" s="1047">
        <v>1604</v>
      </c>
      <c r="K44" s="2036">
        <f>J44+J45</f>
        <v>4703</v>
      </c>
      <c r="L44" s="765">
        <f>IF(Начало!$D$13=0,0,J44*(1-Начало!$D$13))</f>
        <v>0</v>
      </c>
      <c r="M44" s="2056">
        <f>L44+L45</f>
        <v>0</v>
      </c>
      <c r="N44" s="1967"/>
      <c r="O44" s="2059">
        <v>329500</v>
      </c>
      <c r="P44" s="545"/>
      <c r="Q44" s="1096"/>
      <c r="R44" s="119"/>
      <c r="U44" s="1959">
        <f>N44*M44</f>
        <v>0</v>
      </c>
      <c r="V44" s="2042">
        <f>N44*AB44</f>
        <v>0</v>
      </c>
      <c r="W44" s="2042">
        <f>N44*AD44</f>
        <v>0</v>
      </c>
      <c r="X44" s="338">
        <v>1405</v>
      </c>
      <c r="Y44" s="338">
        <v>365</v>
      </c>
      <c r="Z44" s="338">
        <v>915</v>
      </c>
      <c r="AA44" s="363">
        <f t="shared" si="4"/>
        <v>0.469234875</v>
      </c>
      <c r="AB44" s="2058">
        <f>AA44+AA45</f>
        <v>1.271431875</v>
      </c>
      <c r="AC44" s="1128">
        <v>55.8</v>
      </c>
      <c r="AD44" s="2057">
        <f>AC44+AC45</f>
        <v>174.1</v>
      </c>
    </row>
    <row r="45" spans="1:30" ht="20.100000000000001" customHeight="1" thickBot="1">
      <c r="A45" s="129" t="s">
        <v>2041</v>
      </c>
      <c r="B45" s="1858"/>
      <c r="C45" s="1858"/>
      <c r="D45" s="1858"/>
      <c r="E45" s="419"/>
      <c r="F45" s="282">
        <v>63.5</v>
      </c>
      <c r="G45" s="372" t="s">
        <v>797</v>
      </c>
      <c r="H45" s="415">
        <v>103.7</v>
      </c>
      <c r="I45" s="1900"/>
      <c r="J45" s="1049">
        <v>3099</v>
      </c>
      <c r="K45" s="1969"/>
      <c r="L45" s="766">
        <f>IF(Начало!$D$13=0,0,J45*(1-Начало!$D$13))</f>
        <v>0</v>
      </c>
      <c r="M45" s="2041"/>
      <c r="N45" s="2060"/>
      <c r="O45" s="2059"/>
      <c r="P45" s="545"/>
      <c r="Q45" s="1096"/>
      <c r="R45" s="119"/>
      <c r="U45" s="1960"/>
      <c r="V45" s="2044"/>
      <c r="W45" s="2044"/>
      <c r="X45" s="338">
        <v>1095</v>
      </c>
      <c r="Y45" s="338">
        <v>1480</v>
      </c>
      <c r="Z45" s="338">
        <v>495</v>
      </c>
      <c r="AA45" s="363">
        <f t="shared" si="4"/>
        <v>0.80219700000000005</v>
      </c>
      <c r="AB45" s="2058"/>
      <c r="AC45" s="1128">
        <v>118.3</v>
      </c>
      <c r="AD45" s="2057"/>
    </row>
    <row r="46" spans="1:30" ht="20.100000000000001" customHeight="1" thickBot="1">
      <c r="A46" s="128" t="s">
        <v>2050</v>
      </c>
      <c r="B46" s="1833" t="s">
        <v>1748</v>
      </c>
      <c r="C46" s="1833" t="s">
        <v>1747</v>
      </c>
      <c r="D46" s="1833" t="s">
        <v>1746</v>
      </c>
      <c r="E46" s="416">
        <v>2600</v>
      </c>
      <c r="F46" s="369">
        <v>47</v>
      </c>
      <c r="G46" s="417" t="s">
        <v>549</v>
      </c>
      <c r="H46" s="418">
        <v>47.4</v>
      </c>
      <c r="I46" s="1900"/>
      <c r="J46" s="1047">
        <v>1831</v>
      </c>
      <c r="K46" s="2036">
        <f>J46+J47</f>
        <v>5849</v>
      </c>
      <c r="L46" s="765">
        <f>IF(Начало!$D$13=0,0,J46*(1-Начало!$D$13))</f>
        <v>0</v>
      </c>
      <c r="M46" s="2056">
        <f>L46+L47</f>
        <v>0</v>
      </c>
      <c r="N46" s="1967"/>
      <c r="O46" s="2059">
        <v>409500</v>
      </c>
      <c r="P46" s="545"/>
      <c r="Q46" s="1096"/>
      <c r="R46" s="119"/>
      <c r="U46" s="1959">
        <f>N46*M46</f>
        <v>0</v>
      </c>
      <c r="V46" s="2042">
        <f>N46*AB46</f>
        <v>0</v>
      </c>
      <c r="W46" s="2042">
        <f>N46*AD46</f>
        <v>0</v>
      </c>
      <c r="X46" s="338">
        <v>1405</v>
      </c>
      <c r="Y46" s="338">
        <v>365</v>
      </c>
      <c r="Z46" s="338">
        <v>915</v>
      </c>
      <c r="AA46" s="363">
        <f t="shared" si="4"/>
        <v>0.469234875</v>
      </c>
      <c r="AB46" s="2058">
        <f>AA46+AA47</f>
        <v>1.271431875</v>
      </c>
      <c r="AC46" s="1128">
        <v>56.1</v>
      </c>
      <c r="AD46" s="2057">
        <f>AC46+AC47</f>
        <v>177.3</v>
      </c>
    </row>
    <row r="47" spans="1:30" ht="20.100000000000001" customHeight="1" thickBot="1">
      <c r="A47" s="129" t="s">
        <v>2043</v>
      </c>
      <c r="B47" s="1858"/>
      <c r="C47" s="1858"/>
      <c r="D47" s="1858"/>
      <c r="E47" s="419"/>
      <c r="F47" s="282">
        <v>64</v>
      </c>
      <c r="G47" s="372" t="s">
        <v>797</v>
      </c>
      <c r="H47" s="415">
        <v>107</v>
      </c>
      <c r="I47" s="1858"/>
      <c r="J47" s="1049">
        <v>4018</v>
      </c>
      <c r="K47" s="1969"/>
      <c r="L47" s="766">
        <f>IF(Начало!$D$13=0,0,J47*(1-Начало!$D$13))</f>
        <v>0</v>
      </c>
      <c r="M47" s="2041"/>
      <c r="N47" s="1956"/>
      <c r="O47" s="2059"/>
      <c r="Q47" s="1096"/>
      <c r="R47" s="119"/>
      <c r="U47" s="1960"/>
      <c r="V47" s="2044"/>
      <c r="W47" s="2044"/>
      <c r="X47" s="338">
        <v>1095</v>
      </c>
      <c r="Y47" s="338">
        <v>1480</v>
      </c>
      <c r="Z47" s="338">
        <v>495</v>
      </c>
      <c r="AA47" s="363">
        <f t="shared" si="4"/>
        <v>0.80219700000000005</v>
      </c>
      <c r="AB47" s="2058"/>
      <c r="AC47" s="1128">
        <v>121.2</v>
      </c>
      <c r="AD47" s="2057"/>
    </row>
    <row r="48" spans="1:30" ht="63" customHeight="1" thickBot="1">
      <c r="A48" s="1538" t="s">
        <v>1765</v>
      </c>
      <c r="B48" s="1539"/>
      <c r="C48" s="1539"/>
      <c r="D48" s="1539"/>
      <c r="E48" s="1539"/>
      <c r="F48" s="1539"/>
      <c r="G48" s="1539"/>
      <c r="H48" s="1539"/>
      <c r="I48" s="1539"/>
      <c r="J48" s="1846" t="s">
        <v>1431</v>
      </c>
      <c r="K48" s="1847"/>
      <c r="L48" s="1847"/>
      <c r="M48" s="1848"/>
      <c r="N48" s="465"/>
      <c r="O48" s="465"/>
      <c r="P48" s="554" t="s">
        <v>532</v>
      </c>
      <c r="Q48" s="1096"/>
      <c r="R48" s="119"/>
      <c r="AA48" s="119"/>
      <c r="AB48" s="119"/>
      <c r="AC48" s="119"/>
      <c r="AD48" s="119"/>
    </row>
    <row r="49" spans="1:30" ht="20.100000000000001" customHeight="1" thickBot="1">
      <c r="A49" s="130" t="s">
        <v>1456</v>
      </c>
      <c r="B49" s="1833" t="s">
        <v>1457</v>
      </c>
      <c r="C49" s="1833" t="s">
        <v>1458</v>
      </c>
      <c r="D49" s="1833" t="s">
        <v>1764</v>
      </c>
      <c r="E49" s="526">
        <v>600</v>
      </c>
      <c r="F49" s="578">
        <v>27.5</v>
      </c>
      <c r="G49" s="408" t="s">
        <v>591</v>
      </c>
      <c r="H49" s="527">
        <v>18</v>
      </c>
      <c r="I49" s="1833" t="s">
        <v>251</v>
      </c>
      <c r="J49" s="1047">
        <v>757</v>
      </c>
      <c r="K49" s="1968">
        <f>J49+J50</f>
        <v>1904</v>
      </c>
      <c r="L49" s="765">
        <f>IF(Начало!$D$13=0,0,J49*(1-Начало!$D$13))</f>
        <v>0</v>
      </c>
      <c r="M49" s="2056">
        <f>L49+L50</f>
        <v>0</v>
      </c>
      <c r="N49" s="1967"/>
      <c r="O49" s="2059">
        <v>133500</v>
      </c>
      <c r="P49" s="545"/>
      <c r="Q49" s="1096"/>
      <c r="R49" s="119"/>
      <c r="U49" s="1959">
        <f>N49*M49</f>
        <v>0</v>
      </c>
      <c r="V49" s="2042">
        <f>N49*AB49</f>
        <v>0</v>
      </c>
      <c r="W49" s="2042">
        <f>N49*AD49</f>
        <v>0</v>
      </c>
      <c r="X49" s="888">
        <v>860</v>
      </c>
      <c r="Y49" s="888">
        <v>275</v>
      </c>
      <c r="Z49" s="888">
        <v>540</v>
      </c>
      <c r="AA49" s="363">
        <f t="shared" ref="AA49:AA50" si="5">(X49/1000)*(Y49/1000)*(Z49/1000)</f>
        <v>0.12771000000000002</v>
      </c>
      <c r="AB49" s="2058">
        <f>AA49+AA50</f>
        <v>0.34837200000000001</v>
      </c>
      <c r="AC49" s="339">
        <v>22</v>
      </c>
      <c r="AD49" s="2057">
        <f>AC49+AC50</f>
        <v>54.6</v>
      </c>
    </row>
    <row r="50" spans="1:30" ht="20.100000000000001" customHeight="1" thickBot="1">
      <c r="A50" s="129" t="s">
        <v>1455</v>
      </c>
      <c r="B50" s="1858"/>
      <c r="C50" s="1858"/>
      <c r="D50" s="1858"/>
      <c r="E50" s="419"/>
      <c r="F50" s="372">
        <v>56</v>
      </c>
      <c r="G50" s="372" t="s">
        <v>406</v>
      </c>
      <c r="H50" s="415">
        <v>29.9</v>
      </c>
      <c r="I50" s="1900"/>
      <c r="J50" s="1049">
        <v>1147</v>
      </c>
      <c r="K50" s="1969"/>
      <c r="L50" s="766">
        <f>IF(Начало!$D$13=0,0,J50*(1-Начало!$D$13))</f>
        <v>0</v>
      </c>
      <c r="M50" s="2041"/>
      <c r="N50" s="1956"/>
      <c r="O50" s="2059"/>
      <c r="Q50" s="1096"/>
      <c r="R50" s="119"/>
      <c r="U50" s="1960"/>
      <c r="V50" s="2044"/>
      <c r="W50" s="2044"/>
      <c r="X50" s="888">
        <v>920</v>
      </c>
      <c r="Y50" s="888">
        <v>615</v>
      </c>
      <c r="Z50" s="888">
        <v>390</v>
      </c>
      <c r="AA50" s="363">
        <f t="shared" si="5"/>
        <v>0.220662</v>
      </c>
      <c r="AB50" s="2058"/>
      <c r="AC50" s="339">
        <v>32.6</v>
      </c>
      <c r="AD50" s="2057"/>
    </row>
    <row r="51" spans="1:30" ht="75.75" customHeight="1" thickBot="1">
      <c r="A51" s="1546" t="s">
        <v>2051</v>
      </c>
      <c r="B51" s="1547"/>
      <c r="C51" s="1547"/>
      <c r="D51" s="1547"/>
      <c r="E51" s="1547"/>
      <c r="F51" s="1547"/>
      <c r="G51" s="1547"/>
      <c r="H51" s="1547"/>
      <c r="I51" s="1548"/>
      <c r="J51" s="1846" t="s">
        <v>1745</v>
      </c>
      <c r="K51" s="1847"/>
      <c r="L51" s="1847"/>
      <c r="M51" s="1848"/>
      <c r="N51" s="464"/>
      <c r="O51" s="464"/>
      <c r="P51" s="217"/>
      <c r="Q51" s="1096"/>
      <c r="R51" s="119"/>
      <c r="U51" s="1"/>
      <c r="V51" s="1"/>
      <c r="W51" s="1"/>
      <c r="X51" s="1"/>
      <c r="Y51" s="1"/>
      <c r="Z51" s="1"/>
      <c r="AA51" s="120"/>
      <c r="AB51" s="120"/>
      <c r="AC51" s="119"/>
      <c r="AD51" s="120"/>
    </row>
    <row r="52" spans="1:30" ht="20.100000000000001" customHeight="1" thickBot="1">
      <c r="A52" s="301" t="s">
        <v>2052</v>
      </c>
      <c r="B52" s="1833" t="s">
        <v>1744</v>
      </c>
      <c r="C52" s="1833" t="s">
        <v>1743</v>
      </c>
      <c r="D52" s="1833" t="s">
        <v>1742</v>
      </c>
      <c r="E52" s="45">
        <v>958</v>
      </c>
      <c r="F52" s="407">
        <v>37</v>
      </c>
      <c r="G52" s="408" t="s">
        <v>409</v>
      </c>
      <c r="H52" s="527">
        <v>28</v>
      </c>
      <c r="I52" s="1907" t="s">
        <v>251</v>
      </c>
      <c r="J52" s="1056">
        <v>755</v>
      </c>
      <c r="K52" s="1968">
        <f>J52+J53</f>
        <v>2137</v>
      </c>
      <c r="L52" s="765">
        <f>IF(Начало!$D$13=0,0,J52*(1-Начало!$D$13))</f>
        <v>0</v>
      </c>
      <c r="M52" s="2056">
        <f>L52+L53</f>
        <v>0</v>
      </c>
      <c r="N52" s="1967"/>
      <c r="O52" s="2059">
        <v>149500</v>
      </c>
      <c r="P52" s="220"/>
      <c r="Q52" s="1096"/>
      <c r="R52" s="119"/>
      <c r="U52" s="1959">
        <f>N52*M52</f>
        <v>0</v>
      </c>
      <c r="V52" s="2042">
        <f>N52*AB52</f>
        <v>0</v>
      </c>
      <c r="W52" s="2042">
        <f>N52*AD52</f>
        <v>0</v>
      </c>
      <c r="X52" s="338">
        <v>1145</v>
      </c>
      <c r="Y52" s="338">
        <v>318</v>
      </c>
      <c r="Z52" s="338">
        <v>755</v>
      </c>
      <c r="AA52" s="363">
        <f t="shared" ref="AA52:AA61" si="6">(X52/1000)*(Y52/1000)*(Z52/1000)</f>
        <v>0.27490304999999998</v>
      </c>
      <c r="AB52" s="2058">
        <f>AA52+AA53</f>
        <v>0.48311130000000002</v>
      </c>
      <c r="AC52" s="1128">
        <v>33.299999999999997</v>
      </c>
      <c r="AD52" s="2057">
        <f>AC52+AC53</f>
        <v>68.5</v>
      </c>
    </row>
    <row r="53" spans="1:30" ht="20.100000000000001" customHeight="1" thickBot="1">
      <c r="A53" s="129" t="s">
        <v>2032</v>
      </c>
      <c r="B53" s="1858"/>
      <c r="C53" s="1858"/>
      <c r="D53" s="1858"/>
      <c r="E53" s="419"/>
      <c r="F53" s="282">
        <v>56</v>
      </c>
      <c r="G53" s="372" t="s">
        <v>1348</v>
      </c>
      <c r="H53" s="415">
        <v>32.5</v>
      </c>
      <c r="I53" s="1909"/>
      <c r="J53" s="1049">
        <v>1382</v>
      </c>
      <c r="K53" s="1969"/>
      <c r="L53" s="766">
        <f>IF(Начало!$D$13=0,0,J53*(1-Начало!$D$13))</f>
        <v>0</v>
      </c>
      <c r="M53" s="2041"/>
      <c r="N53" s="1956"/>
      <c r="O53" s="2059"/>
      <c r="P53" s="220"/>
      <c r="Q53" s="1096"/>
      <c r="R53" s="119"/>
      <c r="U53" s="1960"/>
      <c r="V53" s="2044"/>
      <c r="W53" s="2044"/>
      <c r="X53" s="338">
        <v>915</v>
      </c>
      <c r="Y53" s="338">
        <v>615</v>
      </c>
      <c r="Z53" s="338">
        <v>370</v>
      </c>
      <c r="AA53" s="363">
        <f t="shared" si="6"/>
        <v>0.20820825000000001</v>
      </c>
      <c r="AB53" s="2058"/>
      <c r="AC53" s="1128">
        <v>35.200000000000003</v>
      </c>
      <c r="AD53" s="2057"/>
    </row>
    <row r="54" spans="1:30" ht="19.5" customHeight="1" thickBot="1">
      <c r="A54" s="303" t="s">
        <v>2053</v>
      </c>
      <c r="B54" s="1833" t="s">
        <v>1741</v>
      </c>
      <c r="C54" s="1833" t="s">
        <v>1740</v>
      </c>
      <c r="D54" s="1833" t="s">
        <v>1739</v>
      </c>
      <c r="E54" s="38">
        <v>1192</v>
      </c>
      <c r="F54" s="369">
        <v>43</v>
      </c>
      <c r="G54" s="417" t="s">
        <v>409</v>
      </c>
      <c r="H54" s="418">
        <v>28</v>
      </c>
      <c r="I54" s="1909"/>
      <c r="J54" s="1057">
        <v>956</v>
      </c>
      <c r="K54" s="1968">
        <f>J54+J55</f>
        <v>2741</v>
      </c>
      <c r="L54" s="765">
        <f>IF(Начало!$D$13=0,0,J54*(1-Начало!$D$13))</f>
        <v>0</v>
      </c>
      <c r="M54" s="2040">
        <f>L54+L55</f>
        <v>0</v>
      </c>
      <c r="N54" s="1955"/>
      <c r="O54" s="2059">
        <v>191900</v>
      </c>
      <c r="P54" s="220"/>
      <c r="Q54" s="1096"/>
      <c r="R54" s="119"/>
      <c r="U54" s="1959">
        <f>N54*M54</f>
        <v>0</v>
      </c>
      <c r="V54" s="2042">
        <f>N54*AB54</f>
        <v>0</v>
      </c>
      <c r="W54" s="2042">
        <f>N54*AD54</f>
        <v>0</v>
      </c>
      <c r="X54" s="338">
        <v>1145</v>
      </c>
      <c r="Y54" s="338">
        <v>318</v>
      </c>
      <c r="Z54" s="338">
        <v>755</v>
      </c>
      <c r="AA54" s="363">
        <f t="shared" si="6"/>
        <v>0.27490304999999998</v>
      </c>
      <c r="AB54" s="2058">
        <f>AA54+AA55</f>
        <v>0.56795045</v>
      </c>
      <c r="AC54" s="1128">
        <v>33.1</v>
      </c>
      <c r="AD54" s="2057">
        <f>AC54+AC55</f>
        <v>80</v>
      </c>
    </row>
    <row r="55" spans="1:30" ht="19.5" customHeight="1" thickBot="1">
      <c r="A55" s="129" t="s">
        <v>2037</v>
      </c>
      <c r="B55" s="1858"/>
      <c r="C55" s="1858"/>
      <c r="D55" s="1858"/>
      <c r="E55" s="419"/>
      <c r="F55" s="282">
        <v>60</v>
      </c>
      <c r="G55" s="372" t="s">
        <v>1343</v>
      </c>
      <c r="H55" s="415">
        <v>43.9</v>
      </c>
      <c r="I55" s="1909"/>
      <c r="J55" s="1049">
        <v>1785</v>
      </c>
      <c r="K55" s="1969"/>
      <c r="L55" s="766">
        <f>IF(Начало!$D$13=0,0,J55*(1-Начало!$D$13))</f>
        <v>0</v>
      </c>
      <c r="M55" s="2041"/>
      <c r="N55" s="2071"/>
      <c r="O55" s="2059"/>
      <c r="P55" s="220"/>
      <c r="Q55" s="1096"/>
      <c r="R55" s="119"/>
      <c r="U55" s="1960"/>
      <c r="V55" s="2044"/>
      <c r="W55" s="2044"/>
      <c r="X55" s="338">
        <v>995</v>
      </c>
      <c r="Y55" s="338">
        <v>740</v>
      </c>
      <c r="Z55" s="338">
        <v>398</v>
      </c>
      <c r="AA55" s="363">
        <f t="shared" si="6"/>
        <v>0.29304740000000001</v>
      </c>
      <c r="AB55" s="2058"/>
      <c r="AC55" s="1128">
        <v>46.9</v>
      </c>
      <c r="AD55" s="2057"/>
    </row>
    <row r="56" spans="1:30" ht="19.5" customHeight="1" thickBot="1">
      <c r="A56" s="301" t="s">
        <v>2054</v>
      </c>
      <c r="B56" s="1833" t="s">
        <v>1738</v>
      </c>
      <c r="C56" s="1833" t="s">
        <v>1737</v>
      </c>
      <c r="D56" s="1833" t="s">
        <v>1736</v>
      </c>
      <c r="E56" s="45">
        <v>1955</v>
      </c>
      <c r="F56" s="369">
        <v>45</v>
      </c>
      <c r="G56" s="417" t="s">
        <v>410</v>
      </c>
      <c r="H56" s="418">
        <v>41.5</v>
      </c>
      <c r="I56" s="1909"/>
      <c r="J56" s="1056">
        <v>1495</v>
      </c>
      <c r="K56" s="1968">
        <f>J56+J57</f>
        <v>4365</v>
      </c>
      <c r="L56" s="765">
        <f>IF(Начало!$D$13=0,0,J56*(1-Начало!$D$13))</f>
        <v>0</v>
      </c>
      <c r="M56" s="2056">
        <f>L56+L57</f>
        <v>0</v>
      </c>
      <c r="N56" s="1967"/>
      <c r="O56" s="2059">
        <v>305500</v>
      </c>
      <c r="P56" s="220"/>
      <c r="Q56" s="1096"/>
      <c r="R56" s="119"/>
      <c r="U56" s="1959">
        <f>N56*M56</f>
        <v>0</v>
      </c>
      <c r="V56" s="2042">
        <f>N56*AB56</f>
        <v>0</v>
      </c>
      <c r="W56" s="2042">
        <f>N56*AD56</f>
        <v>0</v>
      </c>
      <c r="X56" s="338">
        <v>1725</v>
      </c>
      <c r="Y56" s="338">
        <v>318</v>
      </c>
      <c r="Z56" s="338">
        <v>755</v>
      </c>
      <c r="AA56" s="363">
        <f t="shared" si="6"/>
        <v>0.41415524999999997</v>
      </c>
      <c r="AB56" s="2058">
        <f>AA56+AA57</f>
        <v>0.89648024999999998</v>
      </c>
      <c r="AC56" s="1128">
        <v>48</v>
      </c>
      <c r="AD56" s="2057">
        <f>AC56+AC57</f>
        <v>133</v>
      </c>
    </row>
    <row r="57" spans="1:30" ht="19.5" customHeight="1" thickBot="1">
      <c r="A57" s="557" t="s">
        <v>2039</v>
      </c>
      <c r="B57" s="1858"/>
      <c r="C57" s="1858"/>
      <c r="D57" s="1858"/>
      <c r="E57" s="390"/>
      <c r="F57" s="282">
        <v>63</v>
      </c>
      <c r="G57" s="372" t="s">
        <v>412</v>
      </c>
      <c r="H57" s="282">
        <v>80.5</v>
      </c>
      <c r="I57" s="1909"/>
      <c r="J57" s="1060">
        <v>2870</v>
      </c>
      <c r="K57" s="1969"/>
      <c r="L57" s="766">
        <f>IF(Начало!$D$13=0,0,J57*(1-Начало!$D$13))</f>
        <v>0</v>
      </c>
      <c r="M57" s="2041"/>
      <c r="N57" s="1956"/>
      <c r="O57" s="2059"/>
      <c r="P57" s="870"/>
      <c r="Q57" s="1096"/>
      <c r="R57" s="119"/>
      <c r="U57" s="1960"/>
      <c r="V57" s="2044"/>
      <c r="W57" s="2044"/>
      <c r="X57" s="338">
        <v>1090</v>
      </c>
      <c r="Y57" s="338">
        <v>885</v>
      </c>
      <c r="Z57" s="338">
        <v>500</v>
      </c>
      <c r="AA57" s="363">
        <f t="shared" si="6"/>
        <v>0.48232500000000006</v>
      </c>
      <c r="AB57" s="2058"/>
      <c r="AC57" s="1128">
        <v>85</v>
      </c>
      <c r="AD57" s="2057"/>
    </row>
    <row r="58" spans="1:30" ht="19.5" customHeight="1" thickBot="1">
      <c r="A58" s="303" t="s">
        <v>2055</v>
      </c>
      <c r="B58" s="1833" t="s">
        <v>1735</v>
      </c>
      <c r="C58" s="1833" t="s">
        <v>1734</v>
      </c>
      <c r="D58" s="1833" t="s">
        <v>1733</v>
      </c>
      <c r="E58" s="38">
        <v>2100</v>
      </c>
      <c r="F58" s="369">
        <v>46</v>
      </c>
      <c r="G58" s="417" t="s">
        <v>410</v>
      </c>
      <c r="H58" s="418">
        <v>41.7</v>
      </c>
      <c r="I58" s="1909"/>
      <c r="J58" s="1056">
        <v>1543</v>
      </c>
      <c r="K58" s="1968">
        <f>J58+J59</f>
        <v>4642</v>
      </c>
      <c r="L58" s="765">
        <f>IF(Начало!$D$13=0,0,J58*(1-Начало!$D$13))</f>
        <v>0</v>
      </c>
      <c r="M58" s="2056">
        <f>L58+L59</f>
        <v>0</v>
      </c>
      <c r="N58" s="1955"/>
      <c r="O58" s="2059">
        <v>324900</v>
      </c>
      <c r="P58" s="220"/>
      <c r="Q58" s="1096"/>
      <c r="R58" s="119"/>
      <c r="U58" s="1959">
        <f>N58*M58</f>
        <v>0</v>
      </c>
      <c r="V58" s="2042">
        <f>N58*AB58</f>
        <v>0</v>
      </c>
      <c r="W58" s="2042">
        <f>N58*AD58</f>
        <v>0</v>
      </c>
      <c r="X58" s="338">
        <v>1725</v>
      </c>
      <c r="Y58" s="338">
        <v>318</v>
      </c>
      <c r="Z58" s="338">
        <v>755</v>
      </c>
      <c r="AA58" s="363">
        <f t="shared" si="6"/>
        <v>0.41415524999999997</v>
      </c>
      <c r="AB58" s="2058">
        <f>AA58+AA59</f>
        <v>1.2163522499999999</v>
      </c>
      <c r="AC58" s="1128">
        <v>48.5</v>
      </c>
      <c r="AD58" s="2057">
        <f>AC58+AC59</f>
        <v>166.8</v>
      </c>
    </row>
    <row r="59" spans="1:30" ht="19.5" customHeight="1" thickBot="1">
      <c r="A59" s="129" t="s">
        <v>2041</v>
      </c>
      <c r="B59" s="1858"/>
      <c r="C59" s="1858"/>
      <c r="D59" s="1858"/>
      <c r="E59" s="419"/>
      <c r="F59" s="282">
        <v>63.5</v>
      </c>
      <c r="G59" s="372" t="s">
        <v>797</v>
      </c>
      <c r="H59" s="415">
        <v>103.7</v>
      </c>
      <c r="I59" s="1909"/>
      <c r="J59" s="1049">
        <v>3099</v>
      </c>
      <c r="K59" s="1969"/>
      <c r="L59" s="766">
        <f>IF(Начало!$D$13=0,0,J59*(1-Начало!$D$13))</f>
        <v>0</v>
      </c>
      <c r="M59" s="2041"/>
      <c r="N59" s="2071"/>
      <c r="O59" s="2059"/>
      <c r="P59" s="220"/>
      <c r="Q59" s="1096"/>
      <c r="R59" s="119"/>
      <c r="U59" s="1960"/>
      <c r="V59" s="2044"/>
      <c r="W59" s="2044"/>
      <c r="X59" s="338">
        <v>1095</v>
      </c>
      <c r="Y59" s="338">
        <v>1480</v>
      </c>
      <c r="Z59" s="338">
        <v>495</v>
      </c>
      <c r="AA59" s="363">
        <f t="shared" si="6"/>
        <v>0.80219700000000005</v>
      </c>
      <c r="AB59" s="2058"/>
      <c r="AC59" s="1128">
        <v>118.3</v>
      </c>
      <c r="AD59" s="2057"/>
    </row>
    <row r="60" spans="1:30" ht="19.5" customHeight="1" thickBot="1">
      <c r="A60" s="303" t="s">
        <v>2056</v>
      </c>
      <c r="B60" s="1833" t="s">
        <v>1732</v>
      </c>
      <c r="C60" s="1833" t="s">
        <v>1731</v>
      </c>
      <c r="D60" s="1833" t="s">
        <v>1730</v>
      </c>
      <c r="E60" s="38">
        <v>2200</v>
      </c>
      <c r="F60" s="369">
        <v>48</v>
      </c>
      <c r="G60" s="417" t="s">
        <v>410</v>
      </c>
      <c r="H60" s="418">
        <v>42.3</v>
      </c>
      <c r="I60" s="1909"/>
      <c r="J60" s="1057">
        <v>1841</v>
      </c>
      <c r="K60" s="2036">
        <f>J60+J61</f>
        <v>5859</v>
      </c>
      <c r="L60" s="765">
        <f>IF(Начало!$D$13=0,0,J60*(1-Начало!$D$13))</f>
        <v>0</v>
      </c>
      <c r="M60" s="2056">
        <f>L60+L61</f>
        <v>0</v>
      </c>
      <c r="N60" s="1967"/>
      <c r="O60" s="2059">
        <v>410500</v>
      </c>
      <c r="P60" s="220"/>
      <c r="Q60" s="1096"/>
      <c r="R60" s="119"/>
      <c r="U60" s="1959">
        <f>N60*M60</f>
        <v>0</v>
      </c>
      <c r="V60" s="2042">
        <f>N60*AB60</f>
        <v>0</v>
      </c>
      <c r="W60" s="2042">
        <f>N60*AD60</f>
        <v>0</v>
      </c>
      <c r="X60" s="338">
        <v>1725</v>
      </c>
      <c r="Y60" s="338">
        <v>318</v>
      </c>
      <c r="Z60" s="338">
        <v>755</v>
      </c>
      <c r="AA60" s="363">
        <f t="shared" si="6"/>
        <v>0.41415524999999997</v>
      </c>
      <c r="AB60" s="2058">
        <f>AA60+AA61</f>
        <v>1.2163522499999999</v>
      </c>
      <c r="AC60" s="1128">
        <v>49.2</v>
      </c>
      <c r="AD60" s="2057">
        <f>AC60+AC61</f>
        <v>170.4</v>
      </c>
    </row>
    <row r="61" spans="1:30" ht="19.5" customHeight="1" thickBot="1">
      <c r="A61" s="129" t="s">
        <v>2043</v>
      </c>
      <c r="B61" s="1858"/>
      <c r="C61" s="1858"/>
      <c r="D61" s="1858"/>
      <c r="E61" s="419"/>
      <c r="F61" s="282">
        <v>64</v>
      </c>
      <c r="G61" s="372" t="s">
        <v>797</v>
      </c>
      <c r="H61" s="415">
        <v>107</v>
      </c>
      <c r="I61" s="1861"/>
      <c r="J61" s="1049">
        <v>4018</v>
      </c>
      <c r="K61" s="1969"/>
      <c r="L61" s="766">
        <f>IF(Начало!$D$13=0,0,J61*(1-Начало!$D$13))</f>
        <v>0</v>
      </c>
      <c r="M61" s="2041"/>
      <c r="N61" s="1956"/>
      <c r="O61" s="2059"/>
      <c r="P61" s="220"/>
      <c r="Q61" s="1096"/>
      <c r="R61" s="119"/>
      <c r="U61" s="1960"/>
      <c r="V61" s="2044"/>
      <c r="W61" s="2044"/>
      <c r="X61" s="338">
        <v>1095</v>
      </c>
      <c r="Y61" s="338">
        <v>1480</v>
      </c>
      <c r="Z61" s="338">
        <v>495</v>
      </c>
      <c r="AA61" s="363">
        <f t="shared" si="6"/>
        <v>0.80219700000000005</v>
      </c>
      <c r="AB61" s="2058"/>
      <c r="AC61" s="1128">
        <v>121.2</v>
      </c>
      <c r="AD61" s="2057"/>
    </row>
  </sheetData>
  <mergeCells count="284">
    <mergeCell ref="AD58:AD59"/>
    <mergeCell ref="O56:O57"/>
    <mergeCell ref="U56:U57"/>
    <mergeCell ref="V56:V57"/>
    <mergeCell ref="W56:W57"/>
    <mergeCell ref="W60:W61"/>
    <mergeCell ref="AB60:AB61"/>
    <mergeCell ref="AD60:AD61"/>
    <mergeCell ref="AB56:AB57"/>
    <mergeCell ref="AD56:AD57"/>
    <mergeCell ref="O58:O59"/>
    <mergeCell ref="U58:U59"/>
    <mergeCell ref="O60:O61"/>
    <mergeCell ref="U60:U61"/>
    <mergeCell ref="V60:V61"/>
    <mergeCell ref="V58:V59"/>
    <mergeCell ref="W58:W59"/>
    <mergeCell ref="AB58:AB59"/>
    <mergeCell ref="AD54:AD55"/>
    <mergeCell ref="O52:O53"/>
    <mergeCell ref="U52:U53"/>
    <mergeCell ref="V52:V53"/>
    <mergeCell ref="W52:W53"/>
    <mergeCell ref="AB52:AB53"/>
    <mergeCell ref="AD52:AD53"/>
    <mergeCell ref="K54:K55"/>
    <mergeCell ref="M54:M55"/>
    <mergeCell ref="N54:N55"/>
    <mergeCell ref="O54:O55"/>
    <mergeCell ref="U54:U55"/>
    <mergeCell ref="V54:V55"/>
    <mergeCell ref="W54:W55"/>
    <mergeCell ref="AB54:AB55"/>
    <mergeCell ref="N52:N53"/>
    <mergeCell ref="K56:K57"/>
    <mergeCell ref="M56:M57"/>
    <mergeCell ref="N56:N57"/>
    <mergeCell ref="K60:K61"/>
    <mergeCell ref="M60:M61"/>
    <mergeCell ref="N60:N61"/>
    <mergeCell ref="B46:B47"/>
    <mergeCell ref="C46:C47"/>
    <mergeCell ref="B52:B53"/>
    <mergeCell ref="C52:C53"/>
    <mergeCell ref="D52:D53"/>
    <mergeCell ref="J51:M51"/>
    <mergeCell ref="I52:I61"/>
    <mergeCell ref="K52:K53"/>
    <mergeCell ref="M52:M53"/>
    <mergeCell ref="K58:K59"/>
    <mergeCell ref="M58:M59"/>
    <mergeCell ref="N58:N59"/>
    <mergeCell ref="B54:B55"/>
    <mergeCell ref="C54:C55"/>
    <mergeCell ref="A51:I51"/>
    <mergeCell ref="D54:D55"/>
    <mergeCell ref="D56:D57"/>
    <mergeCell ref="D58:D59"/>
    <mergeCell ref="AB46:AB47"/>
    <mergeCell ref="AD46:AD47"/>
    <mergeCell ref="O44:O45"/>
    <mergeCell ref="U44:U45"/>
    <mergeCell ref="V44:V45"/>
    <mergeCell ref="D36:D37"/>
    <mergeCell ref="D38:D39"/>
    <mergeCell ref="D40:D41"/>
    <mergeCell ref="AD36:AD37"/>
    <mergeCell ref="K38:K39"/>
    <mergeCell ref="AB42:AB43"/>
    <mergeCell ref="AD42:AD43"/>
    <mergeCell ref="AD44:AD45"/>
    <mergeCell ref="K46:K47"/>
    <mergeCell ref="M46:M47"/>
    <mergeCell ref="N46:N47"/>
    <mergeCell ref="O46:O47"/>
    <mergeCell ref="U46:U47"/>
    <mergeCell ref="V46:V47"/>
    <mergeCell ref="W46:W47"/>
    <mergeCell ref="AB38:AB39"/>
    <mergeCell ref="AD38:AD39"/>
    <mergeCell ref="AD40:AD41"/>
    <mergeCell ref="K42:K43"/>
    <mergeCell ref="M42:M43"/>
    <mergeCell ref="N42:N43"/>
    <mergeCell ref="O42:O43"/>
    <mergeCell ref="U42:U43"/>
    <mergeCell ref="V42:V43"/>
    <mergeCell ref="W42:W43"/>
    <mergeCell ref="M38:M39"/>
    <mergeCell ref="N38:N39"/>
    <mergeCell ref="O38:O39"/>
    <mergeCell ref="U38:U39"/>
    <mergeCell ref="V38:V39"/>
    <mergeCell ref="W38:W39"/>
    <mergeCell ref="U40:U41"/>
    <mergeCell ref="V40:V41"/>
    <mergeCell ref="AD28:AD30"/>
    <mergeCell ref="W19:W21"/>
    <mergeCell ref="AB19:AB21"/>
    <mergeCell ref="AD19:AD21"/>
    <mergeCell ref="W22:W24"/>
    <mergeCell ref="AB22:AB24"/>
    <mergeCell ref="AD22:AD24"/>
    <mergeCell ref="W25:W27"/>
    <mergeCell ref="AB25:AB27"/>
    <mergeCell ref="AD25:AD27"/>
    <mergeCell ref="N8:N10"/>
    <mergeCell ref="O8:O10"/>
    <mergeCell ref="J31:M31"/>
    <mergeCell ref="K22:K24"/>
    <mergeCell ref="M22:M24"/>
    <mergeCell ref="N22:N24"/>
    <mergeCell ref="O22:O24"/>
    <mergeCell ref="V19:V21"/>
    <mergeCell ref="J18:M18"/>
    <mergeCell ref="U8:U10"/>
    <mergeCell ref="K11:K13"/>
    <mergeCell ref="M11:M13"/>
    <mergeCell ref="N11:N13"/>
    <mergeCell ref="O11:O13"/>
    <mergeCell ref="U11:U13"/>
    <mergeCell ref="I19:I30"/>
    <mergeCell ref="K19:K21"/>
    <mergeCell ref="M19:M21"/>
    <mergeCell ref="N19:N21"/>
    <mergeCell ref="O19:O21"/>
    <mergeCell ref="K25:K27"/>
    <mergeCell ref="M25:M27"/>
    <mergeCell ref="U22:U24"/>
    <mergeCell ref="V22:V24"/>
    <mergeCell ref="V28:V30"/>
    <mergeCell ref="U25:U27"/>
    <mergeCell ref="V25:V27"/>
    <mergeCell ref="K28:K30"/>
    <mergeCell ref="M28:M30"/>
    <mergeCell ref="N28:N30"/>
    <mergeCell ref="O28:O30"/>
    <mergeCell ref="U28:U30"/>
    <mergeCell ref="N25:N27"/>
    <mergeCell ref="O25:O27"/>
    <mergeCell ref="O32:O34"/>
    <mergeCell ref="K49:K50"/>
    <mergeCell ref="M49:M50"/>
    <mergeCell ref="N49:N50"/>
    <mergeCell ref="O49:O50"/>
    <mergeCell ref="U49:U50"/>
    <mergeCell ref="V49:V50"/>
    <mergeCell ref="W49:W50"/>
    <mergeCell ref="AB49:AB50"/>
    <mergeCell ref="AB44:AB45"/>
    <mergeCell ref="W36:W37"/>
    <mergeCell ref="AB36:AB37"/>
    <mergeCell ref="U36:U37"/>
    <mergeCell ref="V36:V37"/>
    <mergeCell ref="AB32:AB34"/>
    <mergeCell ref="N36:N37"/>
    <mergeCell ref="O36:O37"/>
    <mergeCell ref="K40:K41"/>
    <mergeCell ref="M40:M41"/>
    <mergeCell ref="N40:N41"/>
    <mergeCell ref="O40:O41"/>
    <mergeCell ref="K44:K45"/>
    <mergeCell ref="M44:M45"/>
    <mergeCell ref="N44:N45"/>
    <mergeCell ref="AD49:AD50"/>
    <mergeCell ref="U19:U21"/>
    <mergeCell ref="AD8:AD10"/>
    <mergeCell ref="AD11:AD13"/>
    <mergeCell ref="W11:W13"/>
    <mergeCell ref="U15:U17"/>
    <mergeCell ref="V15:V17"/>
    <mergeCell ref="U4:U5"/>
    <mergeCell ref="V4:V5"/>
    <mergeCell ref="W4:W5"/>
    <mergeCell ref="AB11:AB13"/>
    <mergeCell ref="AD15:AD17"/>
    <mergeCell ref="V8:V10"/>
    <mergeCell ref="W8:W10"/>
    <mergeCell ref="AB8:AB10"/>
    <mergeCell ref="W40:W41"/>
    <mergeCell ref="AB40:AB41"/>
    <mergeCell ref="AD32:AD34"/>
    <mergeCell ref="U32:U34"/>
    <mergeCell ref="W15:W17"/>
    <mergeCell ref="AB15:AB17"/>
    <mergeCell ref="V11:V13"/>
    <mergeCell ref="W28:W30"/>
    <mergeCell ref="AB28:AB30"/>
    <mergeCell ref="A6:M6"/>
    <mergeCell ref="A4:A5"/>
    <mergeCell ref="G4:G5"/>
    <mergeCell ref="W32:W34"/>
    <mergeCell ref="A14:I14"/>
    <mergeCell ref="I15:I17"/>
    <mergeCell ref="I49:I50"/>
    <mergeCell ref="A7:I7"/>
    <mergeCell ref="A48:I48"/>
    <mergeCell ref="J14:M14"/>
    <mergeCell ref="A31:I31"/>
    <mergeCell ref="I32:I34"/>
    <mergeCell ref="I8:I13"/>
    <mergeCell ref="W44:W45"/>
    <mergeCell ref="N15:N17"/>
    <mergeCell ref="J48:M48"/>
    <mergeCell ref="J7:M7"/>
    <mergeCell ref="K15:K17"/>
    <mergeCell ref="M15:M17"/>
    <mergeCell ref="K8:K10"/>
    <mergeCell ref="M8:M10"/>
    <mergeCell ref="J35:M35"/>
    <mergeCell ref="K36:K37"/>
    <mergeCell ref="M36:M37"/>
    <mergeCell ref="A1:A3"/>
    <mergeCell ref="K32:K34"/>
    <mergeCell ref="M32:M34"/>
    <mergeCell ref="N32:N34"/>
    <mergeCell ref="V32:V34"/>
    <mergeCell ref="B1:L1"/>
    <mergeCell ref="B2:L2"/>
    <mergeCell ref="M1:N1"/>
    <mergeCell ref="M3:N3"/>
    <mergeCell ref="M2:N2"/>
    <mergeCell ref="B3:L3"/>
    <mergeCell ref="H4:H5"/>
    <mergeCell ref="L4:M4"/>
    <mergeCell ref="N4:N5"/>
    <mergeCell ref="I4:I5"/>
    <mergeCell ref="J4:K4"/>
    <mergeCell ref="B4:C4"/>
    <mergeCell ref="D4:D5"/>
    <mergeCell ref="E4:E5"/>
    <mergeCell ref="F4:F5"/>
    <mergeCell ref="O15:O17"/>
    <mergeCell ref="O4:O5"/>
    <mergeCell ref="B15:B17"/>
    <mergeCell ref="C15:C17"/>
    <mergeCell ref="D15:D17"/>
    <mergeCell ref="B8:B10"/>
    <mergeCell ref="B11:B13"/>
    <mergeCell ref="C8:C10"/>
    <mergeCell ref="C11:C13"/>
    <mergeCell ref="D8:D10"/>
    <mergeCell ref="D11:D13"/>
    <mergeCell ref="C36:C37"/>
    <mergeCell ref="B36:B37"/>
    <mergeCell ref="B32:B34"/>
    <mergeCell ref="C32:C34"/>
    <mergeCell ref="D32:D34"/>
    <mergeCell ref="D19:D21"/>
    <mergeCell ref="D22:D24"/>
    <mergeCell ref="D25:D27"/>
    <mergeCell ref="D28:D30"/>
    <mergeCell ref="A18:I18"/>
    <mergeCell ref="B19:B21"/>
    <mergeCell ref="C19:C21"/>
    <mergeCell ref="C22:C24"/>
    <mergeCell ref="B22:B24"/>
    <mergeCell ref="C28:C30"/>
    <mergeCell ref="B28:B30"/>
    <mergeCell ref="C25:C27"/>
    <mergeCell ref="B25:B27"/>
    <mergeCell ref="B49:B50"/>
    <mergeCell ref="C49:C50"/>
    <mergeCell ref="D60:D61"/>
    <mergeCell ref="A35:I35"/>
    <mergeCell ref="I36:I47"/>
    <mergeCell ref="D42:D43"/>
    <mergeCell ref="B56:B57"/>
    <mergeCell ref="C56:C57"/>
    <mergeCell ref="B58:B59"/>
    <mergeCell ref="C58:C59"/>
    <mergeCell ref="B60:B61"/>
    <mergeCell ref="C60:C61"/>
    <mergeCell ref="B44:B45"/>
    <mergeCell ref="C44:C45"/>
    <mergeCell ref="D44:D45"/>
    <mergeCell ref="D46:D47"/>
    <mergeCell ref="B38:B39"/>
    <mergeCell ref="C38:C39"/>
    <mergeCell ref="B40:B41"/>
    <mergeCell ref="C40:C41"/>
    <mergeCell ref="B42:B43"/>
    <mergeCell ref="C42:C43"/>
    <mergeCell ref="D49:D50"/>
  </mergeCells>
  <printOptions horizontalCentered="1"/>
  <pageMargins left="0.39370078740157483" right="0.39370078740157483" top="0.59055118110236227" bottom="0.59055118110236227" header="0.31496062992125984" footer="0.31496062992125984"/>
  <pageSetup paperSize="9" scale="60"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249977111117893"/>
  </sheetPr>
  <dimension ref="A1:W48"/>
  <sheetViews>
    <sheetView zoomScaleNormal="100" zoomScaleSheetLayoutView="100" workbookViewId="0">
      <pane xSplit="1" ySplit="6" topLeftCell="B7" activePane="bottomRight" state="frozen"/>
      <selection pane="topRight" activeCell="C1" sqref="C1"/>
      <selection pane="bottomLeft" activeCell="A8" sqref="A8"/>
      <selection pane="bottomRight" sqref="A1:A3"/>
    </sheetView>
  </sheetViews>
  <sheetFormatPr defaultColWidth="9.140625" defaultRowHeight="20.25"/>
  <cols>
    <col min="1" max="1" width="28" style="9" customWidth="1"/>
    <col min="2" max="3" width="11" style="10" customWidth="1"/>
    <col min="4" max="4" width="9.42578125" style="11" customWidth="1"/>
    <col min="5" max="5" width="8.85546875" style="10" customWidth="1"/>
    <col min="6" max="6" width="8.5703125" style="10" customWidth="1"/>
    <col min="7" max="7" width="11.28515625" style="10" customWidth="1"/>
    <col min="8" max="8" width="7.42578125" style="11" customWidth="1"/>
    <col min="9" max="9" width="12.140625" style="11" customWidth="1"/>
    <col min="10" max="10" width="19.28515625" style="302" customWidth="1"/>
    <col min="11" max="11" width="7.140625" style="5" customWidth="1"/>
    <col min="12" max="12" width="1.7109375" style="40" customWidth="1"/>
    <col min="13" max="13" width="13" style="5" customWidth="1"/>
    <col min="14" max="14" width="7.140625" style="40" customWidth="1"/>
    <col min="15" max="17" width="10.5703125" style="6" hidden="1" customWidth="1"/>
    <col min="18" max="20" width="6.85546875" style="6" hidden="1" customWidth="1"/>
    <col min="21" max="21" width="9.140625" style="6" hidden="1" customWidth="1"/>
    <col min="22" max="22" width="12.28515625" style="6" hidden="1" customWidth="1"/>
    <col min="23" max="23" width="11.5703125" style="36" bestFit="1" customWidth="1"/>
    <col min="24" max="16384" width="9.140625" style="6"/>
  </cols>
  <sheetData>
    <row r="1" spans="1:23" ht="15.75" customHeight="1" thickBot="1">
      <c r="A1" s="1705" t="s">
        <v>120</v>
      </c>
      <c r="B1" s="982"/>
      <c r="C1" s="982"/>
      <c r="D1" s="982"/>
      <c r="E1" s="982"/>
      <c r="F1" s="982"/>
      <c r="G1" s="982"/>
      <c r="H1" s="982"/>
      <c r="I1" s="978" t="s">
        <v>117</v>
      </c>
      <c r="J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K1" s="1596"/>
      <c r="L1" s="684"/>
      <c r="M1" s="668"/>
      <c r="N1" s="204"/>
    </row>
    <row r="2" spans="1:23" ht="15.75" customHeight="1" thickTop="1" thickBot="1">
      <c r="A2" s="1706"/>
      <c r="B2" s="983"/>
      <c r="C2" s="983"/>
      <c r="D2" s="983"/>
      <c r="E2" s="983"/>
      <c r="F2" s="983"/>
      <c r="G2" s="983"/>
      <c r="H2" s="983"/>
      <c r="I2" s="979" t="s">
        <v>118</v>
      </c>
      <c r="J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K2" s="1608"/>
      <c r="L2" s="685"/>
      <c r="M2" s="674"/>
      <c r="N2" s="479"/>
    </row>
    <row r="3" spans="1:23" ht="15.75" customHeight="1" thickTop="1" thickBot="1">
      <c r="A3" s="1707"/>
      <c r="B3" s="984"/>
      <c r="C3" s="984"/>
      <c r="D3" s="984"/>
      <c r="E3" s="984"/>
      <c r="F3" s="984"/>
      <c r="G3" s="984"/>
      <c r="H3" s="984"/>
      <c r="I3" s="980" t="s">
        <v>119</v>
      </c>
      <c r="J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K3" s="1585"/>
      <c r="L3" s="686"/>
      <c r="M3" s="671"/>
      <c r="N3" s="204"/>
    </row>
    <row r="4" spans="1:23" s="7" customFormat="1" ht="24.75" customHeight="1">
      <c r="A4" s="2054" t="s">
        <v>141</v>
      </c>
      <c r="B4" s="2112" t="s">
        <v>584</v>
      </c>
      <c r="C4" s="2113"/>
      <c r="D4" s="2051" t="s">
        <v>624</v>
      </c>
      <c r="E4" s="2105" t="s">
        <v>144</v>
      </c>
      <c r="F4" s="2105" t="s">
        <v>586</v>
      </c>
      <c r="G4" s="2105" t="s">
        <v>415</v>
      </c>
      <c r="H4" s="2105" t="s">
        <v>13</v>
      </c>
      <c r="I4" s="1578" t="s">
        <v>254</v>
      </c>
      <c r="J4" s="2111" t="s">
        <v>11</v>
      </c>
      <c r="K4" s="1599" t="s">
        <v>121</v>
      </c>
      <c r="L4" s="188"/>
      <c r="M4" s="1620" t="s">
        <v>566</v>
      </c>
      <c r="N4" s="188"/>
      <c r="O4" s="88" t="s">
        <v>124</v>
      </c>
      <c r="P4" s="88" t="s">
        <v>128</v>
      </c>
      <c r="Q4" s="88" t="s">
        <v>130</v>
      </c>
      <c r="R4" s="569"/>
      <c r="S4" s="569"/>
      <c r="T4" s="569"/>
      <c r="U4" s="103" t="s">
        <v>115</v>
      </c>
      <c r="V4" s="103" t="s">
        <v>114</v>
      </c>
      <c r="W4" s="77"/>
    </row>
    <row r="5" spans="1:23" s="7" customFormat="1" ht="24.75" customHeight="1" thickBot="1">
      <c r="A5" s="2019"/>
      <c r="B5" s="268" t="s">
        <v>145</v>
      </c>
      <c r="C5" s="268" t="s">
        <v>146</v>
      </c>
      <c r="D5" s="2023"/>
      <c r="E5" s="2024"/>
      <c r="F5" s="2024"/>
      <c r="G5" s="2024"/>
      <c r="H5" s="1937"/>
      <c r="I5" s="2025"/>
      <c r="J5" s="2017"/>
      <c r="K5" s="1587"/>
      <c r="L5" s="188"/>
      <c r="M5" s="1621"/>
      <c r="N5" s="188"/>
      <c r="W5" s="77"/>
    </row>
    <row r="6" spans="1:23" s="7" customFormat="1" ht="21" customHeight="1" thickBot="1">
      <c r="A6" s="2102" t="s">
        <v>20</v>
      </c>
      <c r="B6" s="2103"/>
      <c r="C6" s="2103"/>
      <c r="D6" s="2103"/>
      <c r="E6" s="2103"/>
      <c r="F6" s="2103"/>
      <c r="G6" s="2103"/>
      <c r="H6" s="2103"/>
      <c r="I6" s="2103"/>
      <c r="J6" s="2103"/>
      <c r="K6" s="2104"/>
      <c r="L6" s="210"/>
      <c r="M6" s="520"/>
      <c r="N6" s="210"/>
      <c r="O6" s="115">
        <f>SUM(O27:O48)</f>
        <v>0</v>
      </c>
      <c r="P6" s="115">
        <f>SUM(P27:P48)</f>
        <v>0</v>
      </c>
      <c r="Q6" s="115">
        <f>SUM(Q27:Q48)</f>
        <v>0</v>
      </c>
      <c r="R6" s="115"/>
      <c r="S6" s="115"/>
      <c r="T6" s="115"/>
      <c r="W6" s="77"/>
    </row>
    <row r="7" spans="1:23" s="79" customFormat="1" ht="27" customHeight="1" thickBot="1">
      <c r="A7" s="1828" t="s">
        <v>1042</v>
      </c>
      <c r="B7" s="1829"/>
      <c r="C7" s="1829"/>
      <c r="D7" s="1829"/>
      <c r="E7" s="1829"/>
      <c r="F7" s="1829"/>
      <c r="G7" s="1829"/>
      <c r="H7" s="1829"/>
      <c r="I7" s="1829"/>
      <c r="J7" s="1829"/>
      <c r="K7" s="1830"/>
      <c r="L7" s="171"/>
      <c r="M7" s="458"/>
      <c r="N7" s="220"/>
      <c r="O7" s="172"/>
      <c r="P7" s="201"/>
      <c r="Q7" s="201"/>
      <c r="R7" s="201"/>
      <c r="S7" s="201"/>
      <c r="T7" s="201"/>
      <c r="U7" s="201"/>
      <c r="V7" s="106"/>
      <c r="W7" s="756"/>
    </row>
    <row r="8" spans="1:23" ht="28.5" customHeight="1" thickBot="1">
      <c r="A8" s="1546" t="s">
        <v>1069</v>
      </c>
      <c r="B8" s="1547"/>
      <c r="C8" s="1547"/>
      <c r="D8" s="1547"/>
      <c r="E8" s="1547"/>
      <c r="F8" s="1547"/>
      <c r="G8" s="1547"/>
      <c r="H8" s="1547"/>
      <c r="I8" s="1548"/>
      <c r="J8" s="981" t="s">
        <v>416</v>
      </c>
      <c r="K8" s="737"/>
      <c r="L8" s="219"/>
      <c r="M8" s="463"/>
      <c r="N8" s="217"/>
      <c r="O8" s="491"/>
      <c r="U8" s="120"/>
      <c r="V8" s="119"/>
    </row>
    <row r="9" spans="1:23" ht="20.100000000000001" customHeight="1">
      <c r="A9" s="739" t="s">
        <v>1043</v>
      </c>
      <c r="B9" s="86">
        <v>13</v>
      </c>
      <c r="C9" s="65">
        <v>13.75</v>
      </c>
      <c r="D9" s="2107">
        <v>8.1999999999999993</v>
      </c>
      <c r="E9" s="38">
        <v>1800</v>
      </c>
      <c r="F9" s="38">
        <v>41</v>
      </c>
      <c r="G9" s="38" t="s">
        <v>169</v>
      </c>
      <c r="H9" s="65">
        <v>29.2</v>
      </c>
      <c r="I9" s="1905" t="s">
        <v>251</v>
      </c>
      <c r="J9" s="889" t="s">
        <v>1462</v>
      </c>
      <c r="K9" s="2074"/>
      <c r="L9" s="736"/>
      <c r="M9" s="2076">
        <v>1280000</v>
      </c>
      <c r="N9" s="220"/>
      <c r="O9" s="2078"/>
      <c r="P9" s="2042">
        <f>IF(OR(U9="",K9=""),0,(K9*U9)+(K9*U14))</f>
        <v>0</v>
      </c>
      <c r="Q9" s="2042">
        <f>IF(OR(V9="",K9=""),0,(K9*V9)+(K9*V14))</f>
        <v>0</v>
      </c>
      <c r="R9" s="338"/>
      <c r="S9" s="338"/>
      <c r="T9" s="338"/>
      <c r="U9" s="120">
        <f>(R9/1000)*(S9/1000)*(T9/1000)</f>
        <v>0</v>
      </c>
      <c r="V9" s="119">
        <v>35.200000000000003</v>
      </c>
    </row>
    <row r="10" spans="1:23" ht="20.100000000000001" customHeight="1">
      <c r="A10" s="739" t="s">
        <v>1523</v>
      </c>
      <c r="B10" s="86"/>
      <c r="C10" s="86"/>
      <c r="D10" s="2108"/>
      <c r="E10" s="38" t="s">
        <v>140</v>
      </c>
      <c r="F10" s="38" t="s">
        <v>140</v>
      </c>
      <c r="G10" s="38" t="s">
        <v>633</v>
      </c>
      <c r="H10" s="65">
        <v>5</v>
      </c>
      <c r="I10" s="1905"/>
      <c r="J10" s="889" t="s">
        <v>1462</v>
      </c>
      <c r="K10" s="2101"/>
      <c r="L10" s="736"/>
      <c r="M10" s="2110"/>
      <c r="N10" s="220"/>
      <c r="O10" s="2078"/>
      <c r="P10" s="2043"/>
      <c r="Q10" s="2043"/>
      <c r="R10" s="338">
        <v>1035</v>
      </c>
      <c r="S10" s="338">
        <v>90</v>
      </c>
      <c r="T10" s="338">
        <v>1035</v>
      </c>
      <c r="U10" s="120">
        <f t="shared" ref="U10" si="0">(R10/1000)*(S10/1000)*(T10/1000)</f>
        <v>9.6410249999999975E-2</v>
      </c>
      <c r="V10" s="119">
        <v>7.9</v>
      </c>
    </row>
    <row r="11" spans="1:23" ht="20.100000000000001" customHeight="1">
      <c r="A11" s="739" t="s">
        <v>1043</v>
      </c>
      <c r="B11" s="86">
        <v>13</v>
      </c>
      <c r="C11" s="65">
        <v>13.75</v>
      </c>
      <c r="D11" s="2108"/>
      <c r="E11" s="38">
        <v>1800</v>
      </c>
      <c r="F11" s="38">
        <v>41</v>
      </c>
      <c r="G11" s="38" t="s">
        <v>169</v>
      </c>
      <c r="H11" s="65">
        <v>29.2</v>
      </c>
      <c r="I11" s="1905"/>
      <c r="J11" s="889" t="s">
        <v>1462</v>
      </c>
      <c r="K11" s="2101"/>
      <c r="L11" s="736"/>
      <c r="M11" s="2110"/>
      <c r="N11" s="220"/>
      <c r="O11" s="2078"/>
      <c r="P11" s="2043"/>
      <c r="Q11" s="2043"/>
      <c r="R11" s="338"/>
      <c r="S11" s="338"/>
      <c r="T11" s="338"/>
      <c r="U11" s="120">
        <f>(R11/1000)*(S11/1000)*(T11/1000)</f>
        <v>0</v>
      </c>
      <c r="V11" s="119">
        <v>35.200000000000003</v>
      </c>
    </row>
    <row r="12" spans="1:23" ht="20.100000000000001" customHeight="1">
      <c r="A12" s="739" t="s">
        <v>1523</v>
      </c>
      <c r="B12" s="86"/>
      <c r="C12" s="86"/>
      <c r="D12" s="2108"/>
      <c r="E12" s="38" t="s">
        <v>140</v>
      </c>
      <c r="F12" s="38" t="s">
        <v>140</v>
      </c>
      <c r="G12" s="38" t="s">
        <v>633</v>
      </c>
      <c r="H12" s="65">
        <v>5</v>
      </c>
      <c r="I12" s="1905"/>
      <c r="J12" s="889" t="s">
        <v>1462</v>
      </c>
      <c r="K12" s="2101"/>
      <c r="L12" s="736"/>
      <c r="M12" s="2110"/>
      <c r="N12" s="220"/>
      <c r="O12" s="2078"/>
      <c r="P12" s="2043"/>
      <c r="Q12" s="2043"/>
      <c r="R12" s="338">
        <v>1035</v>
      </c>
      <c r="S12" s="338">
        <v>90</v>
      </c>
      <c r="T12" s="338">
        <v>1035</v>
      </c>
      <c r="U12" s="120">
        <f t="shared" ref="U12:U13" si="1">(R12/1000)*(S12/1000)*(T12/1000)</f>
        <v>9.6410249999999975E-2</v>
      </c>
      <c r="V12" s="119">
        <v>7.9</v>
      </c>
    </row>
    <row r="13" spans="1:23" ht="20.100000000000001" customHeight="1">
      <c r="A13" s="739" t="s">
        <v>1044</v>
      </c>
      <c r="B13" s="86"/>
      <c r="C13" s="86"/>
      <c r="D13" s="2108"/>
      <c r="E13" s="38" t="s">
        <v>140</v>
      </c>
      <c r="F13" s="38" t="s">
        <v>140</v>
      </c>
      <c r="G13" s="38" t="s">
        <v>140</v>
      </c>
      <c r="H13" s="65">
        <v>0.4</v>
      </c>
      <c r="I13" s="1905"/>
      <c r="J13" s="889" t="s">
        <v>1462</v>
      </c>
      <c r="K13" s="2101"/>
      <c r="L13" s="736"/>
      <c r="M13" s="2110"/>
      <c r="N13" s="220"/>
      <c r="O13" s="2078"/>
      <c r="P13" s="2043"/>
      <c r="Q13" s="2043"/>
      <c r="R13" s="619">
        <v>290</v>
      </c>
      <c r="S13" s="619">
        <v>105</v>
      </c>
      <c r="T13" s="619">
        <v>100</v>
      </c>
      <c r="U13" s="120">
        <f t="shared" si="1"/>
        <v>3.045E-3</v>
      </c>
      <c r="V13" s="119">
        <v>0.6</v>
      </c>
    </row>
    <row r="14" spans="1:23" ht="20.100000000000001" customHeight="1" thickBot="1">
      <c r="A14" s="739" t="s">
        <v>1045</v>
      </c>
      <c r="B14" s="86">
        <v>26</v>
      </c>
      <c r="C14" s="86">
        <v>27.5</v>
      </c>
      <c r="D14" s="2109"/>
      <c r="E14" s="38" t="s">
        <v>140</v>
      </c>
      <c r="F14" s="38">
        <v>60</v>
      </c>
      <c r="G14" s="38" t="s">
        <v>1046</v>
      </c>
      <c r="H14" s="65">
        <v>142</v>
      </c>
      <c r="I14" s="1905"/>
      <c r="J14" s="889" t="s">
        <v>1462</v>
      </c>
      <c r="K14" s="2075"/>
      <c r="L14" s="736"/>
      <c r="M14" s="2077"/>
      <c r="N14" s="220"/>
      <c r="O14" s="2078"/>
      <c r="P14" s="2044"/>
      <c r="Q14" s="2044"/>
      <c r="R14" s="338">
        <v>1270</v>
      </c>
      <c r="S14" s="338">
        <v>1720</v>
      </c>
      <c r="T14" s="338">
        <v>565</v>
      </c>
      <c r="U14" s="120">
        <f>(R14/1000)*(S14/1000)*(T14/1000)</f>
        <v>1.234186</v>
      </c>
      <c r="V14" s="119">
        <v>164</v>
      </c>
    </row>
    <row r="15" spans="1:23" ht="28.5" customHeight="1" thickBot="1">
      <c r="A15" s="1546" t="s">
        <v>1047</v>
      </c>
      <c r="B15" s="1547"/>
      <c r="C15" s="1547"/>
      <c r="D15" s="1547"/>
      <c r="E15" s="1547"/>
      <c r="F15" s="1547"/>
      <c r="G15" s="1547"/>
      <c r="H15" s="1547"/>
      <c r="I15" s="1548"/>
      <c r="J15" s="981" t="s">
        <v>416</v>
      </c>
      <c r="K15" s="737"/>
      <c r="L15" s="219"/>
      <c r="M15" s="463"/>
      <c r="N15" s="217"/>
      <c r="O15" s="491"/>
      <c r="U15" s="120"/>
      <c r="V15" s="119"/>
    </row>
    <row r="16" spans="1:23" ht="20.100000000000001" customHeight="1">
      <c r="A16" s="739" t="s">
        <v>1048</v>
      </c>
      <c r="B16" s="2072">
        <v>26</v>
      </c>
      <c r="C16" s="2072">
        <v>30</v>
      </c>
      <c r="D16" s="2073">
        <v>11.3</v>
      </c>
      <c r="E16" s="38">
        <v>4400</v>
      </c>
      <c r="F16" s="38">
        <v>55</v>
      </c>
      <c r="G16" s="38" t="s">
        <v>1049</v>
      </c>
      <c r="H16" s="65">
        <v>85</v>
      </c>
      <c r="I16" s="1905" t="s">
        <v>251</v>
      </c>
      <c r="J16" s="889" t="s">
        <v>1462</v>
      </c>
      <c r="K16" s="2074"/>
      <c r="L16" s="736"/>
      <c r="M16" s="2076">
        <v>1294000</v>
      </c>
      <c r="N16" s="220"/>
      <c r="O16" s="2078"/>
      <c r="P16" s="2042">
        <f>IF(OR(U16="",K16=""),0,(K16*U16)+(K16*U17))</f>
        <v>0</v>
      </c>
      <c r="Q16" s="2042">
        <f>IF(OR(V16="",K16=""),0,(K16*V16)+(K16*V17))</f>
        <v>0</v>
      </c>
      <c r="R16" s="338">
        <v>1555</v>
      </c>
      <c r="S16" s="338">
        <v>500</v>
      </c>
      <c r="T16" s="338">
        <v>875</v>
      </c>
      <c r="U16" s="120">
        <f>(R16/1000)*(S16/1000)*(T16/1000)</f>
        <v>0.68031249999999999</v>
      </c>
      <c r="V16" s="119">
        <v>94</v>
      </c>
    </row>
    <row r="17" spans="1:23" ht="20.100000000000001" customHeight="1" thickBot="1">
      <c r="A17" s="739" t="s">
        <v>1045</v>
      </c>
      <c r="B17" s="2072"/>
      <c r="C17" s="2072"/>
      <c r="D17" s="2073"/>
      <c r="E17" s="38" t="s">
        <v>140</v>
      </c>
      <c r="F17" s="38">
        <v>60</v>
      </c>
      <c r="G17" s="38" t="s">
        <v>1046</v>
      </c>
      <c r="H17" s="65">
        <v>142</v>
      </c>
      <c r="I17" s="1905"/>
      <c r="J17" s="889" t="s">
        <v>1462</v>
      </c>
      <c r="K17" s="2075"/>
      <c r="L17" s="736"/>
      <c r="M17" s="2077"/>
      <c r="N17" s="220"/>
      <c r="O17" s="2078"/>
      <c r="P17" s="2044"/>
      <c r="Q17" s="2044"/>
      <c r="R17" s="338">
        <v>1270</v>
      </c>
      <c r="S17" s="338">
        <v>1720</v>
      </c>
      <c r="T17" s="338">
        <v>565</v>
      </c>
      <c r="U17" s="120">
        <f>(R17/1000)*(S17/1000)*(T17/1000)</f>
        <v>1.234186</v>
      </c>
      <c r="V17" s="119">
        <v>164</v>
      </c>
    </row>
    <row r="18" spans="1:23" ht="28.5" customHeight="1" thickBot="1">
      <c r="A18" s="1546" t="s">
        <v>1050</v>
      </c>
      <c r="B18" s="1547"/>
      <c r="C18" s="1547"/>
      <c r="D18" s="1547"/>
      <c r="E18" s="1547"/>
      <c r="F18" s="1547"/>
      <c r="G18" s="1547"/>
      <c r="H18" s="1547"/>
      <c r="I18" s="1548"/>
      <c r="J18" s="981" t="s">
        <v>416</v>
      </c>
      <c r="K18" s="737"/>
      <c r="L18" s="219"/>
      <c r="M18" s="463"/>
      <c r="N18" s="217"/>
      <c r="O18" s="491"/>
      <c r="U18" s="120"/>
      <c r="V18" s="119"/>
    </row>
    <row r="19" spans="1:23" ht="20.100000000000001" customHeight="1">
      <c r="A19" s="739" t="s">
        <v>1051</v>
      </c>
      <c r="B19" s="2072">
        <v>26</v>
      </c>
      <c r="C19" s="2072">
        <v>30</v>
      </c>
      <c r="D19" s="2073">
        <v>11.6</v>
      </c>
      <c r="E19" s="38">
        <v>4600</v>
      </c>
      <c r="F19" s="38">
        <v>55</v>
      </c>
      <c r="G19" s="38" t="s">
        <v>1049</v>
      </c>
      <c r="H19" s="65">
        <v>90</v>
      </c>
      <c r="I19" s="1905" t="s">
        <v>251</v>
      </c>
      <c r="J19" s="889" t="s">
        <v>1462</v>
      </c>
      <c r="K19" s="2074"/>
      <c r="L19" s="736"/>
      <c r="M19" s="2079">
        <v>1304000</v>
      </c>
      <c r="N19" s="220"/>
      <c r="O19" s="2078"/>
      <c r="P19" s="2042">
        <f>IF(OR(U19="",K19=""),0,(K19*U19)+(K19*U20))</f>
        <v>0</v>
      </c>
      <c r="Q19" s="2042">
        <f>IF(OR(V19="",K19=""),0,(K19*V19)+(K19*V20))</f>
        <v>0</v>
      </c>
      <c r="R19" s="338"/>
      <c r="S19" s="338"/>
      <c r="T19" s="338"/>
      <c r="U19" s="120">
        <f>(R19/1000)*(S19/1000)*(T19/1000)</f>
        <v>0</v>
      </c>
      <c r="V19" s="119">
        <v>99</v>
      </c>
    </row>
    <row r="20" spans="1:23" ht="20.100000000000001" customHeight="1" thickBot="1">
      <c r="A20" s="739" t="s">
        <v>1045</v>
      </c>
      <c r="B20" s="2072"/>
      <c r="C20" s="2072"/>
      <c r="D20" s="2073"/>
      <c r="E20" s="38" t="s">
        <v>140</v>
      </c>
      <c r="F20" s="38">
        <v>60</v>
      </c>
      <c r="G20" s="38" t="s">
        <v>1046</v>
      </c>
      <c r="H20" s="65">
        <v>142</v>
      </c>
      <c r="I20" s="1905"/>
      <c r="J20" s="889" t="s">
        <v>1462</v>
      </c>
      <c r="K20" s="2075"/>
      <c r="L20" s="736"/>
      <c r="M20" s="2080"/>
      <c r="N20" s="220"/>
      <c r="O20" s="2078"/>
      <c r="P20" s="2044"/>
      <c r="Q20" s="2044"/>
      <c r="R20" s="338">
        <v>1270</v>
      </c>
      <c r="S20" s="338">
        <v>1720</v>
      </c>
      <c r="T20" s="338">
        <v>565</v>
      </c>
      <c r="U20" s="120">
        <f>(R20/1000)*(S20/1000)*(T20/1000)</f>
        <v>1.234186</v>
      </c>
      <c r="V20" s="119">
        <v>164</v>
      </c>
    </row>
    <row r="21" spans="1:23" ht="28.5" customHeight="1" thickBot="1">
      <c r="A21" s="1546" t="s">
        <v>1052</v>
      </c>
      <c r="B21" s="1547"/>
      <c r="C21" s="1547"/>
      <c r="D21" s="1547"/>
      <c r="E21" s="1547"/>
      <c r="F21" s="1547"/>
      <c r="G21" s="1547"/>
      <c r="H21" s="1547"/>
      <c r="I21" s="1548"/>
      <c r="J21" s="981" t="s">
        <v>416</v>
      </c>
      <c r="K21" s="737"/>
      <c r="L21" s="219"/>
      <c r="M21" s="463"/>
      <c r="N21" s="217"/>
      <c r="O21" s="491"/>
      <c r="U21" s="120"/>
      <c r="V21" s="119"/>
    </row>
    <row r="22" spans="1:23" ht="20.100000000000001" customHeight="1">
      <c r="A22" s="739" t="s">
        <v>1053</v>
      </c>
      <c r="B22" s="2072">
        <v>28</v>
      </c>
      <c r="C22" s="2072">
        <v>30</v>
      </c>
      <c r="D22" s="2073">
        <v>11</v>
      </c>
      <c r="E22" s="38">
        <v>4500</v>
      </c>
      <c r="F22" s="38">
        <v>60</v>
      </c>
      <c r="G22" s="38" t="s">
        <v>1054</v>
      </c>
      <c r="H22" s="65">
        <v>137</v>
      </c>
      <c r="I22" s="1905" t="s">
        <v>251</v>
      </c>
      <c r="J22" s="889" t="s">
        <v>1462</v>
      </c>
      <c r="K22" s="2074"/>
      <c r="L22" s="736"/>
      <c r="M22" s="2076">
        <v>1395000</v>
      </c>
      <c r="N22" s="220"/>
      <c r="O22" s="2078"/>
      <c r="P22" s="2042">
        <f>IF(OR(U22="",K22=""),0,(K22*U22)+(K22*U23))</f>
        <v>0</v>
      </c>
      <c r="Q22" s="2042">
        <f>IF(OR(V22="",K22=""),0,(K22*V22)+(K22*V23))</f>
        <v>0</v>
      </c>
      <c r="R22" s="338"/>
      <c r="S22" s="338"/>
      <c r="T22" s="338"/>
      <c r="U22" s="120">
        <f>(R22/1000)*(S22/1000)*(T22/1000)</f>
        <v>0</v>
      </c>
      <c r="V22" s="119">
        <v>164</v>
      </c>
    </row>
    <row r="23" spans="1:23" ht="20.100000000000001" customHeight="1" thickBot="1">
      <c r="A23" s="739" t="s">
        <v>1045</v>
      </c>
      <c r="B23" s="2072"/>
      <c r="C23" s="2072"/>
      <c r="D23" s="2073"/>
      <c r="E23" s="38" t="s">
        <v>140</v>
      </c>
      <c r="F23" s="38">
        <v>60</v>
      </c>
      <c r="G23" s="38" t="s">
        <v>1046</v>
      </c>
      <c r="H23" s="65">
        <v>142</v>
      </c>
      <c r="I23" s="1905"/>
      <c r="J23" s="889" t="s">
        <v>1462</v>
      </c>
      <c r="K23" s="2075"/>
      <c r="L23" s="736"/>
      <c r="M23" s="2077"/>
      <c r="N23" s="220"/>
      <c r="O23" s="2078"/>
      <c r="P23" s="2044"/>
      <c r="Q23" s="2044"/>
      <c r="R23" s="338">
        <v>1270</v>
      </c>
      <c r="S23" s="338">
        <v>1720</v>
      </c>
      <c r="T23" s="338">
        <v>565</v>
      </c>
      <c r="U23" s="120">
        <f>(R23/1000)*(S23/1000)*(T23/1000)</f>
        <v>1.234186</v>
      </c>
      <c r="V23" s="119">
        <v>164</v>
      </c>
    </row>
    <row r="24" spans="1:23" ht="28.5" customHeight="1" thickBot="1">
      <c r="A24" s="1546" t="s">
        <v>1040</v>
      </c>
      <c r="B24" s="1547"/>
      <c r="C24" s="1547"/>
      <c r="D24" s="1547"/>
      <c r="E24" s="1547"/>
      <c r="F24" s="1547"/>
      <c r="G24" s="1547"/>
      <c r="H24" s="1547"/>
      <c r="I24" s="1548"/>
      <c r="J24" s="981" t="s">
        <v>416</v>
      </c>
      <c r="K24" s="663"/>
      <c r="L24" s="219"/>
      <c r="M24" s="463"/>
      <c r="N24" s="217"/>
      <c r="O24" s="491"/>
      <c r="R24" s="570"/>
      <c r="S24" s="570"/>
      <c r="T24" s="570"/>
      <c r="U24" s="120"/>
      <c r="V24" s="119"/>
    </row>
    <row r="25" spans="1:23" ht="20.100000000000001" customHeight="1">
      <c r="A25" s="126" t="s">
        <v>786</v>
      </c>
      <c r="B25" s="2082">
        <v>28</v>
      </c>
      <c r="C25" s="2082">
        <v>31.5</v>
      </c>
      <c r="D25" s="2073">
        <v>9</v>
      </c>
      <c r="E25" s="52" t="s">
        <v>787</v>
      </c>
      <c r="F25" s="52" t="s">
        <v>788</v>
      </c>
      <c r="G25" s="598" t="s">
        <v>789</v>
      </c>
      <c r="H25" s="481">
        <v>83</v>
      </c>
      <c r="I25" s="2081" t="s">
        <v>251</v>
      </c>
      <c r="J25" s="889" t="s">
        <v>1462</v>
      </c>
      <c r="K25" s="2074"/>
      <c r="L25" s="662"/>
      <c r="M25" s="2076">
        <v>1510000</v>
      </c>
      <c r="N25" s="220"/>
      <c r="O25" s="2078"/>
      <c r="P25" s="2042">
        <f>IF(OR(U25="",K25=""),0,(K25*U25)+(K25*U26))</f>
        <v>0</v>
      </c>
      <c r="Q25" s="2042">
        <f>IF(OR(V25="",K25=""),0,(K25*V25)+(K25*V26))</f>
        <v>0</v>
      </c>
      <c r="R25" s="338">
        <v>545</v>
      </c>
      <c r="S25" s="338">
        <v>1555</v>
      </c>
      <c r="T25" s="338">
        <v>875</v>
      </c>
      <c r="U25" s="120">
        <f t="shared" ref="U25:U26" si="2">(R25/1000)*(S25/1000)*(T25/1000)</f>
        <v>0.74154062499999995</v>
      </c>
      <c r="V25" s="119">
        <v>92</v>
      </c>
    </row>
    <row r="26" spans="1:23" ht="20.100000000000001" customHeight="1" thickBot="1">
      <c r="A26" s="126" t="s">
        <v>790</v>
      </c>
      <c r="B26" s="2082"/>
      <c r="C26" s="2082"/>
      <c r="D26" s="2073"/>
      <c r="E26" s="52" t="s">
        <v>140</v>
      </c>
      <c r="F26" s="52">
        <v>59</v>
      </c>
      <c r="G26" s="598" t="s">
        <v>791</v>
      </c>
      <c r="H26" s="481">
        <v>148</v>
      </c>
      <c r="I26" s="2081"/>
      <c r="J26" s="889" t="s">
        <v>1462</v>
      </c>
      <c r="K26" s="2075"/>
      <c r="L26" s="662"/>
      <c r="M26" s="2077"/>
      <c r="N26" s="220"/>
      <c r="O26" s="2078"/>
      <c r="P26" s="2044"/>
      <c r="Q26" s="2044"/>
      <c r="R26" s="338">
        <v>565</v>
      </c>
      <c r="S26" s="338">
        <v>1270</v>
      </c>
      <c r="T26" s="338">
        <v>1720</v>
      </c>
      <c r="U26" s="120">
        <f t="shared" si="2"/>
        <v>1.2341859999999998</v>
      </c>
      <c r="V26" s="119">
        <v>164</v>
      </c>
    </row>
    <row r="27" spans="1:23" s="79" customFormat="1" ht="27" customHeight="1" thickBot="1">
      <c r="A27" s="1828" t="s">
        <v>1041</v>
      </c>
      <c r="B27" s="1829"/>
      <c r="C27" s="1829"/>
      <c r="D27" s="1829"/>
      <c r="E27" s="1829"/>
      <c r="F27" s="1829"/>
      <c r="G27" s="1829"/>
      <c r="H27" s="1829"/>
      <c r="I27" s="1829"/>
      <c r="J27" s="1829"/>
      <c r="K27" s="1830"/>
      <c r="L27" s="171"/>
      <c r="M27" s="458"/>
      <c r="N27" s="220"/>
      <c r="O27" s="172"/>
      <c r="P27" s="201"/>
      <c r="Q27" s="201"/>
      <c r="R27" s="201"/>
      <c r="S27" s="201"/>
      <c r="T27" s="201"/>
      <c r="U27" s="201"/>
      <c r="V27" s="106"/>
      <c r="W27" s="36"/>
    </row>
    <row r="28" spans="1:23" ht="28.5" customHeight="1" thickBot="1">
      <c r="A28" s="1546" t="s">
        <v>1037</v>
      </c>
      <c r="B28" s="1547"/>
      <c r="C28" s="1547"/>
      <c r="D28" s="1547"/>
      <c r="E28" s="1547"/>
      <c r="F28" s="1547"/>
      <c r="G28" s="1547"/>
      <c r="H28" s="1547"/>
      <c r="I28" s="1548"/>
      <c r="J28" s="981" t="s">
        <v>416</v>
      </c>
      <c r="K28" s="478"/>
      <c r="L28" s="219"/>
      <c r="M28" s="463"/>
      <c r="N28" s="217"/>
      <c r="O28" s="491"/>
      <c r="U28" s="120"/>
      <c r="V28" s="119"/>
    </row>
    <row r="29" spans="1:23" ht="20.100000000000001" customHeight="1">
      <c r="A29" s="130" t="s">
        <v>417</v>
      </c>
      <c r="B29" s="2106">
        <v>22.3</v>
      </c>
      <c r="C29" s="2106">
        <v>25</v>
      </c>
      <c r="D29" s="2085">
        <v>7.5</v>
      </c>
      <c r="E29" s="53">
        <v>4500</v>
      </c>
      <c r="F29" s="53">
        <v>56</v>
      </c>
      <c r="G29" s="599" t="s">
        <v>451</v>
      </c>
      <c r="H29" s="480">
        <v>94</v>
      </c>
      <c r="I29" s="2088" t="s">
        <v>251</v>
      </c>
      <c r="J29" s="889" t="s">
        <v>1462</v>
      </c>
      <c r="K29" s="2074"/>
      <c r="L29" s="102"/>
      <c r="M29" s="2076">
        <v>1151000</v>
      </c>
      <c r="N29" s="220"/>
      <c r="O29" s="2078"/>
      <c r="P29" s="2042">
        <f>IF(OR(U29="",K29=""),0,(K29*U29)+(K29*U30))</f>
        <v>0</v>
      </c>
      <c r="Q29" s="2042">
        <f>IF(OR(V29="",K29=""),0,(K29*V29)+(K29*V30))</f>
        <v>0</v>
      </c>
      <c r="R29" s="338">
        <v>1555</v>
      </c>
      <c r="S29" s="338">
        <v>500</v>
      </c>
      <c r="T29" s="338">
        <v>875</v>
      </c>
      <c r="U29" s="120">
        <f t="shared" ref="U29:U34" si="3">(R29/1000)*(S29/1000)*(T29/1000)</f>
        <v>0.68031249999999999</v>
      </c>
      <c r="V29" s="119">
        <v>106</v>
      </c>
    </row>
    <row r="30" spans="1:23" ht="19.5" customHeight="1">
      <c r="A30" s="130" t="s">
        <v>418</v>
      </c>
      <c r="B30" s="2083"/>
      <c r="C30" s="2083"/>
      <c r="D30" s="2086"/>
      <c r="E30" s="52" t="s">
        <v>140</v>
      </c>
      <c r="F30" s="52">
        <v>68</v>
      </c>
      <c r="G30" s="48" t="s">
        <v>292</v>
      </c>
      <c r="H30" s="481">
        <v>174</v>
      </c>
      <c r="I30" s="2089"/>
      <c r="J30" s="889" t="s">
        <v>1462</v>
      </c>
      <c r="K30" s="2090"/>
      <c r="L30" s="102"/>
      <c r="M30" s="2077"/>
      <c r="N30" s="220"/>
      <c r="O30" s="2078"/>
      <c r="P30" s="2044"/>
      <c r="Q30" s="2044"/>
      <c r="R30" s="338">
        <v>1320</v>
      </c>
      <c r="S30" s="338">
        <v>1060</v>
      </c>
      <c r="T30" s="338">
        <v>730</v>
      </c>
      <c r="U30" s="120">
        <f t="shared" si="3"/>
        <v>1.0214160000000001</v>
      </c>
      <c r="V30" s="119">
        <v>193</v>
      </c>
    </row>
    <row r="31" spans="1:23" ht="20.100000000000001" customHeight="1">
      <c r="A31" s="130" t="s">
        <v>426</v>
      </c>
      <c r="B31" s="2082">
        <v>28.1</v>
      </c>
      <c r="C31" s="2082">
        <v>31.1</v>
      </c>
      <c r="D31" s="2085">
        <v>9.6</v>
      </c>
      <c r="E31" s="52">
        <v>5100</v>
      </c>
      <c r="F31" s="52">
        <v>56</v>
      </c>
      <c r="G31" s="38" t="s">
        <v>572</v>
      </c>
      <c r="H31" s="481">
        <v>97</v>
      </c>
      <c r="I31" s="2089"/>
      <c r="J31" s="889" t="s">
        <v>1462</v>
      </c>
      <c r="K31" s="2087"/>
      <c r="L31" s="543"/>
      <c r="M31" s="2076">
        <v>1170000</v>
      </c>
      <c r="N31" s="220"/>
      <c r="O31" s="2078"/>
      <c r="P31" s="2042">
        <f>IF(OR(U31="",K31=""),0,(K31*U31)+(K31*U32))</f>
        <v>0</v>
      </c>
      <c r="Q31" s="2042">
        <f>IF(OR(V31="",K31=""),0,(K31*V31)+(K31*V32))</f>
        <v>0</v>
      </c>
      <c r="R31" s="338">
        <v>1555</v>
      </c>
      <c r="S31" s="338">
        <v>500</v>
      </c>
      <c r="T31" s="338">
        <v>875</v>
      </c>
      <c r="U31" s="120">
        <f t="shared" si="3"/>
        <v>0.68031249999999999</v>
      </c>
      <c r="V31" s="119">
        <v>109</v>
      </c>
    </row>
    <row r="32" spans="1:23" ht="20.100000000000001" customHeight="1">
      <c r="A32" s="130" t="s">
        <v>427</v>
      </c>
      <c r="B32" s="2082">
        <v>28.1</v>
      </c>
      <c r="C32" s="2082">
        <v>31.1</v>
      </c>
      <c r="D32" s="2086"/>
      <c r="E32" s="52" t="s">
        <v>140</v>
      </c>
      <c r="F32" s="52">
        <v>68</v>
      </c>
      <c r="G32" s="48" t="s">
        <v>453</v>
      </c>
      <c r="H32" s="481">
        <v>177</v>
      </c>
      <c r="I32" s="2089"/>
      <c r="J32" s="889" t="s">
        <v>1462</v>
      </c>
      <c r="K32" s="2090"/>
      <c r="L32" s="543"/>
      <c r="M32" s="2077"/>
      <c r="N32" s="220"/>
      <c r="O32" s="2078"/>
      <c r="P32" s="2044"/>
      <c r="Q32" s="2044"/>
      <c r="R32" s="338">
        <v>1320</v>
      </c>
      <c r="S32" s="338">
        <v>1060</v>
      </c>
      <c r="T32" s="338">
        <v>730</v>
      </c>
      <c r="U32" s="120">
        <f t="shared" si="3"/>
        <v>1.0214160000000001</v>
      </c>
      <c r="V32" s="119">
        <v>192</v>
      </c>
    </row>
    <row r="33" spans="1:22" ht="19.5" customHeight="1">
      <c r="A33" s="130" t="s">
        <v>419</v>
      </c>
      <c r="B33" s="2083">
        <v>35</v>
      </c>
      <c r="C33" s="2083">
        <v>38</v>
      </c>
      <c r="D33" s="2085">
        <v>11.9</v>
      </c>
      <c r="E33" s="52">
        <v>6375</v>
      </c>
      <c r="F33" s="52">
        <v>63</v>
      </c>
      <c r="G33" s="38" t="s">
        <v>451</v>
      </c>
      <c r="H33" s="481">
        <v>97</v>
      </c>
      <c r="I33" s="2089"/>
      <c r="J33" s="889" t="s">
        <v>1462</v>
      </c>
      <c r="K33" s="2101"/>
      <c r="L33" s="102"/>
      <c r="M33" s="2076">
        <v>1646000</v>
      </c>
      <c r="N33" s="220"/>
      <c r="O33" s="2078"/>
      <c r="P33" s="2042">
        <f>IF(OR(U33="",K33=""),0,(K33*U33)+(K33*U34))</f>
        <v>0</v>
      </c>
      <c r="Q33" s="2042">
        <f>IF(OR(V33="",K33=""),0,(K33*V33)+(K33*V34))</f>
        <v>0</v>
      </c>
      <c r="R33" s="338">
        <v>1555</v>
      </c>
      <c r="S33" s="338">
        <v>500</v>
      </c>
      <c r="T33" s="338">
        <v>875</v>
      </c>
      <c r="U33" s="120">
        <f t="shared" si="3"/>
        <v>0.68031249999999999</v>
      </c>
      <c r="V33" s="119">
        <v>109</v>
      </c>
    </row>
    <row r="34" spans="1:22" ht="20.100000000000001" customHeight="1" thickBot="1">
      <c r="A34" s="130" t="s">
        <v>420</v>
      </c>
      <c r="B34" s="2084">
        <v>35</v>
      </c>
      <c r="C34" s="2084">
        <v>38</v>
      </c>
      <c r="D34" s="2086"/>
      <c r="E34" s="52" t="s">
        <v>140</v>
      </c>
      <c r="F34" s="52">
        <v>69</v>
      </c>
      <c r="G34" s="48" t="s">
        <v>292</v>
      </c>
      <c r="H34" s="481">
        <v>201</v>
      </c>
      <c r="I34" s="2089"/>
      <c r="J34" s="889" t="s">
        <v>1462</v>
      </c>
      <c r="K34" s="2075"/>
      <c r="L34" s="102"/>
      <c r="M34" s="2077"/>
      <c r="N34" s="220"/>
      <c r="O34" s="2078"/>
      <c r="P34" s="2044"/>
      <c r="Q34" s="2044"/>
      <c r="R34" s="338">
        <v>1320</v>
      </c>
      <c r="S34" s="338">
        <v>1060</v>
      </c>
      <c r="T34" s="338">
        <v>730</v>
      </c>
      <c r="U34" s="120">
        <f t="shared" si="3"/>
        <v>1.0214160000000001</v>
      </c>
      <c r="V34" s="119">
        <v>217</v>
      </c>
    </row>
    <row r="35" spans="1:22" ht="28.5" customHeight="1" thickBot="1">
      <c r="A35" s="1546" t="s">
        <v>1038</v>
      </c>
      <c r="B35" s="1547"/>
      <c r="C35" s="1547"/>
      <c r="D35" s="1547"/>
      <c r="E35" s="1547"/>
      <c r="F35" s="1547"/>
      <c r="G35" s="1547"/>
      <c r="H35" s="1547"/>
      <c r="I35" s="1548"/>
      <c r="J35" s="981" t="s">
        <v>416</v>
      </c>
      <c r="K35" s="568"/>
      <c r="L35" s="219"/>
      <c r="M35" s="463"/>
      <c r="N35" s="217"/>
      <c r="O35" s="491"/>
      <c r="R35" s="570"/>
      <c r="S35" s="570"/>
      <c r="T35" s="570"/>
      <c r="U35" s="120"/>
      <c r="V35" s="119"/>
    </row>
    <row r="36" spans="1:22" ht="20.100000000000001" customHeight="1">
      <c r="A36" s="130" t="s">
        <v>570</v>
      </c>
      <c r="B36" s="2082">
        <v>22.3</v>
      </c>
      <c r="C36" s="2082">
        <v>25</v>
      </c>
      <c r="D36" s="2096">
        <v>7.5</v>
      </c>
      <c r="E36" s="53">
        <v>4500</v>
      </c>
      <c r="F36" s="53">
        <v>56</v>
      </c>
      <c r="G36" s="599" t="s">
        <v>451</v>
      </c>
      <c r="H36" s="480">
        <v>94</v>
      </c>
      <c r="I36" s="2091" t="s">
        <v>251</v>
      </c>
      <c r="J36" s="889" t="s">
        <v>1462</v>
      </c>
      <c r="K36" s="2074"/>
      <c r="L36" s="567"/>
      <c r="M36" s="2076">
        <v>1142000</v>
      </c>
      <c r="N36" s="220"/>
      <c r="O36" s="2078"/>
      <c r="P36" s="2042">
        <f>IF(OR(U36="",K36=""),0,(K36*U36)+(K36*U37))</f>
        <v>0</v>
      </c>
      <c r="Q36" s="2042">
        <f>IF(OR(V36="",K36=""),0,(K36*V36)+(K36*V37))</f>
        <v>0</v>
      </c>
      <c r="R36" s="338">
        <v>1555</v>
      </c>
      <c r="S36" s="338">
        <v>500</v>
      </c>
      <c r="T36" s="338">
        <v>875</v>
      </c>
      <c r="U36" s="120">
        <f>(R36/1000)*(S36/1000)*(T36/1000)</f>
        <v>0.68031249999999999</v>
      </c>
      <c r="V36" s="119">
        <v>106</v>
      </c>
    </row>
    <row r="37" spans="1:22" ht="19.5" customHeight="1">
      <c r="A37" s="130" t="s">
        <v>418</v>
      </c>
      <c r="B37" s="2082">
        <v>22.3</v>
      </c>
      <c r="C37" s="2082">
        <v>25</v>
      </c>
      <c r="D37" s="2097"/>
      <c r="E37" s="52" t="s">
        <v>140</v>
      </c>
      <c r="F37" s="52">
        <v>68</v>
      </c>
      <c r="G37" s="48" t="s">
        <v>292</v>
      </c>
      <c r="H37" s="481">
        <v>174</v>
      </c>
      <c r="I37" s="2092"/>
      <c r="J37" s="889" t="s">
        <v>1462</v>
      </c>
      <c r="K37" s="2090"/>
      <c r="L37" s="567"/>
      <c r="M37" s="2077"/>
      <c r="N37" s="220"/>
      <c r="O37" s="2078"/>
      <c r="P37" s="2044"/>
      <c r="Q37" s="2044"/>
      <c r="R37" s="338">
        <v>1320</v>
      </c>
      <c r="S37" s="338">
        <v>1060</v>
      </c>
      <c r="T37" s="338">
        <v>730</v>
      </c>
      <c r="U37" s="120">
        <f>(R37/1000)*(S37/1000)*(T37/1000)</f>
        <v>1.0214160000000001</v>
      </c>
      <c r="V37" s="119">
        <v>193</v>
      </c>
    </row>
    <row r="38" spans="1:22" ht="20.100000000000001" customHeight="1">
      <c r="A38" s="130" t="s">
        <v>571</v>
      </c>
      <c r="B38" s="2082">
        <v>28.1</v>
      </c>
      <c r="C38" s="2082">
        <v>31.1</v>
      </c>
      <c r="D38" s="2100">
        <v>9.6</v>
      </c>
      <c r="E38" s="52">
        <v>5100</v>
      </c>
      <c r="F38" s="52">
        <v>56</v>
      </c>
      <c r="G38" s="38" t="s">
        <v>572</v>
      </c>
      <c r="H38" s="481">
        <v>97</v>
      </c>
      <c r="I38" s="2092"/>
      <c r="J38" s="889" t="s">
        <v>1462</v>
      </c>
      <c r="K38" s="2087"/>
      <c r="L38" s="567"/>
      <c r="M38" s="2076">
        <v>1196000</v>
      </c>
      <c r="N38" s="220"/>
      <c r="O38" s="2078"/>
      <c r="P38" s="2042">
        <f>IF(OR(U38="",K38=""),0,(K38*U38)+(K38*U39))</f>
        <v>0</v>
      </c>
      <c r="Q38" s="2042">
        <f>IF(OR(V38="",K38=""),0,(K38*V38)+(K38*V39))</f>
        <v>0</v>
      </c>
      <c r="R38" s="338">
        <v>1555</v>
      </c>
      <c r="S38" s="338">
        <v>500</v>
      </c>
      <c r="T38" s="338">
        <v>875</v>
      </c>
      <c r="U38" s="120">
        <f t="shared" ref="U38:U43" si="4">(R38/1000)*(S38/1000)*(T38/1000)</f>
        <v>0.68031249999999999</v>
      </c>
      <c r="V38" s="119">
        <v>109</v>
      </c>
    </row>
    <row r="39" spans="1:22" ht="20.100000000000001" customHeight="1">
      <c r="A39" s="130" t="s">
        <v>427</v>
      </c>
      <c r="B39" s="2082">
        <v>28.1</v>
      </c>
      <c r="C39" s="2082">
        <v>31.1</v>
      </c>
      <c r="D39" s="2097"/>
      <c r="E39" s="52" t="s">
        <v>140</v>
      </c>
      <c r="F39" s="52">
        <v>68</v>
      </c>
      <c r="G39" s="48" t="s">
        <v>453</v>
      </c>
      <c r="H39" s="481">
        <v>177</v>
      </c>
      <c r="I39" s="2092"/>
      <c r="J39" s="889" t="s">
        <v>1462</v>
      </c>
      <c r="K39" s="2090"/>
      <c r="L39" s="567"/>
      <c r="M39" s="2077"/>
      <c r="N39" s="220"/>
      <c r="O39" s="2078"/>
      <c r="P39" s="2044"/>
      <c r="Q39" s="2044"/>
      <c r="R39" s="338">
        <v>1320</v>
      </c>
      <c r="S39" s="338">
        <v>1060</v>
      </c>
      <c r="T39" s="338">
        <v>730</v>
      </c>
      <c r="U39" s="120">
        <f t="shared" si="4"/>
        <v>1.0214160000000001</v>
      </c>
      <c r="V39" s="119">
        <v>192</v>
      </c>
    </row>
    <row r="40" spans="1:22" ht="20.100000000000001" customHeight="1">
      <c r="A40" s="130" t="s">
        <v>421</v>
      </c>
      <c r="B40" s="2082">
        <v>44</v>
      </c>
      <c r="C40" s="2082">
        <v>47</v>
      </c>
      <c r="D40" s="2100">
        <v>16.3</v>
      </c>
      <c r="E40" s="52">
        <v>8500</v>
      </c>
      <c r="F40" s="52">
        <v>63</v>
      </c>
      <c r="G40" s="38" t="s">
        <v>573</v>
      </c>
      <c r="H40" s="481">
        <v>208</v>
      </c>
      <c r="I40" s="2092"/>
      <c r="J40" s="889" t="s">
        <v>1462</v>
      </c>
      <c r="K40" s="2087"/>
      <c r="L40" s="102"/>
      <c r="M40" s="2076">
        <v>2164000</v>
      </c>
      <c r="N40" s="220"/>
      <c r="O40" s="2078"/>
      <c r="P40" s="2042">
        <f>IF(OR(U40="",K40=""),0,(K40*U40)+(K40*U41))</f>
        <v>0</v>
      </c>
      <c r="Q40" s="2042">
        <f>IF(OR(V40="",K40=""),0,(K40*V40)+(K40*V41))</f>
        <v>0</v>
      </c>
      <c r="R40" s="338">
        <v>2095</v>
      </c>
      <c r="S40" s="338">
        <v>800</v>
      </c>
      <c r="T40" s="338">
        <v>964</v>
      </c>
      <c r="U40" s="120">
        <f t="shared" si="4"/>
        <v>1.615664</v>
      </c>
      <c r="V40" s="119">
        <v>220</v>
      </c>
    </row>
    <row r="41" spans="1:22" ht="20.100000000000001" customHeight="1">
      <c r="A41" s="130" t="s">
        <v>422</v>
      </c>
      <c r="B41" s="2082">
        <v>44</v>
      </c>
      <c r="C41" s="2082">
        <v>47</v>
      </c>
      <c r="D41" s="2097"/>
      <c r="E41" s="489" t="s">
        <v>140</v>
      </c>
      <c r="F41" s="489">
        <v>70</v>
      </c>
      <c r="G41" s="366" t="s">
        <v>293</v>
      </c>
      <c r="H41" s="482">
        <v>288</v>
      </c>
      <c r="I41" s="2092"/>
      <c r="J41" s="889" t="s">
        <v>1462</v>
      </c>
      <c r="K41" s="2101"/>
      <c r="L41" s="102"/>
      <c r="M41" s="2077"/>
      <c r="N41" s="220"/>
      <c r="O41" s="2078"/>
      <c r="P41" s="2044"/>
      <c r="Q41" s="2044"/>
      <c r="R41" s="338">
        <v>1305</v>
      </c>
      <c r="S41" s="338">
        <v>1790</v>
      </c>
      <c r="T41" s="338">
        <v>820</v>
      </c>
      <c r="U41" s="120">
        <f t="shared" si="4"/>
        <v>1.9154789999999999</v>
      </c>
      <c r="V41" s="119">
        <v>308</v>
      </c>
    </row>
    <row r="42" spans="1:22" ht="20.100000000000001" customHeight="1">
      <c r="A42" s="130" t="s">
        <v>423</v>
      </c>
      <c r="B42" s="2082">
        <v>56.3</v>
      </c>
      <c r="C42" s="2082">
        <v>58.6</v>
      </c>
      <c r="D42" s="2098">
        <v>22</v>
      </c>
      <c r="E42" s="52">
        <v>10800</v>
      </c>
      <c r="F42" s="52">
        <v>65</v>
      </c>
      <c r="G42" s="38" t="s">
        <v>573</v>
      </c>
      <c r="H42" s="481">
        <v>215</v>
      </c>
      <c r="I42" s="2092"/>
      <c r="J42" s="889" t="s">
        <v>1462</v>
      </c>
      <c r="K42" s="2087"/>
      <c r="L42" s="102"/>
      <c r="M42" s="2076">
        <v>2596000</v>
      </c>
      <c r="N42" s="220"/>
      <c r="O42" s="2078"/>
      <c r="P42" s="2042">
        <f>IF(OR(U42="",K42=""),0,(K42*U42)+(K42*U43))</f>
        <v>0</v>
      </c>
      <c r="Q42" s="2042">
        <f>IF(OR(V42="",K42=""),0,(K42*V42)+(K42*V43))</f>
        <v>0</v>
      </c>
      <c r="R42" s="338">
        <v>2095</v>
      </c>
      <c r="S42" s="338">
        <v>800</v>
      </c>
      <c r="T42" s="338">
        <v>964</v>
      </c>
      <c r="U42" s="120">
        <f t="shared" si="4"/>
        <v>1.615664</v>
      </c>
      <c r="V42" s="119">
        <v>230</v>
      </c>
    </row>
    <row r="43" spans="1:22" ht="20.100000000000001" customHeight="1" thickBot="1">
      <c r="A43" s="130" t="s">
        <v>424</v>
      </c>
      <c r="B43" s="2082">
        <v>56.3</v>
      </c>
      <c r="C43" s="2082">
        <v>58.6</v>
      </c>
      <c r="D43" s="2097"/>
      <c r="E43" s="489"/>
      <c r="F43" s="489">
        <v>73</v>
      </c>
      <c r="G43" s="366" t="s">
        <v>338</v>
      </c>
      <c r="H43" s="482">
        <v>320</v>
      </c>
      <c r="I43" s="2093"/>
      <c r="J43" s="889" t="s">
        <v>1462</v>
      </c>
      <c r="K43" s="2075"/>
      <c r="L43" s="102"/>
      <c r="M43" s="2077"/>
      <c r="N43" s="220"/>
      <c r="O43" s="2078"/>
      <c r="P43" s="2044"/>
      <c r="Q43" s="2044"/>
      <c r="R43" s="338">
        <v>1455</v>
      </c>
      <c r="S43" s="338">
        <v>1790</v>
      </c>
      <c r="T43" s="338">
        <v>830</v>
      </c>
      <c r="U43" s="120">
        <f t="shared" si="4"/>
        <v>2.1616935000000002</v>
      </c>
      <c r="V43" s="119">
        <v>336</v>
      </c>
    </row>
    <row r="44" spans="1:22" ht="20.100000000000001" customHeight="1" thickBot="1">
      <c r="A44" s="1532" t="s">
        <v>1039</v>
      </c>
      <c r="B44" s="1533"/>
      <c r="C44" s="1533"/>
      <c r="D44" s="1533"/>
      <c r="E44" s="1533"/>
      <c r="F44" s="1533"/>
      <c r="G44" s="1533"/>
      <c r="H44" s="1533"/>
      <c r="I44" s="1534"/>
      <c r="J44" s="981" t="s">
        <v>416</v>
      </c>
      <c r="K44" s="478"/>
      <c r="L44" s="219"/>
      <c r="M44" s="463"/>
      <c r="N44" s="217"/>
      <c r="O44" s="491"/>
      <c r="R44" s="570"/>
      <c r="S44" s="570"/>
      <c r="T44" s="570"/>
      <c r="U44" s="120"/>
      <c r="V44" s="119"/>
    </row>
    <row r="45" spans="1:22" ht="20.25" customHeight="1">
      <c r="A45" s="216" t="s">
        <v>425</v>
      </c>
      <c r="B45" s="2094">
        <v>22.3</v>
      </c>
      <c r="C45" s="2094">
        <v>25</v>
      </c>
      <c r="D45" s="2096">
        <v>7.5</v>
      </c>
      <c r="E45" s="388">
        <v>4300</v>
      </c>
      <c r="F45" s="388">
        <v>56</v>
      </c>
      <c r="G45" s="388" t="s">
        <v>452</v>
      </c>
      <c r="H45" s="281">
        <v>130</v>
      </c>
      <c r="I45" s="1833" t="s">
        <v>251</v>
      </c>
      <c r="J45" s="934" t="s">
        <v>1462</v>
      </c>
      <c r="K45" s="2074"/>
      <c r="L45" s="102"/>
      <c r="M45" s="2076">
        <v>1249000</v>
      </c>
      <c r="N45" s="220"/>
      <c r="O45" s="2078"/>
      <c r="P45" s="2042">
        <f>IF(OR(U45="",K45=""),0,(K45*U45)+(K45*U46))</f>
        <v>0</v>
      </c>
      <c r="Q45" s="2042">
        <f>IF(OR(V45="",K45=""),0,(K45*V45)+(K45*V46))</f>
        <v>0</v>
      </c>
      <c r="R45" s="338">
        <v>1362</v>
      </c>
      <c r="S45" s="338">
        <v>2050</v>
      </c>
      <c r="T45" s="338">
        <v>582</v>
      </c>
      <c r="U45" s="120">
        <f t="shared" ref="U45:U48" si="5">(R45/1000)*(S45/1000)*(T45/1000)</f>
        <v>1.6250022</v>
      </c>
      <c r="V45" s="119">
        <v>145</v>
      </c>
    </row>
    <row r="46" spans="1:22">
      <c r="A46" s="301" t="s">
        <v>418</v>
      </c>
      <c r="B46" s="2082">
        <v>22.3</v>
      </c>
      <c r="C46" s="2082">
        <v>25</v>
      </c>
      <c r="D46" s="2097"/>
      <c r="E46" s="913" t="s">
        <v>140</v>
      </c>
      <c r="F46" s="913">
        <v>68</v>
      </c>
      <c r="G46" s="913" t="s">
        <v>292</v>
      </c>
      <c r="H46" s="921">
        <v>174</v>
      </c>
      <c r="I46" s="1900"/>
      <c r="J46" s="889" t="s">
        <v>1462</v>
      </c>
      <c r="K46" s="2090"/>
      <c r="L46" s="102"/>
      <c r="M46" s="2077"/>
      <c r="N46" s="220"/>
      <c r="O46" s="2078"/>
      <c r="P46" s="2044"/>
      <c r="Q46" s="2044"/>
      <c r="R46" s="338">
        <v>1320</v>
      </c>
      <c r="S46" s="338">
        <v>1060</v>
      </c>
      <c r="T46" s="338">
        <v>730</v>
      </c>
      <c r="U46" s="120">
        <f t="shared" si="5"/>
        <v>1.0214160000000001</v>
      </c>
      <c r="V46" s="119">
        <v>193</v>
      </c>
    </row>
    <row r="47" spans="1:22">
      <c r="A47" s="301" t="s">
        <v>428</v>
      </c>
      <c r="B47" s="2082">
        <v>28.1</v>
      </c>
      <c r="C47" s="2082">
        <v>31.1</v>
      </c>
      <c r="D47" s="2098">
        <v>9.6</v>
      </c>
      <c r="E47" s="37">
        <v>5100</v>
      </c>
      <c r="F47" s="37">
        <v>56</v>
      </c>
      <c r="G47" s="920" t="s">
        <v>452</v>
      </c>
      <c r="H47" s="483">
        <v>140</v>
      </c>
      <c r="I47" s="1900"/>
      <c r="J47" s="889" t="s">
        <v>1462</v>
      </c>
      <c r="K47" s="2087"/>
      <c r="L47" s="102"/>
      <c r="M47" s="2076">
        <v>1270000</v>
      </c>
      <c r="N47" s="220"/>
      <c r="O47" s="2078"/>
      <c r="P47" s="2042">
        <f>IF(OR(U47="",K47=""),0,(K47*U47)+(K47*U48))</f>
        <v>0</v>
      </c>
      <c r="Q47" s="2042">
        <f>IF(OR(V47="",K47=""),0,(K47*V47)+(K47*V48))</f>
        <v>0</v>
      </c>
      <c r="R47" s="338">
        <v>1362</v>
      </c>
      <c r="S47" s="338">
        <v>2050</v>
      </c>
      <c r="T47" s="338">
        <v>582</v>
      </c>
      <c r="U47" s="120">
        <f t="shared" si="5"/>
        <v>1.6250022</v>
      </c>
      <c r="V47" s="119">
        <v>154</v>
      </c>
    </row>
    <row r="48" spans="1:22" ht="21" thickBot="1">
      <c r="A48" s="490" t="s">
        <v>427</v>
      </c>
      <c r="B48" s="2095">
        <v>28.1</v>
      </c>
      <c r="C48" s="2095">
        <v>31.1</v>
      </c>
      <c r="D48" s="2099"/>
      <c r="E48" s="900" t="s">
        <v>140</v>
      </c>
      <c r="F48" s="605">
        <v>68</v>
      </c>
      <c r="G48" s="380" t="s">
        <v>453</v>
      </c>
      <c r="H48" s="593">
        <v>177</v>
      </c>
      <c r="I48" s="1858"/>
      <c r="J48" s="935" t="s">
        <v>1462</v>
      </c>
      <c r="K48" s="2075"/>
      <c r="L48" s="102"/>
      <c r="M48" s="2080"/>
      <c r="N48" s="220"/>
      <c r="O48" s="2078"/>
      <c r="P48" s="2044"/>
      <c r="Q48" s="2044"/>
      <c r="R48" s="338">
        <v>1320</v>
      </c>
      <c r="S48" s="338">
        <v>1060</v>
      </c>
      <c r="T48" s="338">
        <v>730</v>
      </c>
      <c r="U48" s="120">
        <f t="shared" si="5"/>
        <v>1.0214160000000001</v>
      </c>
      <c r="V48" s="119">
        <v>192</v>
      </c>
    </row>
  </sheetData>
  <mergeCells count="144">
    <mergeCell ref="A1:A3"/>
    <mergeCell ref="G4:G5"/>
    <mergeCell ref="K4:K5"/>
    <mergeCell ref="H4:H5"/>
    <mergeCell ref="I4:I5"/>
    <mergeCell ref="J4:J5"/>
    <mergeCell ref="A4:A5"/>
    <mergeCell ref="B4:C4"/>
    <mergeCell ref="D4:D5"/>
    <mergeCell ref="J1:K1"/>
    <mergeCell ref="J2:K2"/>
    <mergeCell ref="J3:K3"/>
    <mergeCell ref="M4:M5"/>
    <mergeCell ref="M29:M30"/>
    <mergeCell ref="A27:K27"/>
    <mergeCell ref="A6:K6"/>
    <mergeCell ref="D29:D30"/>
    <mergeCell ref="E4:E5"/>
    <mergeCell ref="F4:F5"/>
    <mergeCell ref="A28:I28"/>
    <mergeCell ref="B29:B30"/>
    <mergeCell ref="C29:C30"/>
    <mergeCell ref="M25:M26"/>
    <mergeCell ref="A7:K7"/>
    <mergeCell ref="A8:I8"/>
    <mergeCell ref="D9:D14"/>
    <mergeCell ref="I9:I14"/>
    <mergeCell ref="K9:K14"/>
    <mergeCell ref="M9:M14"/>
    <mergeCell ref="A18:I18"/>
    <mergeCell ref="B19:B20"/>
    <mergeCell ref="P47:P48"/>
    <mergeCell ref="Q47:Q48"/>
    <mergeCell ref="O45:O46"/>
    <mergeCell ref="O47:O48"/>
    <mergeCell ref="M45:M46"/>
    <mergeCell ref="M47:M48"/>
    <mergeCell ref="Q29:Q30"/>
    <mergeCell ref="O29:O30"/>
    <mergeCell ref="K29:K30"/>
    <mergeCell ref="O31:O32"/>
    <mergeCell ref="Q33:Q34"/>
    <mergeCell ref="O33:O34"/>
    <mergeCell ref="M33:M34"/>
    <mergeCell ref="P29:P30"/>
    <mergeCell ref="K31:K32"/>
    <mergeCell ref="M31:M32"/>
    <mergeCell ref="P33:P34"/>
    <mergeCell ref="P31:P32"/>
    <mergeCell ref="K33:K34"/>
    <mergeCell ref="Q31:Q32"/>
    <mergeCell ref="Q40:Q41"/>
    <mergeCell ref="O40:O41"/>
    <mergeCell ref="M40:M41"/>
    <mergeCell ref="O42:O43"/>
    <mergeCell ref="M42:M43"/>
    <mergeCell ref="I45:I48"/>
    <mergeCell ref="K45:K46"/>
    <mergeCell ref="I36:I43"/>
    <mergeCell ref="K42:K43"/>
    <mergeCell ref="A44:I44"/>
    <mergeCell ref="B45:B46"/>
    <mergeCell ref="C45:C46"/>
    <mergeCell ref="B47:B48"/>
    <mergeCell ref="C47:C48"/>
    <mergeCell ref="D45:D46"/>
    <mergeCell ref="D47:D48"/>
    <mergeCell ref="D36:D37"/>
    <mergeCell ref="D38:D39"/>
    <mergeCell ref="D40:D41"/>
    <mergeCell ref="D42:D43"/>
    <mergeCell ref="K40:K41"/>
    <mergeCell ref="P45:P46"/>
    <mergeCell ref="Q45:Q46"/>
    <mergeCell ref="K47:K48"/>
    <mergeCell ref="B36:B37"/>
    <mergeCell ref="C36:C37"/>
    <mergeCell ref="B38:B39"/>
    <mergeCell ref="C38:C39"/>
    <mergeCell ref="A35:I35"/>
    <mergeCell ref="K25:K26"/>
    <mergeCell ref="I29:I34"/>
    <mergeCell ref="P42:P43"/>
    <mergeCell ref="Q42:Q43"/>
    <mergeCell ref="K36:K37"/>
    <mergeCell ref="M36:M37"/>
    <mergeCell ref="B40:B41"/>
    <mergeCell ref="C40:C41"/>
    <mergeCell ref="B42:B43"/>
    <mergeCell ref="C42:C43"/>
    <mergeCell ref="O36:O37"/>
    <mergeCell ref="P36:P37"/>
    <mergeCell ref="Q36:Q37"/>
    <mergeCell ref="K38:K39"/>
    <mergeCell ref="M38:M39"/>
    <mergeCell ref="O38:O39"/>
    <mergeCell ref="P38:P39"/>
    <mergeCell ref="Q38:Q39"/>
    <mergeCell ref="P40:P41"/>
    <mergeCell ref="O25:O26"/>
    <mergeCell ref="P25:P26"/>
    <mergeCell ref="Q25:Q26"/>
    <mergeCell ref="I25:I26"/>
    <mergeCell ref="A24:I24"/>
    <mergeCell ref="B25:B26"/>
    <mergeCell ref="C25:C26"/>
    <mergeCell ref="D25:D26"/>
    <mergeCell ref="C33:C34"/>
    <mergeCell ref="D31:D32"/>
    <mergeCell ref="D33:D34"/>
    <mergeCell ref="B31:B32"/>
    <mergeCell ref="C31:C32"/>
    <mergeCell ref="B33:B34"/>
    <mergeCell ref="O9:O14"/>
    <mergeCell ref="P9:P14"/>
    <mergeCell ref="Q9:Q14"/>
    <mergeCell ref="A15:I15"/>
    <mergeCell ref="B16:B17"/>
    <mergeCell ref="C16:C17"/>
    <mergeCell ref="D16:D17"/>
    <mergeCell ref="I16:I17"/>
    <mergeCell ref="K16:K17"/>
    <mergeCell ref="M16:M17"/>
    <mergeCell ref="O16:O17"/>
    <mergeCell ref="P16:P17"/>
    <mergeCell ref="Q16:Q17"/>
    <mergeCell ref="Q19:Q20"/>
    <mergeCell ref="A21:I21"/>
    <mergeCell ref="B22:B23"/>
    <mergeCell ref="C22:C23"/>
    <mergeCell ref="D22:D23"/>
    <mergeCell ref="I22:I23"/>
    <mergeCell ref="K22:K23"/>
    <mergeCell ref="M22:M23"/>
    <mergeCell ref="O22:O23"/>
    <mergeCell ref="P22:P23"/>
    <mergeCell ref="Q22:Q23"/>
    <mergeCell ref="C19:C20"/>
    <mergeCell ref="D19:D20"/>
    <mergeCell ref="I19:I20"/>
    <mergeCell ref="K19:K20"/>
    <mergeCell ref="M19:M20"/>
    <mergeCell ref="O19:O20"/>
    <mergeCell ref="P19:P20"/>
  </mergeCells>
  <printOptions horizontalCentered="1"/>
  <pageMargins left="0.59055118110236227" right="0.59055118110236227" top="0.59055118110236227" bottom="0.59055118110236227" header="0.51181102362204722" footer="0.51181102362204722"/>
  <pageSetup paperSize="9" scale="5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249977111117893"/>
  </sheetPr>
  <dimension ref="A1:W15"/>
  <sheetViews>
    <sheetView zoomScaleNormal="100" zoomScaleSheetLayoutView="100" workbookViewId="0">
      <pane ySplit="3" topLeftCell="A4" activePane="bottomLeft" state="frozen"/>
      <selection pane="bottomLeft" sqref="A1:A3"/>
    </sheetView>
  </sheetViews>
  <sheetFormatPr defaultColWidth="9.140625" defaultRowHeight="11.25"/>
  <cols>
    <col min="1" max="1" width="16.5703125" style="36" customWidth="1"/>
    <col min="2" max="3" width="13.5703125" style="36" customWidth="1"/>
    <col min="4" max="4" width="7.85546875" style="35" customWidth="1"/>
    <col min="5" max="5" width="10" style="35" customWidth="1"/>
    <col min="6" max="6" width="13.7109375" style="35" customWidth="1"/>
    <col min="7" max="7" width="6.85546875" style="35" customWidth="1"/>
    <col min="8" max="8" width="16.140625" style="89" customWidth="1"/>
    <col min="9" max="9" width="8.7109375" style="80" customWidth="1"/>
    <col min="10" max="10" width="1.5703125" style="185" customWidth="1"/>
    <col min="11" max="11" width="12.5703125" style="80" customWidth="1"/>
    <col min="12" max="13" width="8.7109375" style="185" customWidth="1"/>
    <col min="14" max="14" width="10.7109375" style="185" customWidth="1"/>
    <col min="15" max="17" width="8.7109375" style="185" hidden="1" customWidth="1"/>
    <col min="18" max="20" width="9.140625" style="36" hidden="1" customWidth="1"/>
    <col min="21" max="21" width="12.140625" style="229" hidden="1" customWidth="1"/>
    <col min="22" max="22" width="14.7109375" style="36" hidden="1" customWidth="1"/>
    <col min="23" max="23" width="19.140625" style="36" customWidth="1"/>
    <col min="24" max="24" width="9.140625" style="36" customWidth="1"/>
    <col min="25" max="25" width="13.7109375" style="36" customWidth="1"/>
    <col min="26" max="16384" width="9.140625" style="36"/>
  </cols>
  <sheetData>
    <row r="1" spans="1:23" ht="14.25" customHeight="1" thickBot="1">
      <c r="A1" s="1600" t="s">
        <v>120</v>
      </c>
      <c r="B1" s="2120" t="s">
        <v>117</v>
      </c>
      <c r="C1" s="2120"/>
      <c r="D1" s="2120"/>
      <c r="E1" s="2120"/>
      <c r="F1" s="2120"/>
      <c r="G1" s="2120"/>
      <c r="H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I1" s="1596"/>
      <c r="J1" s="667"/>
      <c r="K1" s="668"/>
      <c r="L1" s="187"/>
      <c r="M1" s="187"/>
      <c r="N1" s="187"/>
      <c r="O1" s="101"/>
      <c r="P1" s="101"/>
      <c r="Q1" s="101"/>
    </row>
    <row r="2" spans="1:23" ht="14.25" customHeight="1" thickTop="1" thickBot="1">
      <c r="A2" s="1601"/>
      <c r="B2" s="2120" t="s">
        <v>118</v>
      </c>
      <c r="C2" s="2120"/>
      <c r="D2" s="2120"/>
      <c r="E2" s="2120"/>
      <c r="F2" s="2120"/>
      <c r="G2" s="2120"/>
      <c r="H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I2" s="1608"/>
      <c r="J2" s="666"/>
      <c r="K2" s="669"/>
      <c r="L2" s="187"/>
      <c r="M2" s="187"/>
      <c r="N2" s="187"/>
      <c r="O2" s="101"/>
      <c r="P2" s="101"/>
      <c r="Q2" s="101"/>
    </row>
    <row r="3" spans="1:23" ht="14.25" customHeight="1" thickTop="1" thickBot="1">
      <c r="A3" s="1601"/>
      <c r="B3" s="2119" t="s">
        <v>119</v>
      </c>
      <c r="C3" s="2119"/>
      <c r="D3" s="2119"/>
      <c r="E3" s="2119"/>
      <c r="F3" s="2119"/>
      <c r="G3" s="2119"/>
      <c r="H3" s="2117">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I3" s="2118"/>
      <c r="J3" s="670"/>
      <c r="K3" s="671"/>
      <c r="L3" s="187"/>
      <c r="M3" s="187"/>
      <c r="N3" s="187"/>
      <c r="O3" s="101"/>
      <c r="P3" s="101"/>
      <c r="Q3" s="101"/>
    </row>
    <row r="4" spans="1:23" ht="49.5" customHeight="1" thickBot="1">
      <c r="A4" s="1386" t="s">
        <v>141</v>
      </c>
      <c r="B4" s="1387" t="s">
        <v>2141</v>
      </c>
      <c r="C4" s="1388" t="s">
        <v>2142</v>
      </c>
      <c r="D4" s="1388" t="s">
        <v>144</v>
      </c>
      <c r="E4" s="1388" t="s">
        <v>586</v>
      </c>
      <c r="F4" s="1388" t="s">
        <v>348</v>
      </c>
      <c r="G4" s="1388" t="s">
        <v>13</v>
      </c>
      <c r="H4" s="1387" t="s">
        <v>6</v>
      </c>
      <c r="I4" s="1389" t="s">
        <v>116</v>
      </c>
      <c r="J4" s="102"/>
      <c r="K4" s="661" t="s">
        <v>566</v>
      </c>
      <c r="L4" s="102"/>
      <c r="M4" s="102"/>
      <c r="N4" s="36"/>
      <c r="O4" s="88" t="s">
        <v>117</v>
      </c>
      <c r="P4" s="88" t="s">
        <v>118</v>
      </c>
      <c r="Q4" s="88" t="s">
        <v>119</v>
      </c>
      <c r="W4" s="73"/>
    </row>
    <row r="5" spans="1:23" ht="28.5" customHeight="1" thickBot="1">
      <c r="A5" s="2114" t="s">
        <v>278</v>
      </c>
      <c r="B5" s="2115"/>
      <c r="C5" s="2115"/>
      <c r="D5" s="2115"/>
      <c r="E5" s="2115"/>
      <c r="F5" s="2115"/>
      <c r="G5" s="2115"/>
      <c r="H5" s="2115"/>
      <c r="I5" s="2116"/>
      <c r="J5" s="189"/>
      <c r="K5" s="506"/>
      <c r="L5" s="189"/>
      <c r="M5" s="189"/>
      <c r="N5" s="77"/>
      <c r="O5" s="115">
        <f>SUM(O6:O13)</f>
        <v>0</v>
      </c>
      <c r="P5" s="115">
        <f>SUM(P6:P13)</f>
        <v>0</v>
      </c>
      <c r="Q5" s="115">
        <f>SUM(Q6:Q13)</f>
        <v>0</v>
      </c>
    </row>
    <row r="6" spans="1:23" s="77" customFormat="1" ht="14.25" customHeight="1">
      <c r="A6" s="1301" t="s">
        <v>1619</v>
      </c>
      <c r="B6" s="1381">
        <v>79.599999999999994</v>
      </c>
      <c r="C6" s="1381">
        <v>25</v>
      </c>
      <c r="D6" s="247">
        <v>200</v>
      </c>
      <c r="E6" s="247">
        <v>25.5</v>
      </c>
      <c r="F6" s="247" t="s">
        <v>1620</v>
      </c>
      <c r="G6" s="247">
        <v>53.6</v>
      </c>
      <c r="H6" s="934" t="s">
        <v>1462</v>
      </c>
      <c r="I6" s="1162"/>
      <c r="J6" s="1096"/>
      <c r="K6" s="1308">
        <v>362000</v>
      </c>
      <c r="L6" s="1096"/>
      <c r="M6" s="1096"/>
      <c r="N6" s="1317"/>
      <c r="O6" s="171"/>
      <c r="P6" s="172">
        <f t="shared" ref="P6:P13" si="0">IF(OR(U6="",I6=""),0,I6*U6)</f>
        <v>0</v>
      </c>
      <c r="Q6" s="172">
        <f t="shared" ref="Q6:Q13" si="1">IF(OR(V6="",I6=""),0,I6*V6)</f>
        <v>0</v>
      </c>
      <c r="R6" s="77">
        <v>960</v>
      </c>
      <c r="S6" s="77">
        <v>455</v>
      </c>
      <c r="T6" s="77">
        <v>770</v>
      </c>
      <c r="U6" s="1071">
        <f t="shared" ref="U6:U13" si="2">(R6/1000)*(S6/1000)*(T6/1000)</f>
        <v>0.33633600000000002</v>
      </c>
      <c r="V6" s="77">
        <v>40</v>
      </c>
      <c r="W6" s="1163"/>
    </row>
    <row r="7" spans="1:23" s="77" customFormat="1" ht="14.25" customHeight="1">
      <c r="A7" s="1302" t="s">
        <v>1621</v>
      </c>
      <c r="B7" s="1382">
        <v>79.3</v>
      </c>
      <c r="C7" s="1382">
        <v>35</v>
      </c>
      <c r="D7" s="46">
        <v>300</v>
      </c>
      <c r="E7" s="46">
        <v>30</v>
      </c>
      <c r="F7" s="46" t="s">
        <v>1622</v>
      </c>
      <c r="G7" s="46">
        <v>59</v>
      </c>
      <c r="H7" s="889" t="s">
        <v>1462</v>
      </c>
      <c r="I7" s="1164"/>
      <c r="J7" s="1096"/>
      <c r="K7" s="1309">
        <v>382000</v>
      </c>
      <c r="L7" s="1096"/>
      <c r="M7" s="1096"/>
      <c r="N7" s="1350"/>
      <c r="O7" s="171"/>
      <c r="P7" s="172">
        <f t="shared" si="0"/>
        <v>0</v>
      </c>
      <c r="Q7" s="172">
        <f t="shared" si="1"/>
        <v>0</v>
      </c>
      <c r="R7" s="77">
        <v>1020</v>
      </c>
      <c r="S7" s="77">
        <v>452</v>
      </c>
      <c r="T7" s="77">
        <v>810</v>
      </c>
      <c r="U7" s="1071">
        <f t="shared" si="2"/>
        <v>0.37344240000000001</v>
      </c>
      <c r="V7" s="77">
        <v>44</v>
      </c>
      <c r="W7" s="1163"/>
    </row>
    <row r="8" spans="1:23" s="77" customFormat="1" ht="14.25" customHeight="1">
      <c r="A8" s="1302" t="s">
        <v>1623</v>
      </c>
      <c r="B8" s="1382">
        <v>78</v>
      </c>
      <c r="C8" s="1382">
        <v>40</v>
      </c>
      <c r="D8" s="46">
        <v>400</v>
      </c>
      <c r="E8" s="46">
        <v>28</v>
      </c>
      <c r="F8" s="46" t="s">
        <v>1624</v>
      </c>
      <c r="G8" s="46">
        <v>71.5</v>
      </c>
      <c r="H8" s="889" t="s">
        <v>1462</v>
      </c>
      <c r="I8" s="1164"/>
      <c r="J8" s="1096"/>
      <c r="K8" s="1309">
        <v>445000</v>
      </c>
      <c r="L8" s="1096"/>
      <c r="M8" s="1096"/>
      <c r="N8" s="1350"/>
      <c r="O8" s="171"/>
      <c r="P8" s="172">
        <f t="shared" si="0"/>
        <v>0</v>
      </c>
      <c r="Q8" s="172">
        <f t="shared" si="1"/>
        <v>0</v>
      </c>
      <c r="R8" s="77">
        <v>1020</v>
      </c>
      <c r="S8" s="77">
        <v>452</v>
      </c>
      <c r="T8" s="77">
        <v>1020</v>
      </c>
      <c r="U8" s="1071">
        <f t="shared" si="2"/>
        <v>0.47026080000000003</v>
      </c>
      <c r="V8" s="77">
        <v>52</v>
      </c>
      <c r="W8" s="1163"/>
    </row>
    <row r="9" spans="1:23" s="77" customFormat="1" ht="14.25" customHeight="1">
      <c r="A9" s="1302" t="s">
        <v>1625</v>
      </c>
      <c r="B9" s="1382">
        <v>80.5</v>
      </c>
      <c r="C9" s="1382">
        <v>50</v>
      </c>
      <c r="D9" s="46">
        <v>500</v>
      </c>
      <c r="E9" s="46">
        <v>24.5</v>
      </c>
      <c r="F9" s="46" t="s">
        <v>1626</v>
      </c>
      <c r="G9" s="46">
        <v>74.400000000000006</v>
      </c>
      <c r="H9" s="889" t="s">
        <v>1462</v>
      </c>
      <c r="I9" s="1164"/>
      <c r="J9" s="1096"/>
      <c r="K9" s="1309">
        <v>567000</v>
      </c>
      <c r="L9" s="1096"/>
      <c r="M9" s="1096"/>
      <c r="N9" s="1350"/>
      <c r="O9" s="171"/>
      <c r="P9" s="172">
        <f t="shared" si="0"/>
        <v>0</v>
      </c>
      <c r="Q9" s="172">
        <f t="shared" si="1"/>
        <v>0</v>
      </c>
      <c r="R9" s="77">
        <v>1120</v>
      </c>
      <c r="S9" s="77">
        <v>452</v>
      </c>
      <c r="T9" s="77">
        <v>1120</v>
      </c>
      <c r="U9" s="1071">
        <f t="shared" si="2"/>
        <v>0.56698880000000007</v>
      </c>
      <c r="V9" s="77">
        <v>64</v>
      </c>
      <c r="W9" s="1163"/>
    </row>
    <row r="10" spans="1:23" s="77" customFormat="1" ht="14.25" customHeight="1">
      <c r="A10" s="1302" t="s">
        <v>1627</v>
      </c>
      <c r="B10" s="1382">
        <v>79</v>
      </c>
      <c r="C10" s="1382">
        <v>80</v>
      </c>
      <c r="D10" s="46">
        <v>800</v>
      </c>
      <c r="E10" s="46">
        <v>34</v>
      </c>
      <c r="F10" s="46" t="s">
        <v>1628</v>
      </c>
      <c r="G10" s="46">
        <v>80</v>
      </c>
      <c r="H10" s="889" t="s">
        <v>1462</v>
      </c>
      <c r="I10" s="1164"/>
      <c r="J10" s="1096"/>
      <c r="K10" s="1309">
        <v>714000</v>
      </c>
      <c r="L10" s="1096"/>
      <c r="M10" s="1096"/>
      <c r="N10" s="1350"/>
      <c r="O10" s="171"/>
      <c r="P10" s="172">
        <f t="shared" si="0"/>
        <v>0</v>
      </c>
      <c r="Q10" s="172">
        <f t="shared" si="1"/>
        <v>0</v>
      </c>
      <c r="R10" s="77">
        <v>1380</v>
      </c>
      <c r="S10" s="77">
        <v>573</v>
      </c>
      <c r="T10" s="77">
        <v>1100</v>
      </c>
      <c r="U10" s="1071">
        <f t="shared" si="2"/>
        <v>0.86981399999999998</v>
      </c>
      <c r="V10" s="77">
        <v>88</v>
      </c>
      <c r="W10" s="1163"/>
    </row>
    <row r="11" spans="1:23" s="77" customFormat="1" ht="14.25" customHeight="1">
      <c r="A11" s="1302" t="s">
        <v>1629</v>
      </c>
      <c r="B11" s="1382">
        <v>80.099999999999994</v>
      </c>
      <c r="C11" s="1382">
        <v>100</v>
      </c>
      <c r="D11" s="46">
        <v>1000</v>
      </c>
      <c r="E11" s="46">
        <v>33.5</v>
      </c>
      <c r="F11" s="46" t="s">
        <v>1630</v>
      </c>
      <c r="G11" s="46">
        <v>90</v>
      </c>
      <c r="H11" s="889" t="s">
        <v>1462</v>
      </c>
      <c r="I11" s="1164"/>
      <c r="J11" s="1096"/>
      <c r="K11" s="1309">
        <v>875000</v>
      </c>
      <c r="L11" s="1096"/>
      <c r="M11" s="1096"/>
      <c r="N11" s="1350"/>
      <c r="O11" s="171"/>
      <c r="P11" s="172">
        <f t="shared" si="0"/>
        <v>0</v>
      </c>
      <c r="Q11" s="172">
        <f t="shared" si="1"/>
        <v>0</v>
      </c>
      <c r="R11" s="77">
        <v>1400</v>
      </c>
      <c r="S11" s="77">
        <v>573</v>
      </c>
      <c r="T11" s="77">
        <v>1370</v>
      </c>
      <c r="U11" s="1071">
        <f t="shared" si="2"/>
        <v>1.0990139999999999</v>
      </c>
      <c r="V11" s="77">
        <v>110</v>
      </c>
      <c r="W11" s="1163"/>
    </row>
    <row r="12" spans="1:23" s="77" customFormat="1" ht="14.25" customHeight="1">
      <c r="A12" s="1302" t="s">
        <v>1631</v>
      </c>
      <c r="B12" s="1382">
        <v>74</v>
      </c>
      <c r="C12" s="1382">
        <v>200</v>
      </c>
      <c r="D12" s="46">
        <v>1500</v>
      </c>
      <c r="E12" s="46">
        <v>41.5</v>
      </c>
      <c r="F12" s="46" t="s">
        <v>1632</v>
      </c>
      <c r="G12" s="46">
        <v>181.5</v>
      </c>
      <c r="H12" s="889" t="s">
        <v>1462</v>
      </c>
      <c r="I12" s="1164"/>
      <c r="J12" s="1096"/>
      <c r="K12" s="1309">
        <v>1270000</v>
      </c>
      <c r="L12" s="1165"/>
      <c r="M12" s="1096"/>
      <c r="N12" s="1350"/>
      <c r="O12" s="171"/>
      <c r="P12" s="172">
        <f t="shared" si="0"/>
        <v>0</v>
      </c>
      <c r="Q12" s="172">
        <f t="shared" si="1"/>
        <v>0</v>
      </c>
      <c r="R12" s="77">
        <v>1710</v>
      </c>
      <c r="S12" s="77">
        <v>720</v>
      </c>
      <c r="T12" s="77">
        <v>1410</v>
      </c>
      <c r="U12" s="1071">
        <f t="shared" si="2"/>
        <v>1.7359919999999998</v>
      </c>
      <c r="V12" s="77">
        <v>224</v>
      </c>
      <c r="W12" s="1163"/>
    </row>
    <row r="13" spans="1:23" s="77" customFormat="1" ht="14.25" customHeight="1" thickBot="1">
      <c r="A13" s="1303" t="s">
        <v>1633</v>
      </c>
      <c r="B13" s="1383">
        <v>80.599999999999994</v>
      </c>
      <c r="C13" s="1383">
        <v>230</v>
      </c>
      <c r="D13" s="1166">
        <v>2000</v>
      </c>
      <c r="E13" s="1166">
        <v>42.5</v>
      </c>
      <c r="F13" s="1166" t="s">
        <v>1634</v>
      </c>
      <c r="G13" s="1166">
        <v>208.5</v>
      </c>
      <c r="H13" s="935" t="s">
        <v>1462</v>
      </c>
      <c r="I13" s="1167"/>
      <c r="J13" s="1096"/>
      <c r="K13" s="460">
        <v>1324000</v>
      </c>
      <c r="L13" s="1165"/>
      <c r="M13" s="1096"/>
      <c r="N13" s="1350"/>
      <c r="O13" s="171"/>
      <c r="P13" s="172">
        <f t="shared" si="0"/>
        <v>0</v>
      </c>
      <c r="Q13" s="172">
        <f t="shared" si="1"/>
        <v>0</v>
      </c>
      <c r="R13" s="77">
        <v>1760</v>
      </c>
      <c r="S13" s="77">
        <v>720</v>
      </c>
      <c r="T13" s="77">
        <v>1610</v>
      </c>
      <c r="U13" s="1071">
        <f t="shared" si="2"/>
        <v>2.0401919999999998</v>
      </c>
      <c r="V13" s="77">
        <v>247</v>
      </c>
      <c r="W13" s="1163"/>
    </row>
    <row r="15" spans="1:23">
      <c r="A15" s="1384" t="s">
        <v>2143</v>
      </c>
    </row>
  </sheetData>
  <mergeCells count="8">
    <mergeCell ref="A5:I5"/>
    <mergeCell ref="A1:A3"/>
    <mergeCell ref="H1:I1"/>
    <mergeCell ref="H2:I2"/>
    <mergeCell ref="H3:I3"/>
    <mergeCell ref="B3:G3"/>
    <mergeCell ref="B2:G2"/>
    <mergeCell ref="B1:G1"/>
  </mergeCells>
  <pageMargins left="0.74803149606299213" right="0.74803149606299213" top="0.98425196850393704" bottom="0.98425196850393704" header="0.51181102362204722" footer="0.51181102362204722"/>
  <pageSetup paperSize="9" scale="5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4">
    <tabColor theme="3" tint="-0.249977111117893"/>
  </sheetPr>
  <dimension ref="A1:U30"/>
  <sheetViews>
    <sheetView zoomScaleNormal="100" zoomScaleSheetLayoutView="100" workbookViewId="0">
      <pane ySplit="5" topLeftCell="A6" activePane="bottomLeft" state="frozen"/>
      <selection activeCell="K5" sqref="K5:M5"/>
      <selection pane="bottomLeft" activeCell="W17" sqref="W17"/>
    </sheetView>
  </sheetViews>
  <sheetFormatPr defaultColWidth="9.140625" defaultRowHeight="20.25"/>
  <cols>
    <col min="1" max="1" width="16.85546875" style="27" customWidth="1"/>
    <col min="2" max="2" width="10" style="10" customWidth="1"/>
    <col min="3" max="3" width="9" style="10" customWidth="1"/>
    <col min="4" max="4" width="12.42578125" style="11" customWidth="1"/>
    <col min="5" max="5" width="13" style="10" customWidth="1"/>
    <col min="6" max="6" width="13.42578125" style="28" customWidth="1"/>
    <col min="7" max="7" width="8.5703125" style="29" customWidth="1"/>
    <col min="8" max="8" width="15.85546875" style="300" customWidth="1"/>
    <col min="9" max="9" width="8.42578125" style="5" customWidth="1"/>
    <col min="10" max="10" width="1.7109375" style="40" customWidth="1"/>
    <col min="11" max="11" width="13.140625" style="5" customWidth="1"/>
    <col min="12" max="12" width="11.7109375" style="40" bestFit="1" customWidth="1"/>
    <col min="13" max="13" width="11.42578125" style="40" customWidth="1"/>
    <col min="14" max="14" width="9.85546875" style="5" hidden="1" customWidth="1"/>
    <col min="15" max="16" width="9.140625" style="5" hidden="1" customWidth="1"/>
    <col min="17" max="20" width="9.140625" style="6" hidden="1" customWidth="1"/>
    <col min="21" max="21" width="12.140625" style="6" hidden="1" customWidth="1"/>
    <col min="22" max="16384" width="9.140625" style="6"/>
  </cols>
  <sheetData>
    <row r="1" spans="1:21" ht="15.75" customHeight="1" thickBot="1">
      <c r="A1" s="1600" t="s">
        <v>120</v>
      </c>
      <c r="B1" s="1603" t="s">
        <v>117</v>
      </c>
      <c r="C1" s="1603"/>
      <c r="D1" s="1603"/>
      <c r="E1" s="1603"/>
      <c r="F1" s="1603"/>
      <c r="G1" s="1604"/>
      <c r="H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I1" s="1596"/>
      <c r="J1" s="677"/>
      <c r="K1" s="668"/>
      <c r="L1" s="186"/>
      <c r="M1" s="186"/>
      <c r="N1" s="100"/>
      <c r="O1" s="100"/>
      <c r="P1" s="100"/>
    </row>
    <row r="2" spans="1:21" ht="15.75" customHeight="1" thickTop="1" thickBot="1">
      <c r="A2" s="1601"/>
      <c r="B2" s="1605" t="s">
        <v>118</v>
      </c>
      <c r="C2" s="1605"/>
      <c r="D2" s="1605"/>
      <c r="E2" s="1605"/>
      <c r="F2" s="1605"/>
      <c r="G2" s="1606"/>
      <c r="H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I2" s="1608"/>
      <c r="J2" s="676"/>
      <c r="K2" s="679"/>
      <c r="L2" s="186"/>
      <c r="M2" s="186"/>
      <c r="N2" s="100"/>
      <c r="O2" s="100"/>
      <c r="P2" s="100"/>
    </row>
    <row r="3" spans="1:21" ht="15.75" customHeight="1" thickTop="1" thickBot="1">
      <c r="A3" s="1602"/>
      <c r="B3" s="1589" t="s">
        <v>119</v>
      </c>
      <c r="C3" s="1589"/>
      <c r="D3" s="1589"/>
      <c r="E3" s="1589"/>
      <c r="F3" s="1589"/>
      <c r="G3" s="1590"/>
      <c r="H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I3" s="1585"/>
      <c r="J3" s="678"/>
      <c r="K3" s="680"/>
      <c r="L3" s="186"/>
      <c r="M3" s="186"/>
      <c r="N3" s="100"/>
      <c r="O3" s="100"/>
      <c r="P3" s="100"/>
    </row>
    <row r="4" spans="1:21" ht="25.5" customHeight="1">
      <c r="A4" s="2124" t="s">
        <v>141</v>
      </c>
      <c r="B4" s="1597" t="s">
        <v>142</v>
      </c>
      <c r="C4" s="1597"/>
      <c r="D4" s="2121" t="s">
        <v>143</v>
      </c>
      <c r="E4" s="1588" t="s">
        <v>144</v>
      </c>
      <c r="F4" s="1588" t="s">
        <v>38</v>
      </c>
      <c r="G4" s="2121" t="s">
        <v>13</v>
      </c>
      <c r="H4" s="2126" t="s">
        <v>6</v>
      </c>
      <c r="I4" s="1586" t="s">
        <v>121</v>
      </c>
      <c r="J4" s="188"/>
      <c r="K4" s="1620" t="s">
        <v>566</v>
      </c>
      <c r="L4" s="188"/>
      <c r="M4" s="188"/>
      <c r="N4" s="1931" t="s">
        <v>117</v>
      </c>
      <c r="O4" s="1931" t="s">
        <v>118</v>
      </c>
      <c r="P4" s="1931" t="s">
        <v>119</v>
      </c>
      <c r="Q4" s="90"/>
      <c r="R4" s="90"/>
      <c r="S4" s="90"/>
      <c r="T4" s="90"/>
      <c r="U4" s="90"/>
    </row>
    <row r="5" spans="1:21" ht="21" customHeight="1" thickBot="1">
      <c r="A5" s="2125"/>
      <c r="B5" s="268" t="s">
        <v>145</v>
      </c>
      <c r="C5" s="268" t="s">
        <v>146</v>
      </c>
      <c r="D5" s="2122"/>
      <c r="E5" s="1579"/>
      <c r="F5" s="1579"/>
      <c r="G5" s="2122"/>
      <c r="H5" s="2127"/>
      <c r="I5" s="1587"/>
      <c r="J5" s="188"/>
      <c r="K5" s="1621"/>
      <c r="L5" s="188"/>
      <c r="M5" s="188"/>
      <c r="N5" s="1931"/>
      <c r="O5" s="1931"/>
      <c r="P5" s="1931"/>
      <c r="Q5" s="90" t="s">
        <v>111</v>
      </c>
      <c r="R5" s="90" t="s">
        <v>112</v>
      </c>
      <c r="S5" s="90" t="s">
        <v>113</v>
      </c>
      <c r="T5" s="90" t="s">
        <v>115</v>
      </c>
      <c r="U5" s="90" t="s">
        <v>114</v>
      </c>
    </row>
    <row r="6" spans="1:21" ht="21" thickBot="1">
      <c r="A6" s="1745" t="s">
        <v>655</v>
      </c>
      <c r="B6" s="1746"/>
      <c r="C6" s="1746"/>
      <c r="D6" s="1746"/>
      <c r="E6" s="1746"/>
      <c r="F6" s="1746"/>
      <c r="G6" s="1746"/>
      <c r="H6" s="1746"/>
      <c r="I6" s="2123"/>
      <c r="J6" s="192"/>
      <c r="K6" s="516"/>
      <c r="L6" s="192"/>
      <c r="M6" s="192"/>
      <c r="N6" s="476">
        <f>SUM(N7:N30)</f>
        <v>0</v>
      </c>
      <c r="O6" s="476">
        <f>SUM(O7:O30)</f>
        <v>0</v>
      </c>
      <c r="P6" s="476">
        <f>SUM(P7:P30)</f>
        <v>0</v>
      </c>
    </row>
    <row r="7" spans="1:21" ht="27" customHeight="1" thickBot="1">
      <c r="A7" s="1538" t="s">
        <v>449</v>
      </c>
      <c r="B7" s="1539"/>
      <c r="C7" s="1539"/>
      <c r="D7" s="1539"/>
      <c r="E7" s="1539"/>
      <c r="F7" s="1539"/>
      <c r="G7" s="1539"/>
      <c r="H7" s="1539"/>
      <c r="I7" s="1540"/>
      <c r="J7" s="215"/>
      <c r="K7" s="517"/>
      <c r="L7" s="215"/>
      <c r="M7" s="215"/>
      <c r="N7" s="6"/>
      <c r="O7" s="6"/>
      <c r="P7" s="6"/>
    </row>
    <row r="8" spans="1:21" ht="17.25" customHeight="1">
      <c r="A8" s="137" t="s">
        <v>374</v>
      </c>
      <c r="B8" s="601">
        <v>22</v>
      </c>
      <c r="C8" s="601">
        <v>26</v>
      </c>
      <c r="D8" s="600">
        <v>6.6</v>
      </c>
      <c r="E8" s="588">
        <v>4750</v>
      </c>
      <c r="F8" s="590" t="s">
        <v>394</v>
      </c>
      <c r="G8" s="598">
        <v>229</v>
      </c>
      <c r="H8" s="889" t="s">
        <v>1462</v>
      </c>
      <c r="I8" s="916"/>
      <c r="J8" s="102"/>
      <c r="K8" s="1307">
        <v>1222000</v>
      </c>
      <c r="L8" s="1317"/>
      <c r="M8" s="1317"/>
      <c r="N8" s="104"/>
      <c r="O8" s="104">
        <f t="shared" ref="O8:O17" si="0">IF(OR(T8="",I8=""),0,I8*T8)</f>
        <v>0</v>
      </c>
      <c r="P8" s="104">
        <f t="shared" ref="P8:P17" si="1">IF(OR(U8="",I8=""),0,I8*U8)</f>
        <v>0</v>
      </c>
      <c r="Q8" s="96">
        <v>1495</v>
      </c>
      <c r="R8" s="96">
        <v>870</v>
      </c>
      <c r="S8" s="96">
        <v>1150</v>
      </c>
      <c r="T8" s="114">
        <f t="shared" ref="T8:T17" si="2">(Q8/1000)*(R8/1000)*(S8/1000)</f>
        <v>1.4957475</v>
      </c>
      <c r="U8" s="74">
        <v>234</v>
      </c>
    </row>
    <row r="9" spans="1:21" ht="17.25" customHeight="1">
      <c r="A9" s="138" t="s">
        <v>375</v>
      </c>
      <c r="B9" s="600">
        <v>26</v>
      </c>
      <c r="C9" s="600">
        <v>30</v>
      </c>
      <c r="D9" s="600">
        <v>7.9</v>
      </c>
      <c r="E9" s="588">
        <v>4800</v>
      </c>
      <c r="F9" s="590" t="s">
        <v>394</v>
      </c>
      <c r="G9" s="598">
        <v>244</v>
      </c>
      <c r="H9" s="889" t="s">
        <v>1462</v>
      </c>
      <c r="I9" s="911"/>
      <c r="J9" s="102"/>
      <c r="K9" s="1307">
        <v>1334000</v>
      </c>
      <c r="L9" s="1350"/>
      <c r="M9" s="1350"/>
      <c r="N9" s="104"/>
      <c r="O9" s="104">
        <f t="shared" si="0"/>
        <v>0</v>
      </c>
      <c r="P9" s="104">
        <f t="shared" si="1"/>
        <v>0</v>
      </c>
      <c r="Q9" s="96">
        <v>1495</v>
      </c>
      <c r="R9" s="96">
        <v>870</v>
      </c>
      <c r="S9" s="96">
        <v>1150</v>
      </c>
      <c r="T9" s="114">
        <f t="shared" si="2"/>
        <v>1.4957475</v>
      </c>
      <c r="U9" s="74">
        <v>249</v>
      </c>
    </row>
    <row r="10" spans="1:21" ht="17.25" customHeight="1">
      <c r="A10" s="594" t="s">
        <v>376</v>
      </c>
      <c r="B10" s="600">
        <v>30</v>
      </c>
      <c r="C10" s="600">
        <v>35</v>
      </c>
      <c r="D10" s="600">
        <v>9.3000000000000007</v>
      </c>
      <c r="E10" s="588">
        <v>5940</v>
      </c>
      <c r="F10" s="590" t="s">
        <v>618</v>
      </c>
      <c r="G10" s="598">
        <v>340</v>
      </c>
      <c r="H10" s="889" t="s">
        <v>1462</v>
      </c>
      <c r="I10" s="911"/>
      <c r="J10" s="102"/>
      <c r="K10" s="1307">
        <v>1678000</v>
      </c>
      <c r="L10" s="1350"/>
      <c r="M10" s="1350"/>
      <c r="N10" s="104"/>
      <c r="O10" s="104">
        <f t="shared" si="0"/>
        <v>0</v>
      </c>
      <c r="P10" s="104">
        <f t="shared" si="1"/>
        <v>0</v>
      </c>
      <c r="Q10" s="96">
        <v>1500</v>
      </c>
      <c r="R10" s="96">
        <v>1255</v>
      </c>
      <c r="S10" s="96">
        <v>1155</v>
      </c>
      <c r="T10" s="114">
        <f t="shared" si="2"/>
        <v>2.1742874999999997</v>
      </c>
      <c r="U10" s="74">
        <v>350</v>
      </c>
    </row>
    <row r="11" spans="1:21" ht="17.25" customHeight="1">
      <c r="A11" s="594" t="s">
        <v>377</v>
      </c>
      <c r="B11" s="600">
        <v>35</v>
      </c>
      <c r="C11" s="600">
        <v>40</v>
      </c>
      <c r="D11" s="600">
        <v>10.7</v>
      </c>
      <c r="E11" s="588">
        <v>6960</v>
      </c>
      <c r="F11" s="590" t="s">
        <v>618</v>
      </c>
      <c r="G11" s="598">
        <v>343</v>
      </c>
      <c r="H11" s="889" t="s">
        <v>1462</v>
      </c>
      <c r="I11" s="911"/>
      <c r="J11" s="102"/>
      <c r="K11" s="1307">
        <v>1779000</v>
      </c>
      <c r="L11" s="1350"/>
      <c r="M11" s="1350"/>
      <c r="N11" s="104"/>
      <c r="O11" s="104">
        <f t="shared" si="0"/>
        <v>0</v>
      </c>
      <c r="P11" s="104">
        <f t="shared" si="1"/>
        <v>0</v>
      </c>
      <c r="Q11" s="96">
        <v>1500</v>
      </c>
      <c r="R11" s="96">
        <v>1255</v>
      </c>
      <c r="S11" s="96">
        <v>1155</v>
      </c>
      <c r="T11" s="114">
        <f t="shared" si="2"/>
        <v>2.1742874999999997</v>
      </c>
      <c r="U11" s="74">
        <v>354</v>
      </c>
    </row>
    <row r="12" spans="1:21" ht="17.25" customHeight="1">
      <c r="A12" s="595" t="s">
        <v>378</v>
      </c>
      <c r="B12" s="600">
        <v>44</v>
      </c>
      <c r="C12" s="600">
        <v>45</v>
      </c>
      <c r="D12" s="600">
        <v>13.3</v>
      </c>
      <c r="E12" s="597">
        <v>9340</v>
      </c>
      <c r="F12" s="590" t="s">
        <v>395</v>
      </c>
      <c r="G12" s="598">
        <v>451</v>
      </c>
      <c r="H12" s="889" t="s">
        <v>1462</v>
      </c>
      <c r="I12" s="245"/>
      <c r="J12" s="102"/>
      <c r="K12" s="1307">
        <v>2493000</v>
      </c>
      <c r="L12" s="1350"/>
      <c r="M12" s="1350"/>
      <c r="N12" s="104"/>
      <c r="O12" s="104">
        <f t="shared" si="0"/>
        <v>0</v>
      </c>
      <c r="P12" s="104">
        <f t="shared" si="1"/>
        <v>0</v>
      </c>
      <c r="Q12" s="96">
        <v>1995</v>
      </c>
      <c r="R12" s="96">
        <v>1255</v>
      </c>
      <c r="S12" s="96">
        <v>1160</v>
      </c>
      <c r="T12" s="114">
        <f t="shared" si="2"/>
        <v>2.9043209999999995</v>
      </c>
      <c r="U12" s="74">
        <v>471</v>
      </c>
    </row>
    <row r="13" spans="1:21" ht="17.25" customHeight="1">
      <c r="A13" s="137" t="s">
        <v>379</v>
      </c>
      <c r="B13" s="601">
        <v>53</v>
      </c>
      <c r="C13" s="601">
        <v>56</v>
      </c>
      <c r="D13" s="601">
        <v>16.7</v>
      </c>
      <c r="E13" s="588">
        <v>11890</v>
      </c>
      <c r="F13" s="591" t="s">
        <v>395</v>
      </c>
      <c r="G13" s="599">
        <v>492</v>
      </c>
      <c r="H13" s="889" t="s">
        <v>1462</v>
      </c>
      <c r="I13" s="911"/>
      <c r="J13" s="102"/>
      <c r="K13" s="1307">
        <v>2837000</v>
      </c>
      <c r="L13" s="1350"/>
      <c r="M13" s="1350"/>
      <c r="N13" s="104"/>
      <c r="O13" s="104">
        <f t="shared" si="0"/>
        <v>0</v>
      </c>
      <c r="P13" s="104">
        <f t="shared" si="1"/>
        <v>0</v>
      </c>
      <c r="Q13" s="96">
        <v>1990</v>
      </c>
      <c r="R13" s="96">
        <v>1260</v>
      </c>
      <c r="S13" s="96">
        <v>1140</v>
      </c>
      <c r="T13" s="114">
        <f t="shared" si="2"/>
        <v>2.8584359999999998</v>
      </c>
      <c r="U13" s="74">
        <v>512</v>
      </c>
    </row>
    <row r="14" spans="1:21" ht="17.25" customHeight="1">
      <c r="A14" s="594" t="s">
        <v>380</v>
      </c>
      <c r="B14" s="600">
        <v>61</v>
      </c>
      <c r="C14" s="600">
        <v>64</v>
      </c>
      <c r="D14" s="600">
        <v>19.100000000000001</v>
      </c>
      <c r="E14" s="588">
        <v>12900</v>
      </c>
      <c r="F14" s="590" t="s">
        <v>396</v>
      </c>
      <c r="G14" s="598">
        <v>615</v>
      </c>
      <c r="H14" s="889" t="s">
        <v>1462</v>
      </c>
      <c r="I14" s="911"/>
      <c r="J14" s="102"/>
      <c r="K14" s="1307">
        <v>3404000</v>
      </c>
      <c r="L14" s="1350"/>
      <c r="M14" s="1350"/>
      <c r="N14" s="104"/>
      <c r="O14" s="104">
        <f t="shared" si="0"/>
        <v>0</v>
      </c>
      <c r="P14" s="104">
        <f t="shared" si="1"/>
        <v>0</v>
      </c>
      <c r="Q14" s="96">
        <v>2212</v>
      </c>
      <c r="R14" s="96">
        <v>1284</v>
      </c>
      <c r="S14" s="96">
        <v>1695</v>
      </c>
      <c r="T14" s="114">
        <f t="shared" si="2"/>
        <v>4.814152560000001</v>
      </c>
      <c r="U14" s="74">
        <v>645</v>
      </c>
    </row>
    <row r="15" spans="1:21" ht="17.25" customHeight="1">
      <c r="A15" s="594" t="s">
        <v>381</v>
      </c>
      <c r="B15" s="600">
        <v>70</v>
      </c>
      <c r="C15" s="600">
        <v>75</v>
      </c>
      <c r="D15" s="600">
        <v>22.6</v>
      </c>
      <c r="E15" s="588">
        <v>14950</v>
      </c>
      <c r="F15" s="590" t="s">
        <v>396</v>
      </c>
      <c r="G15" s="598">
        <v>690</v>
      </c>
      <c r="H15" s="889" t="s">
        <v>1462</v>
      </c>
      <c r="I15" s="911"/>
      <c r="J15" s="102"/>
      <c r="K15" s="1307">
        <v>3525000</v>
      </c>
      <c r="L15" s="1350"/>
      <c r="M15" s="1350"/>
      <c r="N15" s="104"/>
      <c r="O15" s="104">
        <f t="shared" si="0"/>
        <v>0</v>
      </c>
      <c r="P15" s="104">
        <f t="shared" si="1"/>
        <v>0</v>
      </c>
      <c r="Q15" s="96">
        <v>2212</v>
      </c>
      <c r="R15" s="96">
        <v>1284</v>
      </c>
      <c r="S15" s="96">
        <v>1695</v>
      </c>
      <c r="T15" s="114">
        <f t="shared" si="2"/>
        <v>4.814152560000001</v>
      </c>
      <c r="U15" s="74">
        <v>720</v>
      </c>
    </row>
    <row r="16" spans="1:21" ht="17.25" customHeight="1">
      <c r="A16" s="594" t="s">
        <v>382</v>
      </c>
      <c r="B16" s="600">
        <v>88</v>
      </c>
      <c r="C16" s="600">
        <v>97</v>
      </c>
      <c r="D16" s="600">
        <v>28.9</v>
      </c>
      <c r="E16" s="588">
        <v>16980</v>
      </c>
      <c r="F16" s="590" t="s">
        <v>397</v>
      </c>
      <c r="G16" s="598">
        <v>940</v>
      </c>
      <c r="H16" s="889" t="s">
        <v>1462</v>
      </c>
      <c r="I16" s="911"/>
      <c r="J16" s="102"/>
      <c r="K16" s="1307">
        <v>4332000</v>
      </c>
      <c r="L16" s="1350"/>
      <c r="M16" s="1350"/>
      <c r="N16" s="104"/>
      <c r="O16" s="104">
        <f t="shared" si="0"/>
        <v>0</v>
      </c>
      <c r="P16" s="104">
        <f t="shared" si="1"/>
        <v>0</v>
      </c>
      <c r="Q16" s="96">
        <v>2230</v>
      </c>
      <c r="R16" s="96">
        <v>1275</v>
      </c>
      <c r="S16" s="96">
        <v>2330</v>
      </c>
      <c r="T16" s="114">
        <f t="shared" si="2"/>
        <v>6.6247724999999997</v>
      </c>
      <c r="U16" s="74">
        <v>970</v>
      </c>
    </row>
    <row r="17" spans="1:21" ht="17.25" customHeight="1" thickBot="1">
      <c r="A17" s="596" t="s">
        <v>383</v>
      </c>
      <c r="B17" s="602">
        <v>98</v>
      </c>
      <c r="C17" s="602">
        <v>111.5</v>
      </c>
      <c r="D17" s="602">
        <v>32.799999999999997</v>
      </c>
      <c r="E17" s="588">
        <v>19030</v>
      </c>
      <c r="F17" s="590" t="s">
        <v>397</v>
      </c>
      <c r="G17" s="592">
        <v>970</v>
      </c>
      <c r="H17" s="889" t="s">
        <v>1462</v>
      </c>
      <c r="I17" s="919"/>
      <c r="J17" s="102"/>
      <c r="K17" s="1307">
        <v>5674000</v>
      </c>
      <c r="L17" s="1350"/>
      <c r="M17" s="1350"/>
      <c r="N17" s="104"/>
      <c r="O17" s="104">
        <f t="shared" si="0"/>
        <v>0</v>
      </c>
      <c r="P17" s="104">
        <f t="shared" si="1"/>
        <v>0</v>
      </c>
      <c r="Q17" s="96">
        <v>2230</v>
      </c>
      <c r="R17" s="96">
        <v>1275</v>
      </c>
      <c r="S17" s="96">
        <v>2330</v>
      </c>
      <c r="T17" s="114">
        <f t="shared" si="2"/>
        <v>6.6247724999999997</v>
      </c>
      <c r="U17" s="74">
        <v>1000</v>
      </c>
    </row>
    <row r="18" spans="1:21" ht="28.5" customHeight="1" thickBot="1">
      <c r="A18" s="1538" t="s">
        <v>450</v>
      </c>
      <c r="B18" s="1539"/>
      <c r="C18" s="1539"/>
      <c r="D18" s="1539"/>
      <c r="E18" s="1539"/>
      <c r="F18" s="1539"/>
      <c r="G18" s="1539"/>
      <c r="H18" s="1539"/>
      <c r="I18" s="1540"/>
      <c r="J18" s="215"/>
      <c r="K18" s="517"/>
      <c r="L18" s="1350"/>
      <c r="M18" s="1350"/>
      <c r="N18" s="83"/>
      <c r="O18" s="6"/>
      <c r="P18" s="6"/>
    </row>
    <row r="19" spans="1:21" ht="17.25" customHeight="1">
      <c r="A19" s="958" t="s">
        <v>691</v>
      </c>
      <c r="B19" s="959">
        <v>14.1</v>
      </c>
      <c r="C19" s="959" t="s">
        <v>140</v>
      </c>
      <c r="D19" s="959">
        <v>4.0999999999999996</v>
      </c>
      <c r="E19" s="960">
        <v>2970</v>
      </c>
      <c r="F19" s="961" t="s">
        <v>692</v>
      </c>
      <c r="G19" s="962">
        <v>167</v>
      </c>
      <c r="H19" s="934" t="s">
        <v>1462</v>
      </c>
      <c r="I19" s="916"/>
      <c r="J19" s="651"/>
      <c r="K19" s="395">
        <v>783000</v>
      </c>
      <c r="L19" s="1350"/>
      <c r="M19" s="1350"/>
      <c r="N19" s="104"/>
      <c r="O19" s="104">
        <f t="shared" ref="O19:O30" si="3">IF(OR(T19="",I19=""),0,I19*T19)</f>
        <v>0</v>
      </c>
      <c r="P19" s="104">
        <f t="shared" ref="P19:P30" si="4">IF(OR(U19="",I19=""),0,I19*U19)</f>
        <v>0</v>
      </c>
      <c r="Q19" s="96">
        <v>1340</v>
      </c>
      <c r="R19" s="96">
        <v>865</v>
      </c>
      <c r="S19" s="96">
        <v>935</v>
      </c>
      <c r="T19" s="114">
        <f t="shared" ref="T19" si="5">(Q19/1000)*(R19/1000)*(S19/1000)</f>
        <v>1.0837585000000001</v>
      </c>
      <c r="U19" s="74">
        <v>170</v>
      </c>
    </row>
    <row r="20" spans="1:21" ht="17.25" customHeight="1">
      <c r="A20" s="963" t="s">
        <v>693</v>
      </c>
      <c r="B20" s="601">
        <v>17</v>
      </c>
      <c r="C20" s="601" t="s">
        <v>140</v>
      </c>
      <c r="D20" s="600">
        <v>5</v>
      </c>
      <c r="E20" s="917">
        <v>3400</v>
      </c>
      <c r="F20" s="590" t="s">
        <v>692</v>
      </c>
      <c r="G20" s="598">
        <v>180</v>
      </c>
      <c r="H20" s="889" t="s">
        <v>1462</v>
      </c>
      <c r="I20" s="911"/>
      <c r="J20" s="651"/>
      <c r="K20" s="392">
        <v>834000</v>
      </c>
      <c r="L20" s="1350"/>
      <c r="M20" s="1350"/>
      <c r="N20" s="104"/>
      <c r="O20" s="104">
        <f t="shared" si="3"/>
        <v>0</v>
      </c>
      <c r="P20" s="104">
        <f t="shared" si="4"/>
        <v>0</v>
      </c>
      <c r="Q20" s="96">
        <v>1340</v>
      </c>
      <c r="R20" s="96">
        <v>865</v>
      </c>
      <c r="S20" s="96">
        <v>935</v>
      </c>
      <c r="T20" s="114">
        <f t="shared" ref="T20" si="6">(Q20/1000)*(R20/1000)*(S20/1000)</f>
        <v>1.0837585000000001</v>
      </c>
      <c r="U20" s="74">
        <v>183</v>
      </c>
    </row>
    <row r="21" spans="1:21" ht="17.25" customHeight="1">
      <c r="A21" s="963" t="s">
        <v>384</v>
      </c>
      <c r="B21" s="601">
        <v>22</v>
      </c>
      <c r="C21" s="601" t="s">
        <v>140</v>
      </c>
      <c r="D21" s="600">
        <v>6.6</v>
      </c>
      <c r="E21" s="917">
        <v>4750</v>
      </c>
      <c r="F21" s="590" t="s">
        <v>394</v>
      </c>
      <c r="G21" s="598">
        <v>223</v>
      </c>
      <c r="H21" s="889" t="s">
        <v>1462</v>
      </c>
      <c r="I21" s="914"/>
      <c r="J21" s="102"/>
      <c r="K21" s="1307">
        <v>1265000</v>
      </c>
      <c r="L21" s="1350"/>
      <c r="M21" s="1350"/>
      <c r="N21" s="104"/>
      <c r="O21" s="104">
        <f t="shared" si="3"/>
        <v>0</v>
      </c>
      <c r="P21" s="104">
        <f t="shared" si="4"/>
        <v>0</v>
      </c>
      <c r="Q21" s="96">
        <v>1495</v>
      </c>
      <c r="R21" s="96">
        <v>870</v>
      </c>
      <c r="S21" s="96">
        <v>1150</v>
      </c>
      <c r="T21" s="114">
        <f t="shared" ref="T21:T30" si="7">(Q21/1000)*(R21/1000)*(S21/1000)</f>
        <v>1.4957475</v>
      </c>
      <c r="U21" s="74">
        <v>228</v>
      </c>
    </row>
    <row r="22" spans="1:21" ht="17.25" customHeight="1">
      <c r="A22" s="964" t="s">
        <v>385</v>
      </c>
      <c r="B22" s="600">
        <v>26</v>
      </c>
      <c r="C22" s="600" t="s">
        <v>140</v>
      </c>
      <c r="D22" s="600">
        <v>7.9</v>
      </c>
      <c r="E22" s="917">
        <v>4810</v>
      </c>
      <c r="F22" s="590" t="s">
        <v>394</v>
      </c>
      <c r="G22" s="598">
        <v>231</v>
      </c>
      <c r="H22" s="889" t="s">
        <v>1462</v>
      </c>
      <c r="I22" s="911"/>
      <c r="J22" s="102"/>
      <c r="K22" s="1307">
        <v>1436000</v>
      </c>
      <c r="L22" s="1350"/>
      <c r="M22" s="1350"/>
      <c r="N22" s="104"/>
      <c r="O22" s="104">
        <f t="shared" si="3"/>
        <v>0</v>
      </c>
      <c r="P22" s="104">
        <f t="shared" si="4"/>
        <v>0</v>
      </c>
      <c r="Q22" s="96">
        <v>1495</v>
      </c>
      <c r="R22" s="96">
        <v>870</v>
      </c>
      <c r="S22" s="96">
        <v>1150</v>
      </c>
      <c r="T22" s="114">
        <f t="shared" si="7"/>
        <v>1.4957475</v>
      </c>
      <c r="U22" s="74">
        <v>236</v>
      </c>
    </row>
    <row r="23" spans="1:21" ht="17.25" customHeight="1">
      <c r="A23" s="965" t="s">
        <v>386</v>
      </c>
      <c r="B23" s="600">
        <v>30</v>
      </c>
      <c r="C23" s="600" t="s">
        <v>140</v>
      </c>
      <c r="D23" s="600">
        <v>9.1999999999999993</v>
      </c>
      <c r="E23" s="917">
        <v>5940</v>
      </c>
      <c r="F23" s="590" t="s">
        <v>618</v>
      </c>
      <c r="G23" s="598">
        <v>331</v>
      </c>
      <c r="H23" s="889" t="s">
        <v>1462</v>
      </c>
      <c r="I23" s="911"/>
      <c r="J23" s="102"/>
      <c r="K23" s="1307">
        <v>1643000</v>
      </c>
      <c r="L23" s="1350"/>
      <c r="M23" s="1350"/>
      <c r="N23" s="104"/>
      <c r="O23" s="104">
        <f t="shared" si="3"/>
        <v>0</v>
      </c>
      <c r="P23" s="104">
        <f t="shared" si="4"/>
        <v>0</v>
      </c>
      <c r="Q23" s="96">
        <v>1500</v>
      </c>
      <c r="R23" s="96">
        <v>1255</v>
      </c>
      <c r="S23" s="96">
        <v>1155</v>
      </c>
      <c r="T23" s="114">
        <f t="shared" si="7"/>
        <v>2.1742874999999997</v>
      </c>
      <c r="U23" s="74">
        <v>342</v>
      </c>
    </row>
    <row r="24" spans="1:21" ht="17.25" customHeight="1">
      <c r="A24" s="965" t="s">
        <v>387</v>
      </c>
      <c r="B24" s="600">
        <v>35</v>
      </c>
      <c r="C24" s="600" t="s">
        <v>140</v>
      </c>
      <c r="D24" s="600">
        <v>10.7</v>
      </c>
      <c r="E24" s="917">
        <v>6960</v>
      </c>
      <c r="F24" s="590" t="s">
        <v>618</v>
      </c>
      <c r="G24" s="598">
        <v>335</v>
      </c>
      <c r="H24" s="889" t="s">
        <v>1462</v>
      </c>
      <c r="I24" s="911"/>
      <c r="J24" s="102"/>
      <c r="K24" s="1307">
        <v>1694000</v>
      </c>
      <c r="L24" s="1350"/>
      <c r="M24" s="1350"/>
      <c r="N24" s="104"/>
      <c r="O24" s="104">
        <f t="shared" si="3"/>
        <v>0</v>
      </c>
      <c r="P24" s="104">
        <f t="shared" si="4"/>
        <v>0</v>
      </c>
      <c r="Q24" s="96">
        <v>1500</v>
      </c>
      <c r="R24" s="96">
        <v>1255</v>
      </c>
      <c r="S24" s="96">
        <v>1155</v>
      </c>
      <c r="T24" s="114">
        <f t="shared" si="7"/>
        <v>2.1742874999999997</v>
      </c>
      <c r="U24" s="74">
        <v>346</v>
      </c>
    </row>
    <row r="25" spans="1:21" ht="17.25" customHeight="1">
      <c r="A25" s="965" t="s">
        <v>388</v>
      </c>
      <c r="B25" s="600">
        <v>44</v>
      </c>
      <c r="C25" s="600" t="s">
        <v>140</v>
      </c>
      <c r="D25" s="600">
        <v>13.3</v>
      </c>
      <c r="E25" s="918">
        <v>9340</v>
      </c>
      <c r="F25" s="590" t="s">
        <v>395</v>
      </c>
      <c r="G25" s="598">
        <v>433</v>
      </c>
      <c r="H25" s="889" t="s">
        <v>1462</v>
      </c>
      <c r="I25" s="245"/>
      <c r="J25" s="102"/>
      <c r="K25" s="1307">
        <v>2332000</v>
      </c>
      <c r="L25" s="1350"/>
      <c r="M25" s="1350"/>
      <c r="N25" s="104"/>
      <c r="O25" s="104">
        <f t="shared" si="3"/>
        <v>0</v>
      </c>
      <c r="P25" s="104">
        <f t="shared" si="4"/>
        <v>0</v>
      </c>
      <c r="Q25" s="96">
        <v>1995</v>
      </c>
      <c r="R25" s="96">
        <v>1255</v>
      </c>
      <c r="S25" s="96">
        <v>1160</v>
      </c>
      <c r="T25" s="114">
        <f t="shared" si="7"/>
        <v>2.9043209999999995</v>
      </c>
      <c r="U25" s="74">
        <v>453</v>
      </c>
    </row>
    <row r="26" spans="1:21" ht="17.25" customHeight="1">
      <c r="A26" s="963" t="s">
        <v>389</v>
      </c>
      <c r="B26" s="601">
        <v>53</v>
      </c>
      <c r="C26" s="601" t="s">
        <v>140</v>
      </c>
      <c r="D26" s="601">
        <v>16.7</v>
      </c>
      <c r="E26" s="917">
        <v>11890</v>
      </c>
      <c r="F26" s="591" t="s">
        <v>395</v>
      </c>
      <c r="G26" s="599">
        <v>470</v>
      </c>
      <c r="H26" s="889" t="s">
        <v>1462</v>
      </c>
      <c r="I26" s="911"/>
      <c r="J26" s="102"/>
      <c r="K26" s="1307">
        <v>2923000</v>
      </c>
      <c r="L26" s="1350"/>
      <c r="M26" s="1350"/>
      <c r="N26" s="104"/>
      <c r="O26" s="104">
        <f t="shared" si="3"/>
        <v>0</v>
      </c>
      <c r="P26" s="104">
        <f t="shared" si="4"/>
        <v>0</v>
      </c>
      <c r="Q26" s="96">
        <v>1995</v>
      </c>
      <c r="R26" s="96">
        <v>1255</v>
      </c>
      <c r="S26" s="96">
        <v>1160</v>
      </c>
      <c r="T26" s="114">
        <f t="shared" si="7"/>
        <v>2.9043209999999995</v>
      </c>
      <c r="U26" s="74">
        <v>490</v>
      </c>
    </row>
    <row r="27" spans="1:21" ht="17.25" customHeight="1">
      <c r="A27" s="965" t="s">
        <v>390</v>
      </c>
      <c r="B27" s="600">
        <v>61</v>
      </c>
      <c r="C27" s="600" t="s">
        <v>140</v>
      </c>
      <c r="D27" s="600">
        <v>19.100000000000001</v>
      </c>
      <c r="E27" s="917">
        <v>12900</v>
      </c>
      <c r="F27" s="590" t="s">
        <v>396</v>
      </c>
      <c r="G27" s="598">
        <v>590</v>
      </c>
      <c r="H27" s="889" t="s">
        <v>1462</v>
      </c>
      <c r="I27" s="911"/>
      <c r="J27" s="102"/>
      <c r="K27" s="1307">
        <v>3250000</v>
      </c>
      <c r="L27" s="1350"/>
      <c r="M27" s="1350"/>
      <c r="N27" s="104"/>
      <c r="O27" s="104">
        <f t="shared" si="3"/>
        <v>0</v>
      </c>
      <c r="P27" s="104">
        <f t="shared" si="4"/>
        <v>0</v>
      </c>
      <c r="Q27" s="96">
        <v>2212</v>
      </c>
      <c r="R27" s="96">
        <v>1284</v>
      </c>
      <c r="S27" s="96">
        <v>1695</v>
      </c>
      <c r="T27" s="114">
        <f t="shared" si="7"/>
        <v>4.814152560000001</v>
      </c>
      <c r="U27" s="74">
        <v>620</v>
      </c>
    </row>
    <row r="28" spans="1:21" ht="17.25" customHeight="1">
      <c r="A28" s="965" t="s">
        <v>391</v>
      </c>
      <c r="B28" s="600">
        <v>70</v>
      </c>
      <c r="C28" s="600" t="s">
        <v>140</v>
      </c>
      <c r="D28" s="600">
        <v>22.6</v>
      </c>
      <c r="E28" s="917">
        <v>14950</v>
      </c>
      <c r="F28" s="590" t="s">
        <v>396</v>
      </c>
      <c r="G28" s="598">
        <v>670</v>
      </c>
      <c r="H28" s="889" t="s">
        <v>1462</v>
      </c>
      <c r="I28" s="911"/>
      <c r="J28" s="102"/>
      <c r="K28" s="1307">
        <v>3697000</v>
      </c>
      <c r="L28" s="1350"/>
      <c r="M28" s="1350"/>
      <c r="N28" s="104"/>
      <c r="O28" s="104">
        <f t="shared" si="3"/>
        <v>0</v>
      </c>
      <c r="P28" s="104">
        <f t="shared" si="4"/>
        <v>0</v>
      </c>
      <c r="Q28" s="96">
        <v>2212</v>
      </c>
      <c r="R28" s="96">
        <v>1284</v>
      </c>
      <c r="S28" s="96">
        <v>1695</v>
      </c>
      <c r="T28" s="114">
        <f t="shared" si="7"/>
        <v>4.814152560000001</v>
      </c>
      <c r="U28" s="74">
        <v>700</v>
      </c>
    </row>
    <row r="29" spans="1:21" ht="17.25" customHeight="1">
      <c r="A29" s="965" t="s">
        <v>392</v>
      </c>
      <c r="B29" s="600">
        <v>87</v>
      </c>
      <c r="C29" s="600" t="s">
        <v>140</v>
      </c>
      <c r="D29" s="600">
        <v>28</v>
      </c>
      <c r="E29" s="917">
        <v>16980</v>
      </c>
      <c r="F29" s="590" t="s">
        <v>397</v>
      </c>
      <c r="G29" s="598">
        <v>895</v>
      </c>
      <c r="H29" s="889" t="s">
        <v>1462</v>
      </c>
      <c r="I29" s="911"/>
      <c r="J29" s="102"/>
      <c r="K29" s="1307">
        <v>4212000</v>
      </c>
      <c r="L29" s="1350"/>
      <c r="M29" s="1350"/>
      <c r="N29" s="104"/>
      <c r="O29" s="104">
        <f t="shared" si="3"/>
        <v>0</v>
      </c>
      <c r="P29" s="104">
        <f t="shared" si="4"/>
        <v>0</v>
      </c>
      <c r="Q29" s="96">
        <v>2230</v>
      </c>
      <c r="R29" s="96">
        <v>1275</v>
      </c>
      <c r="S29" s="96">
        <v>2330</v>
      </c>
      <c r="T29" s="114">
        <f t="shared" si="7"/>
        <v>6.6247724999999997</v>
      </c>
      <c r="U29" s="74">
        <v>925</v>
      </c>
    </row>
    <row r="30" spans="1:21" ht="17.25" customHeight="1" thickBot="1">
      <c r="A30" s="966" t="s">
        <v>393</v>
      </c>
      <c r="B30" s="602">
        <v>105</v>
      </c>
      <c r="C30" s="602" t="s">
        <v>140</v>
      </c>
      <c r="D30" s="602">
        <v>34.299999999999997</v>
      </c>
      <c r="E30" s="603">
        <v>20380</v>
      </c>
      <c r="F30" s="589" t="s">
        <v>397</v>
      </c>
      <c r="G30" s="592">
        <v>910</v>
      </c>
      <c r="H30" s="935" t="s">
        <v>1462</v>
      </c>
      <c r="I30" s="915"/>
      <c r="J30" s="102"/>
      <c r="K30" s="1306">
        <v>5588000</v>
      </c>
      <c r="L30" s="1350"/>
      <c r="M30" s="1350"/>
      <c r="N30" s="104"/>
      <c r="O30" s="104">
        <f t="shared" si="3"/>
        <v>0</v>
      </c>
      <c r="P30" s="104">
        <f t="shared" si="4"/>
        <v>0</v>
      </c>
      <c r="Q30" s="96">
        <v>2230</v>
      </c>
      <c r="R30" s="96">
        <v>1275</v>
      </c>
      <c r="S30" s="96">
        <v>2330</v>
      </c>
      <c r="T30" s="114">
        <f t="shared" si="7"/>
        <v>6.6247724999999997</v>
      </c>
      <c r="U30" s="74">
        <v>940</v>
      </c>
    </row>
  </sheetData>
  <mergeCells count="22">
    <mergeCell ref="P4:P5"/>
    <mergeCell ref="O4:O5"/>
    <mergeCell ref="N4:N5"/>
    <mergeCell ref="D4:D5"/>
    <mergeCell ref="K4:K5"/>
    <mergeCell ref="F4:F5"/>
    <mergeCell ref="I4:I5"/>
    <mergeCell ref="H4:H5"/>
    <mergeCell ref="A18:I18"/>
    <mergeCell ref="G4:G5"/>
    <mergeCell ref="A6:I6"/>
    <mergeCell ref="E4:E5"/>
    <mergeCell ref="H1:I1"/>
    <mergeCell ref="B1:G1"/>
    <mergeCell ref="B2:G2"/>
    <mergeCell ref="B3:G3"/>
    <mergeCell ref="A1:A3"/>
    <mergeCell ref="H2:I2"/>
    <mergeCell ref="H3:I3"/>
    <mergeCell ref="A7:I7"/>
    <mergeCell ref="A4:A5"/>
    <mergeCell ref="B4:C4"/>
  </mergeCells>
  <phoneticPr fontId="11" type="noConversion"/>
  <printOptions horizontalCentered="1"/>
  <pageMargins left="0.59055118110236227" right="0.59055118110236227" top="0.59055118110236227" bottom="0.59055118110236227" header="0.51181102362204722" footer="0.51181102362204722"/>
  <pageSetup paperSize="9" scale="71"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9">
    <tabColor theme="4" tint="-0.499984740745262"/>
  </sheetPr>
  <dimension ref="A1:Z72"/>
  <sheetViews>
    <sheetView zoomScaleNormal="100" zoomScaleSheetLayoutView="100" workbookViewId="0">
      <pane ySplit="5" topLeftCell="A6" activePane="bottomLeft" state="frozen"/>
      <selection activeCell="K5" sqref="K5:M5"/>
      <selection pane="bottomLeft" activeCell="N10" sqref="N10"/>
    </sheetView>
  </sheetViews>
  <sheetFormatPr defaultColWidth="9.140625" defaultRowHeight="20.25"/>
  <cols>
    <col min="1" max="1" width="26.140625" style="9" customWidth="1"/>
    <col min="2" max="2" width="15" style="10" customWidth="1"/>
    <col min="3" max="3" width="9.42578125" style="11" customWidth="1"/>
    <col min="4" max="4" width="9.140625" style="10" customWidth="1"/>
    <col min="5" max="5" width="8.85546875" style="10" customWidth="1"/>
    <col min="6" max="6" width="13.28515625" style="26" customWidth="1"/>
    <col min="7" max="7" width="7.42578125" style="41" customWidth="1"/>
    <col min="8" max="8" width="18.140625" style="235" customWidth="1"/>
    <col min="9" max="9" width="8.7109375" style="5" customWidth="1"/>
    <col min="10" max="10" width="1.7109375" style="6" customWidth="1"/>
    <col min="11" max="11" width="13" style="5" customWidth="1"/>
    <col min="12" max="12" width="8.7109375" style="40" customWidth="1"/>
    <col min="13" max="13" width="11.5703125" style="1345" bestFit="1" customWidth="1"/>
    <col min="14" max="14" width="11.5703125" style="1345" customWidth="1"/>
    <col min="15" max="15" width="8.7109375" style="40" customWidth="1"/>
    <col min="16" max="16" width="10.42578125" style="5" hidden="1" customWidth="1"/>
    <col min="17" max="17" width="8.7109375" style="5" hidden="1" customWidth="1"/>
    <col min="18" max="18" width="10.85546875" style="5" hidden="1" customWidth="1"/>
    <col min="19" max="23" width="9.140625" style="6" hidden="1" customWidth="1"/>
    <col min="24" max="24" width="11.5703125" style="36" bestFit="1" customWidth="1"/>
    <col min="25" max="25" width="11.5703125" style="1345" bestFit="1" customWidth="1"/>
    <col min="26" max="16384" width="9.140625" style="6"/>
  </cols>
  <sheetData>
    <row r="1" spans="1:26" ht="15.75" customHeight="1" thickBot="1">
      <c r="A1" s="1705" t="s">
        <v>120</v>
      </c>
      <c r="B1" s="1610" t="s">
        <v>117</v>
      </c>
      <c r="C1" s="1603"/>
      <c r="D1" s="1603"/>
      <c r="E1" s="1603"/>
      <c r="F1" s="1603"/>
      <c r="G1" s="1604"/>
      <c r="H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I1" s="1596"/>
      <c r="J1" s="681"/>
      <c r="K1" s="668"/>
      <c r="L1" s="204"/>
      <c r="O1" s="204"/>
    </row>
    <row r="2" spans="1:26" ht="15.75" customHeight="1" thickTop="1" thickBot="1">
      <c r="A2" s="1706"/>
      <c r="B2" s="1611" t="s">
        <v>118</v>
      </c>
      <c r="C2" s="1605"/>
      <c r="D2" s="1605"/>
      <c r="E2" s="1605"/>
      <c r="F2" s="1605"/>
      <c r="G2" s="1606"/>
      <c r="H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I2" s="1608"/>
      <c r="J2" s="682"/>
      <c r="K2" s="674"/>
      <c r="L2" s="204"/>
      <c r="O2" s="204"/>
    </row>
    <row r="3" spans="1:26" ht="15.75" customHeight="1" thickTop="1" thickBot="1">
      <c r="A3" s="1707"/>
      <c r="B3" s="1708" t="s">
        <v>119</v>
      </c>
      <c r="C3" s="1589"/>
      <c r="D3" s="1589"/>
      <c r="E3" s="1589"/>
      <c r="F3" s="1589"/>
      <c r="G3" s="1590"/>
      <c r="H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I3" s="1585"/>
      <c r="J3" s="683"/>
      <c r="K3" s="671"/>
      <c r="L3" s="204"/>
      <c r="O3" s="204"/>
    </row>
    <row r="4" spans="1:26" ht="19.5" customHeight="1">
      <c r="A4" s="2134" t="s">
        <v>141</v>
      </c>
      <c r="B4" s="2136" t="s">
        <v>587</v>
      </c>
      <c r="C4" s="2139" t="s">
        <v>588</v>
      </c>
      <c r="D4" s="2139" t="s">
        <v>973</v>
      </c>
      <c r="E4" s="2136" t="s">
        <v>586</v>
      </c>
      <c r="F4" s="2139" t="s">
        <v>414</v>
      </c>
      <c r="G4" s="2139" t="s">
        <v>139</v>
      </c>
      <c r="H4" s="2138" t="s">
        <v>6</v>
      </c>
      <c r="I4" s="1599" t="s">
        <v>121</v>
      </c>
      <c r="K4" s="1620" t="s">
        <v>566</v>
      </c>
      <c r="L4" s="188"/>
      <c r="O4" s="188"/>
      <c r="P4" s="88"/>
      <c r="Q4" s="88"/>
      <c r="R4" s="88"/>
      <c r="S4" s="90"/>
      <c r="T4" s="90"/>
      <c r="U4" s="90"/>
      <c r="V4" s="90"/>
      <c r="W4" s="90"/>
      <c r="X4" s="77"/>
    </row>
    <row r="5" spans="1:26" ht="27" customHeight="1" thickBot="1">
      <c r="A5" s="2135"/>
      <c r="B5" s="2137"/>
      <c r="C5" s="2140"/>
      <c r="D5" s="2140"/>
      <c r="E5" s="2137"/>
      <c r="F5" s="2140"/>
      <c r="G5" s="2140"/>
      <c r="H5" s="2138"/>
      <c r="I5" s="1587"/>
      <c r="K5" s="1621"/>
      <c r="L5" s="188"/>
      <c r="O5" s="188"/>
      <c r="P5" s="88" t="s">
        <v>117</v>
      </c>
      <c r="Q5" s="88" t="s">
        <v>118</v>
      </c>
      <c r="R5" s="88" t="s">
        <v>119</v>
      </c>
      <c r="S5" s="90" t="s">
        <v>111</v>
      </c>
      <c r="T5" s="90" t="s">
        <v>112</v>
      </c>
      <c r="U5" s="90" t="s">
        <v>113</v>
      </c>
      <c r="V5" s="90" t="s">
        <v>115</v>
      </c>
      <c r="W5" s="90" t="s">
        <v>114</v>
      </c>
    </row>
    <row r="6" spans="1:26" s="13" customFormat="1" ht="29.65" customHeight="1" thickBot="1">
      <c r="A6" s="1538" t="s">
        <v>974</v>
      </c>
      <c r="B6" s="1539"/>
      <c r="C6" s="1539"/>
      <c r="D6" s="1539"/>
      <c r="E6" s="1539"/>
      <c r="F6" s="1539"/>
      <c r="G6" s="1539"/>
      <c r="H6" s="1539"/>
      <c r="I6" s="1540"/>
      <c r="K6" s="711"/>
      <c r="L6" s="1354"/>
      <c r="M6" s="1347"/>
      <c r="N6" s="1347"/>
      <c r="P6" s="475">
        <f>SUM(P7:P72)</f>
        <v>0</v>
      </c>
      <c r="Q6" s="475">
        <f>SUM(Q7:Q72)</f>
        <v>0</v>
      </c>
      <c r="R6" s="475">
        <f>SUM(R7:R72)</f>
        <v>0</v>
      </c>
      <c r="X6" s="36"/>
      <c r="Y6" s="1347"/>
    </row>
    <row r="7" spans="1:26">
      <c r="A7" s="135" t="s">
        <v>981</v>
      </c>
      <c r="B7" s="378">
        <v>11.8</v>
      </c>
      <c r="C7" s="281">
        <v>2.95</v>
      </c>
      <c r="D7" s="470" t="s">
        <v>158</v>
      </c>
      <c r="E7" s="470">
        <v>59</v>
      </c>
      <c r="F7" s="378" t="s">
        <v>975</v>
      </c>
      <c r="G7" s="373">
        <v>125</v>
      </c>
      <c r="H7" s="889" t="s">
        <v>1462</v>
      </c>
      <c r="I7" s="714"/>
      <c r="K7" s="519">
        <v>1268000</v>
      </c>
      <c r="L7" s="116"/>
      <c r="O7" s="116"/>
      <c r="P7" s="104"/>
      <c r="Q7" s="104">
        <f>IF(OR(V7="",I7=""),0,I7*V7)</f>
        <v>0</v>
      </c>
      <c r="R7" s="104">
        <f>IF(OR(W7="",I7=""),0,I7*W7)</f>
        <v>0</v>
      </c>
      <c r="S7" s="92">
        <v>860</v>
      </c>
      <c r="T7" s="92">
        <v>1220</v>
      </c>
      <c r="U7" s="92">
        <v>885</v>
      </c>
      <c r="V7" s="114">
        <f t="shared" ref="V7:V10" si="0">(S7/1000)*(T7/1000)*(U7/1000)</f>
        <v>0.92854199999999998</v>
      </c>
      <c r="W7" s="91">
        <v>145</v>
      </c>
    </row>
    <row r="8" spans="1:26">
      <c r="A8" s="723" t="s">
        <v>976</v>
      </c>
      <c r="B8" s="710">
        <v>20.399999999999999</v>
      </c>
      <c r="C8" s="709">
        <v>5.05</v>
      </c>
      <c r="D8" s="724" t="s">
        <v>158</v>
      </c>
      <c r="E8" s="724">
        <v>63</v>
      </c>
      <c r="F8" s="710" t="s">
        <v>975</v>
      </c>
      <c r="G8" s="45">
        <v>157</v>
      </c>
      <c r="H8" s="889" t="s">
        <v>1462</v>
      </c>
      <c r="I8" s="967"/>
      <c r="K8" s="519">
        <v>1561000</v>
      </c>
      <c r="L8" s="116"/>
      <c r="O8" s="116"/>
      <c r="P8" s="104"/>
      <c r="Q8" s="104">
        <f t="shared" ref="Q8:Q71" si="1">IF(OR(V8="",I8=""),0,I8*V8)</f>
        <v>0</v>
      </c>
      <c r="R8" s="104">
        <f t="shared" ref="R8:R71" si="2">IF(OR(W8="",I8=""),0,I8*W8)</f>
        <v>0</v>
      </c>
      <c r="S8" s="92">
        <v>860</v>
      </c>
      <c r="T8" s="92">
        <v>1220</v>
      </c>
      <c r="U8" s="92">
        <v>885</v>
      </c>
      <c r="V8" s="114">
        <f t="shared" si="0"/>
        <v>0.92854199999999998</v>
      </c>
      <c r="W8" s="91">
        <v>172</v>
      </c>
    </row>
    <row r="9" spans="1:26">
      <c r="A9" s="723" t="s">
        <v>977</v>
      </c>
      <c r="B9" s="710">
        <v>39</v>
      </c>
      <c r="C9" s="709">
        <v>9.65</v>
      </c>
      <c r="D9" s="725" t="s">
        <v>158</v>
      </c>
      <c r="E9" s="725">
        <v>66</v>
      </c>
      <c r="F9" s="710" t="s">
        <v>978</v>
      </c>
      <c r="G9" s="45">
        <v>323</v>
      </c>
      <c r="H9" s="889" t="s">
        <v>1462</v>
      </c>
      <c r="I9" s="967"/>
      <c r="K9" s="519">
        <v>2666000</v>
      </c>
      <c r="L9" s="116"/>
      <c r="O9" s="116"/>
      <c r="P9" s="104"/>
      <c r="Q9" s="104">
        <f t="shared" si="1"/>
        <v>0</v>
      </c>
      <c r="R9" s="104">
        <f t="shared" si="2"/>
        <v>0</v>
      </c>
      <c r="S9" s="92">
        <v>1070</v>
      </c>
      <c r="T9" s="92">
        <v>1900</v>
      </c>
      <c r="U9" s="92">
        <v>1030</v>
      </c>
      <c r="V9" s="114">
        <f t="shared" si="0"/>
        <v>2.0939899999999998</v>
      </c>
      <c r="W9" s="91">
        <v>343</v>
      </c>
    </row>
    <row r="10" spans="1:26" ht="21" thickBot="1">
      <c r="A10" s="136" t="s">
        <v>979</v>
      </c>
      <c r="B10" s="372">
        <v>80</v>
      </c>
      <c r="C10" s="282">
        <v>20</v>
      </c>
      <c r="D10" s="473" t="s">
        <v>158</v>
      </c>
      <c r="E10" s="473">
        <v>68</v>
      </c>
      <c r="F10" s="474" t="s">
        <v>980</v>
      </c>
      <c r="G10" s="375">
        <v>599</v>
      </c>
      <c r="H10" s="889" t="s">
        <v>1462</v>
      </c>
      <c r="I10" s="721"/>
      <c r="K10" s="722">
        <v>5483000</v>
      </c>
      <c r="L10" s="116"/>
      <c r="O10" s="116"/>
      <c r="P10" s="104"/>
      <c r="Q10" s="104">
        <f t="shared" si="1"/>
        <v>0</v>
      </c>
      <c r="R10" s="104">
        <f t="shared" si="2"/>
        <v>0</v>
      </c>
      <c r="S10" s="92">
        <v>2080</v>
      </c>
      <c r="T10" s="92">
        <v>1895</v>
      </c>
      <c r="U10" s="92">
        <v>1120</v>
      </c>
      <c r="V10" s="114">
        <f t="shared" si="0"/>
        <v>4.4145920000000007</v>
      </c>
      <c r="W10" s="91">
        <v>627</v>
      </c>
    </row>
    <row r="11" spans="1:26" s="13" customFormat="1" ht="36" customHeight="1" thickBot="1">
      <c r="A11" s="1538" t="s">
        <v>2150</v>
      </c>
      <c r="B11" s="1539"/>
      <c r="C11" s="1539"/>
      <c r="D11" s="1539"/>
      <c r="E11" s="1539"/>
      <c r="F11" s="1539"/>
      <c r="G11" s="1539"/>
      <c r="H11" s="1539"/>
      <c r="I11" s="1540"/>
      <c r="K11" s="711"/>
      <c r="L11" s="1354"/>
      <c r="O11" s="1354"/>
      <c r="P11" s="475"/>
      <c r="Q11" s="104">
        <f t="shared" si="1"/>
        <v>0</v>
      </c>
      <c r="R11" s="104">
        <f t="shared" si="2"/>
        <v>0</v>
      </c>
      <c r="Z11" s="36"/>
    </row>
    <row r="12" spans="1:26">
      <c r="A12" s="712" t="s">
        <v>2151</v>
      </c>
      <c r="B12" s="281">
        <v>4.2</v>
      </c>
      <c r="C12" s="281">
        <v>0.82</v>
      </c>
      <c r="D12" s="713">
        <v>4.7</v>
      </c>
      <c r="E12" s="470">
        <v>55</v>
      </c>
      <c r="F12" s="471" t="s">
        <v>2152</v>
      </c>
      <c r="G12" s="373">
        <v>86</v>
      </c>
      <c r="H12" s="889" t="s">
        <v>1462</v>
      </c>
      <c r="I12" s="714"/>
      <c r="K12" s="643">
        <v>759000</v>
      </c>
      <c r="L12" s="116"/>
      <c r="M12" s="91"/>
      <c r="N12" s="91"/>
      <c r="O12" s="116"/>
      <c r="P12" s="104"/>
      <c r="Q12" s="104">
        <f t="shared" si="1"/>
        <v>0</v>
      </c>
      <c r="R12" s="104">
        <f t="shared" si="2"/>
        <v>0</v>
      </c>
      <c r="S12" s="92">
        <v>1375</v>
      </c>
      <c r="T12" s="92">
        <v>885</v>
      </c>
      <c r="U12" s="92">
        <v>475</v>
      </c>
      <c r="V12" s="114">
        <v>0.57801562499999992</v>
      </c>
      <c r="W12" s="91">
        <v>107</v>
      </c>
      <c r="X12" s="114"/>
      <c r="Y12" s="91"/>
      <c r="Z12" s="36"/>
    </row>
    <row r="13" spans="1:26">
      <c r="A13" s="715" t="s">
        <v>2153</v>
      </c>
      <c r="B13" s="1421">
        <v>6.35</v>
      </c>
      <c r="C13" s="1421">
        <v>1.28</v>
      </c>
      <c r="D13" s="716">
        <v>7</v>
      </c>
      <c r="E13" s="472">
        <v>58</v>
      </c>
      <c r="F13" s="469" t="s">
        <v>2152</v>
      </c>
      <c r="G13" s="38">
        <v>86</v>
      </c>
      <c r="H13" s="889" t="s">
        <v>1462</v>
      </c>
      <c r="I13" s="717"/>
      <c r="K13" s="718">
        <v>781000</v>
      </c>
      <c r="L13" s="116"/>
      <c r="M13" s="91"/>
      <c r="N13" s="91"/>
      <c r="O13" s="116"/>
      <c r="P13" s="104"/>
      <c r="Q13" s="104">
        <f t="shared" si="1"/>
        <v>0</v>
      </c>
      <c r="R13" s="104">
        <f t="shared" si="2"/>
        <v>0</v>
      </c>
      <c r="S13" s="92">
        <v>1375</v>
      </c>
      <c r="T13" s="92">
        <v>885</v>
      </c>
      <c r="U13" s="92">
        <v>475</v>
      </c>
      <c r="V13" s="114">
        <v>0.57801562499999992</v>
      </c>
      <c r="W13" s="91">
        <v>107</v>
      </c>
      <c r="X13" s="114"/>
      <c r="Y13" s="91"/>
      <c r="Z13" s="36"/>
    </row>
    <row r="14" spans="1:26">
      <c r="A14" s="715" t="s">
        <v>2154</v>
      </c>
      <c r="B14" s="1421">
        <v>8.4</v>
      </c>
      <c r="C14" s="1421">
        <v>1.63</v>
      </c>
      <c r="D14" s="716">
        <v>7.45</v>
      </c>
      <c r="E14" s="472">
        <v>59</v>
      </c>
      <c r="F14" s="469" t="s">
        <v>2155</v>
      </c>
      <c r="G14" s="38">
        <v>105</v>
      </c>
      <c r="H14" s="889" t="s">
        <v>1462</v>
      </c>
      <c r="I14" s="717"/>
      <c r="K14" s="718">
        <v>863000</v>
      </c>
      <c r="L14" s="116"/>
      <c r="M14" s="91"/>
      <c r="N14" s="91"/>
      <c r="O14" s="116"/>
      <c r="P14" s="104"/>
      <c r="Q14" s="104">
        <f t="shared" si="1"/>
        <v>0</v>
      </c>
      <c r="R14" s="104">
        <f t="shared" si="2"/>
        <v>0</v>
      </c>
      <c r="S14" s="92">
        <v>1465</v>
      </c>
      <c r="T14" s="92">
        <v>1035</v>
      </c>
      <c r="U14" s="92">
        <v>560</v>
      </c>
      <c r="V14" s="114">
        <v>0.84911400000000015</v>
      </c>
      <c r="W14" s="91">
        <v>132</v>
      </c>
      <c r="X14" s="114"/>
      <c r="Y14" s="91"/>
      <c r="Z14" s="36"/>
    </row>
    <row r="15" spans="1:26">
      <c r="A15" s="715" t="s">
        <v>2156</v>
      </c>
      <c r="B15" s="1421">
        <v>10</v>
      </c>
      <c r="C15" s="1421">
        <v>2.02</v>
      </c>
      <c r="D15" s="716">
        <v>8.1999999999999993</v>
      </c>
      <c r="E15" s="472">
        <v>60</v>
      </c>
      <c r="F15" s="469" t="s">
        <v>2155</v>
      </c>
      <c r="G15" s="38">
        <v>105</v>
      </c>
      <c r="H15" s="889" t="s">
        <v>1462</v>
      </c>
      <c r="I15" s="717"/>
      <c r="K15" s="718">
        <v>874000</v>
      </c>
      <c r="L15" s="116"/>
      <c r="M15" s="91"/>
      <c r="N15" s="91"/>
      <c r="O15" s="116"/>
      <c r="P15" s="104"/>
      <c r="Q15" s="104">
        <f t="shared" si="1"/>
        <v>0</v>
      </c>
      <c r="R15" s="104">
        <f t="shared" si="2"/>
        <v>0</v>
      </c>
      <c r="S15" s="92">
        <v>1465</v>
      </c>
      <c r="T15" s="92">
        <v>1035</v>
      </c>
      <c r="U15" s="92">
        <v>560</v>
      </c>
      <c r="V15" s="114">
        <v>0.84911400000000015</v>
      </c>
      <c r="W15" s="91">
        <v>132</v>
      </c>
      <c r="X15" s="114"/>
      <c r="Y15" s="91"/>
      <c r="Z15" s="36"/>
    </row>
    <row r="16" spans="1:26">
      <c r="A16" s="715" t="s">
        <v>2157</v>
      </c>
      <c r="B16" s="1421">
        <v>12.1</v>
      </c>
      <c r="C16" s="1421">
        <v>2.44</v>
      </c>
      <c r="D16" s="716">
        <v>11.5</v>
      </c>
      <c r="E16" s="472">
        <v>65</v>
      </c>
      <c r="F16" s="469" t="s">
        <v>2155</v>
      </c>
      <c r="G16" s="38">
        <v>129</v>
      </c>
      <c r="H16" s="889" t="s">
        <v>1462</v>
      </c>
      <c r="I16" s="717"/>
      <c r="K16" s="718">
        <v>1134000</v>
      </c>
      <c r="M16" s="91"/>
      <c r="N16" s="91"/>
      <c r="P16" s="104"/>
      <c r="Q16" s="104">
        <f t="shared" si="1"/>
        <v>0</v>
      </c>
      <c r="R16" s="104">
        <f t="shared" si="2"/>
        <v>0</v>
      </c>
      <c r="S16" s="92">
        <v>1465</v>
      </c>
      <c r="T16" s="92">
        <v>1035</v>
      </c>
      <c r="U16" s="92">
        <v>560</v>
      </c>
      <c r="V16" s="114">
        <v>0.84911400000000015</v>
      </c>
      <c r="W16" s="91">
        <v>155</v>
      </c>
      <c r="X16" s="114"/>
      <c r="Y16" s="91"/>
      <c r="Z16" s="36"/>
    </row>
    <row r="17" spans="1:26">
      <c r="A17" s="715" t="s">
        <v>2158</v>
      </c>
      <c r="B17" s="1421">
        <v>14.5</v>
      </c>
      <c r="C17" s="1421">
        <v>3.15</v>
      </c>
      <c r="D17" s="716">
        <v>12.4</v>
      </c>
      <c r="E17" s="472">
        <v>65</v>
      </c>
      <c r="F17" s="469" t="s">
        <v>2155</v>
      </c>
      <c r="G17" s="38">
        <v>129</v>
      </c>
      <c r="H17" s="889" t="s">
        <v>1462</v>
      </c>
      <c r="I17" s="717"/>
      <c r="K17" s="718">
        <v>1149000</v>
      </c>
      <c r="M17" s="91"/>
      <c r="N17" s="91"/>
      <c r="P17" s="104"/>
      <c r="Q17" s="104">
        <f t="shared" si="1"/>
        <v>0</v>
      </c>
      <c r="R17" s="104">
        <f t="shared" si="2"/>
        <v>0</v>
      </c>
      <c r="S17" s="92">
        <v>1465</v>
      </c>
      <c r="T17" s="92">
        <v>1035</v>
      </c>
      <c r="U17" s="92">
        <v>560</v>
      </c>
      <c r="V17" s="114">
        <v>0.84911400000000015</v>
      </c>
      <c r="W17" s="91">
        <v>155</v>
      </c>
      <c r="X17" s="114"/>
      <c r="Y17" s="91"/>
      <c r="Z17" s="36"/>
    </row>
    <row r="18" spans="1:26">
      <c r="A18" s="715" t="s">
        <v>2159</v>
      </c>
      <c r="B18" s="1421">
        <v>15.9</v>
      </c>
      <c r="C18" s="1421">
        <v>3.53</v>
      </c>
      <c r="D18" s="716">
        <v>14</v>
      </c>
      <c r="E18" s="472">
        <v>68</v>
      </c>
      <c r="F18" s="469" t="s">
        <v>2155</v>
      </c>
      <c r="G18" s="38">
        <v>129</v>
      </c>
      <c r="H18" s="889" t="s">
        <v>1462</v>
      </c>
      <c r="I18" s="717"/>
      <c r="K18" s="718">
        <v>1168000</v>
      </c>
      <c r="M18" s="91"/>
      <c r="N18" s="91"/>
      <c r="P18" s="104"/>
      <c r="Q18" s="104">
        <f t="shared" si="1"/>
        <v>0</v>
      </c>
      <c r="R18" s="104">
        <f t="shared" si="2"/>
        <v>0</v>
      </c>
      <c r="S18" s="92">
        <v>1465</v>
      </c>
      <c r="T18" s="92">
        <v>1035</v>
      </c>
      <c r="U18" s="92">
        <v>560</v>
      </c>
      <c r="V18" s="114">
        <v>0.84911400000000015</v>
      </c>
      <c r="W18" s="91">
        <v>155</v>
      </c>
      <c r="X18" s="114"/>
      <c r="Y18" s="91"/>
      <c r="Z18" s="36"/>
    </row>
    <row r="19" spans="1:26">
      <c r="A19" s="715" t="s">
        <v>2160</v>
      </c>
      <c r="B19" s="1421">
        <v>12.1</v>
      </c>
      <c r="C19" s="1421">
        <v>2.44</v>
      </c>
      <c r="D19" s="716">
        <v>11.5</v>
      </c>
      <c r="E19" s="472">
        <v>65</v>
      </c>
      <c r="F19" s="469" t="s">
        <v>2155</v>
      </c>
      <c r="G19" s="38">
        <v>144</v>
      </c>
      <c r="H19" s="889" t="s">
        <v>1462</v>
      </c>
      <c r="I19" s="717"/>
      <c r="K19" s="718">
        <v>1177000</v>
      </c>
      <c r="M19" s="91"/>
      <c r="N19" s="91"/>
      <c r="P19" s="104"/>
      <c r="Q19" s="104">
        <f t="shared" si="1"/>
        <v>0</v>
      </c>
      <c r="R19" s="104">
        <f t="shared" si="2"/>
        <v>0</v>
      </c>
      <c r="S19" s="92">
        <v>1465</v>
      </c>
      <c r="T19" s="92">
        <v>1035</v>
      </c>
      <c r="U19" s="92">
        <v>560</v>
      </c>
      <c r="V19" s="114">
        <v>0.84911400000000015</v>
      </c>
      <c r="W19" s="91">
        <v>172</v>
      </c>
      <c r="X19" s="114"/>
      <c r="Y19" s="91"/>
      <c r="Z19" s="36"/>
    </row>
    <row r="20" spans="1:26">
      <c r="A20" s="715" t="s">
        <v>2161</v>
      </c>
      <c r="B20" s="1421">
        <v>14.5</v>
      </c>
      <c r="C20" s="1421">
        <v>3.15</v>
      </c>
      <c r="D20" s="716">
        <v>12.4</v>
      </c>
      <c r="E20" s="472">
        <v>65</v>
      </c>
      <c r="F20" s="469" t="s">
        <v>2155</v>
      </c>
      <c r="G20" s="38">
        <v>144</v>
      </c>
      <c r="H20" s="889" t="s">
        <v>1462</v>
      </c>
      <c r="I20" s="717"/>
      <c r="K20" s="718">
        <v>1203000</v>
      </c>
      <c r="M20" s="91"/>
      <c r="N20" s="91"/>
      <c r="P20" s="104"/>
      <c r="Q20" s="104">
        <f t="shared" si="1"/>
        <v>0</v>
      </c>
      <c r="R20" s="104">
        <f t="shared" si="2"/>
        <v>0</v>
      </c>
      <c r="S20" s="92">
        <v>1465</v>
      </c>
      <c r="T20" s="92">
        <v>1035</v>
      </c>
      <c r="U20" s="92">
        <v>560</v>
      </c>
      <c r="V20" s="114">
        <v>0.84911400000000015</v>
      </c>
      <c r="W20" s="91">
        <v>172</v>
      </c>
      <c r="X20" s="114"/>
      <c r="Y20" s="91"/>
      <c r="Z20" s="36"/>
    </row>
    <row r="21" spans="1:26">
      <c r="A21" s="1427" t="s">
        <v>2162</v>
      </c>
      <c r="B21" s="1420">
        <v>15.9</v>
      </c>
      <c r="C21" s="1420">
        <v>3.53</v>
      </c>
      <c r="D21" s="409">
        <v>14</v>
      </c>
      <c r="E21" s="724">
        <v>68</v>
      </c>
      <c r="F21" s="1428" t="s">
        <v>2155</v>
      </c>
      <c r="G21" s="45">
        <v>144</v>
      </c>
      <c r="H21" s="889" t="s">
        <v>1462</v>
      </c>
      <c r="I21" s="967"/>
      <c r="K21" s="519">
        <v>1241000</v>
      </c>
      <c r="L21" s="116"/>
      <c r="M21" s="91"/>
      <c r="N21" s="91"/>
      <c r="O21" s="116"/>
      <c r="P21" s="104"/>
      <c r="Q21" s="104">
        <f t="shared" si="1"/>
        <v>0</v>
      </c>
      <c r="R21" s="104">
        <f t="shared" si="2"/>
        <v>0</v>
      </c>
      <c r="S21" s="92">
        <v>1465</v>
      </c>
      <c r="T21" s="92">
        <v>1035</v>
      </c>
      <c r="U21" s="92">
        <v>560</v>
      </c>
      <c r="V21" s="114">
        <v>0.84911400000000015</v>
      </c>
      <c r="W21" s="91">
        <v>172</v>
      </c>
      <c r="X21" s="114"/>
      <c r="Y21" s="91"/>
      <c r="Z21" s="36"/>
    </row>
    <row r="22" spans="1:26">
      <c r="A22" s="715" t="s">
        <v>2163</v>
      </c>
      <c r="B22" s="1421">
        <v>18</v>
      </c>
      <c r="C22" s="1421">
        <v>3.83</v>
      </c>
      <c r="D22" s="716">
        <v>17</v>
      </c>
      <c r="E22" s="472">
        <v>71</v>
      </c>
      <c r="F22" s="469" t="s">
        <v>2164</v>
      </c>
      <c r="G22" s="38">
        <v>177</v>
      </c>
      <c r="H22" s="889" t="s">
        <v>1462</v>
      </c>
      <c r="I22" s="717"/>
      <c r="K22" s="718">
        <v>1570000</v>
      </c>
      <c r="L22" s="116"/>
      <c r="M22" s="91"/>
      <c r="N22" s="91"/>
      <c r="O22" s="116"/>
      <c r="P22" s="104"/>
      <c r="Q22" s="104">
        <f t="shared" si="1"/>
        <v>0</v>
      </c>
      <c r="R22" s="104">
        <f t="shared" si="2"/>
        <v>0</v>
      </c>
      <c r="S22" s="92">
        <v>1220</v>
      </c>
      <c r="T22" s="92">
        <v>1735</v>
      </c>
      <c r="U22" s="92">
        <v>565</v>
      </c>
      <c r="V22" s="114">
        <v>1.1959355</v>
      </c>
      <c r="W22" s="91">
        <v>206</v>
      </c>
      <c r="X22" s="114"/>
      <c r="Y22" s="91"/>
      <c r="Z22" s="36"/>
    </row>
    <row r="23" spans="1:26">
      <c r="A23" s="715" t="s">
        <v>2165</v>
      </c>
      <c r="B23" s="1421">
        <v>22</v>
      </c>
      <c r="C23" s="1421">
        <v>5</v>
      </c>
      <c r="D23" s="716">
        <v>21</v>
      </c>
      <c r="E23" s="472">
        <v>73</v>
      </c>
      <c r="F23" s="469" t="s">
        <v>2164</v>
      </c>
      <c r="G23" s="38">
        <v>177</v>
      </c>
      <c r="H23" s="889" t="s">
        <v>1462</v>
      </c>
      <c r="I23" s="717"/>
      <c r="K23" s="718">
        <v>1612000</v>
      </c>
      <c r="L23" s="116"/>
      <c r="M23" s="91"/>
      <c r="N23" s="91"/>
      <c r="O23" s="116"/>
      <c r="P23" s="104"/>
      <c r="Q23" s="104">
        <f t="shared" si="1"/>
        <v>0</v>
      </c>
      <c r="R23" s="104">
        <f t="shared" si="2"/>
        <v>0</v>
      </c>
      <c r="S23" s="92">
        <v>1220</v>
      </c>
      <c r="T23" s="92">
        <v>1735</v>
      </c>
      <c r="U23" s="92">
        <v>565</v>
      </c>
      <c r="V23" s="114">
        <v>1.1959355</v>
      </c>
      <c r="W23" s="91">
        <v>206</v>
      </c>
      <c r="X23" s="114"/>
      <c r="Y23" s="91"/>
      <c r="Z23" s="36"/>
    </row>
    <row r="24" spans="1:26">
      <c r="A24" s="715" t="s">
        <v>2166</v>
      </c>
      <c r="B24" s="1421">
        <v>26</v>
      </c>
      <c r="C24" s="1421">
        <v>6.37</v>
      </c>
      <c r="D24" s="716">
        <v>26</v>
      </c>
      <c r="E24" s="472">
        <v>75</v>
      </c>
      <c r="F24" s="469" t="s">
        <v>2164</v>
      </c>
      <c r="G24" s="38">
        <v>177</v>
      </c>
      <c r="H24" s="889" t="s">
        <v>1462</v>
      </c>
      <c r="I24" s="717"/>
      <c r="K24" s="718">
        <v>1640000</v>
      </c>
      <c r="L24" s="116"/>
      <c r="M24" s="91"/>
      <c r="N24" s="91"/>
      <c r="O24" s="116"/>
      <c r="P24" s="104"/>
      <c r="Q24" s="104">
        <f t="shared" si="1"/>
        <v>0</v>
      </c>
      <c r="R24" s="104">
        <f t="shared" si="2"/>
        <v>0</v>
      </c>
      <c r="S24" s="92">
        <v>1220</v>
      </c>
      <c r="T24" s="92">
        <v>1735</v>
      </c>
      <c r="U24" s="92">
        <v>565</v>
      </c>
      <c r="V24" s="114">
        <v>1.1959355</v>
      </c>
      <c r="W24" s="91">
        <v>206</v>
      </c>
      <c r="X24" s="114"/>
      <c r="Y24" s="91"/>
      <c r="Z24" s="36"/>
    </row>
    <row r="25" spans="1:26" ht="21" thickBot="1">
      <c r="A25" s="715" t="s">
        <v>2167</v>
      </c>
      <c r="B25" s="1421">
        <v>30.1</v>
      </c>
      <c r="C25" s="1421">
        <v>7.7</v>
      </c>
      <c r="D25" s="716">
        <v>29.5</v>
      </c>
      <c r="E25" s="472">
        <v>77</v>
      </c>
      <c r="F25" s="469" t="s">
        <v>2164</v>
      </c>
      <c r="G25" s="38">
        <v>177</v>
      </c>
      <c r="H25" s="889" t="s">
        <v>1462</v>
      </c>
      <c r="I25" s="717"/>
      <c r="K25" s="718">
        <v>1667000</v>
      </c>
      <c r="M25" s="91"/>
      <c r="N25" s="91"/>
      <c r="P25" s="104"/>
      <c r="Q25" s="104">
        <f t="shared" si="1"/>
        <v>0</v>
      </c>
      <c r="R25" s="104">
        <f t="shared" si="2"/>
        <v>0</v>
      </c>
      <c r="S25" s="92">
        <v>1220</v>
      </c>
      <c r="T25" s="92">
        <v>1735</v>
      </c>
      <c r="U25" s="92">
        <v>565</v>
      </c>
      <c r="V25" s="114">
        <v>1.1959355</v>
      </c>
      <c r="W25" s="91">
        <v>206</v>
      </c>
      <c r="X25" s="114"/>
      <c r="Y25" s="91"/>
      <c r="Z25" s="36"/>
    </row>
    <row r="26" spans="1:26" s="13" customFormat="1" ht="34.5" customHeight="1" thickBot="1">
      <c r="A26" s="1538" t="s">
        <v>2168</v>
      </c>
      <c r="B26" s="1539"/>
      <c r="C26" s="1539"/>
      <c r="D26" s="1539"/>
      <c r="E26" s="1539"/>
      <c r="F26" s="1539"/>
      <c r="G26" s="1539"/>
      <c r="H26" s="1539"/>
      <c r="I26" s="1540"/>
      <c r="K26" s="711"/>
      <c r="L26" s="1354"/>
      <c r="O26" s="1354"/>
      <c r="P26" s="475"/>
      <c r="Q26" s="104">
        <f t="shared" si="1"/>
        <v>0</v>
      </c>
      <c r="R26" s="104">
        <f t="shared" si="2"/>
        <v>0</v>
      </c>
      <c r="Z26" s="36"/>
    </row>
    <row r="27" spans="1:26">
      <c r="A27" s="712" t="s">
        <v>2169</v>
      </c>
      <c r="B27" s="281">
        <v>4.2</v>
      </c>
      <c r="C27" s="281">
        <v>0.82</v>
      </c>
      <c r="D27" s="713">
        <v>4.7</v>
      </c>
      <c r="E27" s="470">
        <v>55</v>
      </c>
      <c r="F27" s="471" t="s">
        <v>2152</v>
      </c>
      <c r="G27" s="373">
        <v>86</v>
      </c>
      <c r="H27" s="889" t="s">
        <v>1462</v>
      </c>
      <c r="I27" s="714"/>
      <c r="K27" s="643">
        <v>809000</v>
      </c>
      <c r="L27" s="116"/>
      <c r="M27" s="91"/>
      <c r="N27" s="91"/>
      <c r="O27" s="116"/>
      <c r="P27" s="104"/>
      <c r="Q27" s="104">
        <f t="shared" si="1"/>
        <v>0</v>
      </c>
      <c r="R27" s="104">
        <f t="shared" si="2"/>
        <v>0</v>
      </c>
      <c r="S27" s="92">
        <v>1375</v>
      </c>
      <c r="T27" s="92">
        <v>885</v>
      </c>
      <c r="U27" s="92">
        <v>475</v>
      </c>
      <c r="V27" s="114">
        <v>0.57801562499999992</v>
      </c>
      <c r="W27" s="91">
        <v>107</v>
      </c>
      <c r="X27" s="114"/>
      <c r="Y27" s="91"/>
      <c r="Z27" s="36"/>
    </row>
    <row r="28" spans="1:26">
      <c r="A28" s="715" t="s">
        <v>2170</v>
      </c>
      <c r="B28" s="1421">
        <v>6.35</v>
      </c>
      <c r="C28" s="1421">
        <v>1.28</v>
      </c>
      <c r="D28" s="716">
        <v>7</v>
      </c>
      <c r="E28" s="472">
        <v>58</v>
      </c>
      <c r="F28" s="469" t="s">
        <v>2152</v>
      </c>
      <c r="G28" s="38">
        <v>86</v>
      </c>
      <c r="H28" s="889" t="s">
        <v>1462</v>
      </c>
      <c r="I28" s="717"/>
      <c r="K28" s="718">
        <v>832000</v>
      </c>
      <c r="L28" s="116"/>
      <c r="M28" s="91"/>
      <c r="N28" s="91"/>
      <c r="O28" s="116"/>
      <c r="P28" s="104"/>
      <c r="Q28" s="104">
        <f t="shared" si="1"/>
        <v>0</v>
      </c>
      <c r="R28" s="104">
        <f t="shared" si="2"/>
        <v>0</v>
      </c>
      <c r="S28" s="92">
        <v>1375</v>
      </c>
      <c r="T28" s="92">
        <v>885</v>
      </c>
      <c r="U28" s="92">
        <v>475</v>
      </c>
      <c r="V28" s="114">
        <v>0.57801562499999992</v>
      </c>
      <c r="W28" s="91">
        <v>107</v>
      </c>
      <c r="X28" s="114"/>
      <c r="Y28" s="91"/>
      <c r="Z28" s="36"/>
    </row>
    <row r="29" spans="1:26">
      <c r="A29" s="715" t="s">
        <v>2171</v>
      </c>
      <c r="B29" s="1421">
        <v>8.4</v>
      </c>
      <c r="C29" s="1421">
        <v>1.63</v>
      </c>
      <c r="D29" s="716">
        <v>7.45</v>
      </c>
      <c r="E29" s="472">
        <v>59</v>
      </c>
      <c r="F29" s="469" t="s">
        <v>2155</v>
      </c>
      <c r="G29" s="38">
        <v>105</v>
      </c>
      <c r="H29" s="889" t="s">
        <v>1462</v>
      </c>
      <c r="I29" s="717"/>
      <c r="K29" s="718">
        <v>914000</v>
      </c>
      <c r="L29" s="116"/>
      <c r="M29" s="91"/>
      <c r="N29" s="91"/>
      <c r="O29" s="116"/>
      <c r="P29" s="104"/>
      <c r="Q29" s="104">
        <f t="shared" si="1"/>
        <v>0</v>
      </c>
      <c r="R29" s="104">
        <f t="shared" si="2"/>
        <v>0</v>
      </c>
      <c r="S29" s="92">
        <v>1465</v>
      </c>
      <c r="T29" s="92">
        <v>1035</v>
      </c>
      <c r="U29" s="92">
        <v>560</v>
      </c>
      <c r="V29" s="114">
        <v>0.84911400000000015</v>
      </c>
      <c r="W29" s="91">
        <v>132</v>
      </c>
      <c r="X29" s="114"/>
      <c r="Y29" s="91"/>
      <c r="Z29" s="36"/>
    </row>
    <row r="30" spans="1:26">
      <c r="A30" s="715" t="s">
        <v>2172</v>
      </c>
      <c r="B30" s="1421">
        <v>10</v>
      </c>
      <c r="C30" s="1421">
        <v>2.02</v>
      </c>
      <c r="D30" s="716">
        <v>8.1999999999999993</v>
      </c>
      <c r="E30" s="472">
        <v>60</v>
      </c>
      <c r="F30" s="469" t="s">
        <v>2155</v>
      </c>
      <c r="G30" s="38">
        <v>105</v>
      </c>
      <c r="H30" s="889" t="s">
        <v>1462</v>
      </c>
      <c r="I30" s="717"/>
      <c r="K30" s="718">
        <v>924000</v>
      </c>
      <c r="L30" s="116"/>
      <c r="M30" s="91"/>
      <c r="N30" s="91"/>
      <c r="O30" s="116"/>
      <c r="P30" s="104"/>
      <c r="Q30" s="104">
        <f t="shared" si="1"/>
        <v>0</v>
      </c>
      <c r="R30" s="104">
        <f t="shared" si="2"/>
        <v>0</v>
      </c>
      <c r="S30" s="92">
        <v>1465</v>
      </c>
      <c r="T30" s="92">
        <v>1035</v>
      </c>
      <c r="U30" s="92">
        <v>560</v>
      </c>
      <c r="V30" s="114">
        <v>0.84911400000000015</v>
      </c>
      <c r="W30" s="91">
        <v>132</v>
      </c>
      <c r="X30" s="114"/>
      <c r="Y30" s="91"/>
      <c r="Z30" s="36"/>
    </row>
    <row r="31" spans="1:26">
      <c r="A31" s="715" t="s">
        <v>2173</v>
      </c>
      <c r="B31" s="1421">
        <v>12.1</v>
      </c>
      <c r="C31" s="1421">
        <v>2.44</v>
      </c>
      <c r="D31" s="716">
        <v>11.5</v>
      </c>
      <c r="E31" s="472">
        <v>65</v>
      </c>
      <c r="F31" s="469" t="s">
        <v>2155</v>
      </c>
      <c r="G31" s="38">
        <v>129</v>
      </c>
      <c r="H31" s="889" t="s">
        <v>1462</v>
      </c>
      <c r="I31" s="717"/>
      <c r="K31" s="718">
        <v>1184000</v>
      </c>
      <c r="M31" s="91"/>
      <c r="N31" s="91"/>
      <c r="P31" s="104"/>
      <c r="Q31" s="104">
        <f t="shared" si="1"/>
        <v>0</v>
      </c>
      <c r="R31" s="104">
        <f t="shared" si="2"/>
        <v>0</v>
      </c>
      <c r="S31" s="92">
        <v>1465</v>
      </c>
      <c r="T31" s="92">
        <v>1035</v>
      </c>
      <c r="U31" s="92">
        <v>560</v>
      </c>
      <c r="V31" s="114">
        <v>0.84911400000000015</v>
      </c>
      <c r="W31" s="91">
        <v>155</v>
      </c>
      <c r="X31" s="114"/>
      <c r="Y31" s="91"/>
      <c r="Z31" s="36"/>
    </row>
    <row r="32" spans="1:26">
      <c r="A32" s="715" t="s">
        <v>2174</v>
      </c>
      <c r="B32" s="1421">
        <v>14.5</v>
      </c>
      <c r="C32" s="1421">
        <v>3.15</v>
      </c>
      <c r="D32" s="716">
        <v>12.4</v>
      </c>
      <c r="E32" s="472">
        <v>65</v>
      </c>
      <c r="F32" s="469" t="s">
        <v>2155</v>
      </c>
      <c r="G32" s="38">
        <v>129</v>
      </c>
      <c r="H32" s="889" t="s">
        <v>1462</v>
      </c>
      <c r="I32" s="717"/>
      <c r="K32" s="718">
        <v>1199000</v>
      </c>
      <c r="M32" s="91"/>
      <c r="N32" s="91"/>
      <c r="P32" s="104"/>
      <c r="Q32" s="104">
        <f t="shared" si="1"/>
        <v>0</v>
      </c>
      <c r="R32" s="104">
        <f t="shared" si="2"/>
        <v>0</v>
      </c>
      <c r="S32" s="92">
        <v>1465</v>
      </c>
      <c r="T32" s="92">
        <v>1035</v>
      </c>
      <c r="U32" s="92">
        <v>560</v>
      </c>
      <c r="V32" s="114">
        <v>0.84911400000000015</v>
      </c>
      <c r="W32" s="91">
        <v>155</v>
      </c>
      <c r="X32" s="114"/>
      <c r="Y32" s="91"/>
      <c r="Z32" s="36"/>
    </row>
    <row r="33" spans="1:26">
      <c r="A33" s="715" t="s">
        <v>2175</v>
      </c>
      <c r="B33" s="1421">
        <v>15.9</v>
      </c>
      <c r="C33" s="1421">
        <v>3.53</v>
      </c>
      <c r="D33" s="716">
        <v>14</v>
      </c>
      <c r="E33" s="472">
        <v>68</v>
      </c>
      <c r="F33" s="469" t="s">
        <v>2155</v>
      </c>
      <c r="G33" s="38">
        <v>129</v>
      </c>
      <c r="H33" s="889" t="s">
        <v>1462</v>
      </c>
      <c r="I33" s="717"/>
      <c r="K33" s="718">
        <v>1218000</v>
      </c>
      <c r="M33" s="91"/>
      <c r="N33" s="91"/>
      <c r="P33" s="104"/>
      <c r="Q33" s="104">
        <f t="shared" si="1"/>
        <v>0</v>
      </c>
      <c r="R33" s="104">
        <f t="shared" si="2"/>
        <v>0</v>
      </c>
      <c r="S33" s="92">
        <v>1465</v>
      </c>
      <c r="T33" s="92">
        <v>1035</v>
      </c>
      <c r="U33" s="92">
        <v>560</v>
      </c>
      <c r="V33" s="114">
        <v>0.84911400000000015</v>
      </c>
      <c r="W33" s="91">
        <v>155</v>
      </c>
      <c r="X33" s="114"/>
      <c r="Y33" s="91"/>
      <c r="Z33" s="36"/>
    </row>
    <row r="34" spans="1:26">
      <c r="A34" s="715" t="s">
        <v>2176</v>
      </c>
      <c r="B34" s="1421">
        <v>12.1</v>
      </c>
      <c r="C34" s="1421">
        <v>2.44</v>
      </c>
      <c r="D34" s="716">
        <v>11.5</v>
      </c>
      <c r="E34" s="472">
        <v>65</v>
      </c>
      <c r="F34" s="469" t="s">
        <v>2155</v>
      </c>
      <c r="G34" s="38">
        <v>144</v>
      </c>
      <c r="H34" s="889" t="s">
        <v>1462</v>
      </c>
      <c r="I34" s="717"/>
      <c r="K34" s="718">
        <v>1227000</v>
      </c>
      <c r="M34" s="91"/>
      <c r="N34" s="91"/>
      <c r="P34" s="104"/>
      <c r="Q34" s="104">
        <f t="shared" si="1"/>
        <v>0</v>
      </c>
      <c r="R34" s="104">
        <f t="shared" si="2"/>
        <v>0</v>
      </c>
      <c r="S34" s="92">
        <v>1465</v>
      </c>
      <c r="T34" s="92">
        <v>1035</v>
      </c>
      <c r="U34" s="92">
        <v>560</v>
      </c>
      <c r="V34" s="114">
        <v>0.84911400000000015</v>
      </c>
      <c r="W34" s="91">
        <v>172</v>
      </c>
      <c r="X34" s="114"/>
      <c r="Y34" s="91"/>
      <c r="Z34" s="36"/>
    </row>
    <row r="35" spans="1:26">
      <c r="A35" s="715" t="s">
        <v>2177</v>
      </c>
      <c r="B35" s="1421">
        <v>14.5</v>
      </c>
      <c r="C35" s="1421">
        <v>3.15</v>
      </c>
      <c r="D35" s="716">
        <v>12.4</v>
      </c>
      <c r="E35" s="472">
        <v>65</v>
      </c>
      <c r="F35" s="469" t="s">
        <v>2155</v>
      </c>
      <c r="G35" s="38">
        <v>144</v>
      </c>
      <c r="H35" s="889" t="s">
        <v>1462</v>
      </c>
      <c r="I35" s="717"/>
      <c r="K35" s="718">
        <v>1254000</v>
      </c>
      <c r="M35" s="91"/>
      <c r="N35" s="91"/>
      <c r="P35" s="104"/>
      <c r="Q35" s="104">
        <f t="shared" si="1"/>
        <v>0</v>
      </c>
      <c r="R35" s="104">
        <f t="shared" si="2"/>
        <v>0</v>
      </c>
      <c r="S35" s="92">
        <v>1465</v>
      </c>
      <c r="T35" s="92">
        <v>1035</v>
      </c>
      <c r="U35" s="92">
        <v>560</v>
      </c>
      <c r="V35" s="114">
        <v>0.84911400000000015</v>
      </c>
      <c r="W35" s="91">
        <v>172</v>
      </c>
      <c r="X35" s="114"/>
      <c r="Y35" s="91"/>
      <c r="Z35" s="36"/>
    </row>
    <row r="36" spans="1:26" ht="21" thickBot="1">
      <c r="A36" s="1427" t="s">
        <v>2178</v>
      </c>
      <c r="B36" s="1420">
        <v>15.9</v>
      </c>
      <c r="C36" s="1420">
        <v>3.53</v>
      </c>
      <c r="D36" s="409">
        <v>14</v>
      </c>
      <c r="E36" s="724">
        <v>68</v>
      </c>
      <c r="F36" s="1428" t="s">
        <v>2155</v>
      </c>
      <c r="G36" s="45">
        <v>144</v>
      </c>
      <c r="H36" s="889" t="s">
        <v>1462</v>
      </c>
      <c r="I36" s="967"/>
      <c r="K36" s="519">
        <v>1291000</v>
      </c>
      <c r="L36" s="116"/>
      <c r="M36" s="91"/>
      <c r="N36" s="91"/>
      <c r="O36" s="116"/>
      <c r="P36" s="104"/>
      <c r="Q36" s="104">
        <f t="shared" si="1"/>
        <v>0</v>
      </c>
      <c r="R36" s="104">
        <f t="shared" si="2"/>
        <v>0</v>
      </c>
      <c r="S36" s="92">
        <v>1465</v>
      </c>
      <c r="T36" s="92">
        <v>1035</v>
      </c>
      <c r="U36" s="92">
        <v>560</v>
      </c>
      <c r="V36" s="114">
        <v>0.84911400000000015</v>
      </c>
      <c r="W36" s="91">
        <v>172</v>
      </c>
      <c r="X36" s="114"/>
      <c r="Y36" s="91"/>
      <c r="Z36" s="36"/>
    </row>
    <row r="37" spans="1:26" s="13" customFormat="1" ht="34.5" customHeight="1" thickBot="1">
      <c r="A37" s="1538" t="s">
        <v>2179</v>
      </c>
      <c r="B37" s="1539"/>
      <c r="C37" s="1539"/>
      <c r="D37" s="1539"/>
      <c r="E37" s="1539"/>
      <c r="F37" s="1539"/>
      <c r="G37" s="1539"/>
      <c r="H37" s="1539"/>
      <c r="I37" s="1540"/>
      <c r="K37" s="711"/>
      <c r="L37" s="1354"/>
      <c r="O37" s="1354"/>
      <c r="P37" s="475"/>
      <c r="Q37" s="104">
        <f t="shared" si="1"/>
        <v>0</v>
      </c>
      <c r="R37" s="104">
        <f t="shared" si="2"/>
        <v>0</v>
      </c>
      <c r="Z37" s="36"/>
    </row>
    <row r="38" spans="1:26">
      <c r="A38" s="712" t="s">
        <v>2180</v>
      </c>
      <c r="B38" s="281">
        <v>8.4</v>
      </c>
      <c r="C38" s="281">
        <v>1.63</v>
      </c>
      <c r="D38" s="713">
        <v>7.45</v>
      </c>
      <c r="E38" s="470">
        <v>59</v>
      </c>
      <c r="F38" s="471" t="s">
        <v>2155</v>
      </c>
      <c r="G38" s="373">
        <v>105</v>
      </c>
      <c r="H38" s="889" t="s">
        <v>1462</v>
      </c>
      <c r="I38" s="714"/>
      <c r="K38" s="643">
        <v>924000</v>
      </c>
      <c r="L38" s="116"/>
      <c r="M38" s="91"/>
      <c r="N38" s="91"/>
      <c r="O38" s="116"/>
      <c r="P38" s="104"/>
      <c r="Q38" s="104">
        <f t="shared" si="1"/>
        <v>0</v>
      </c>
      <c r="R38" s="104">
        <f t="shared" si="2"/>
        <v>0</v>
      </c>
      <c r="S38" s="92">
        <v>1465</v>
      </c>
      <c r="T38" s="92">
        <v>1035</v>
      </c>
      <c r="U38" s="92">
        <v>560</v>
      </c>
      <c r="V38" s="114">
        <v>0.84911400000000015</v>
      </c>
      <c r="W38" s="91">
        <v>132</v>
      </c>
      <c r="X38" s="114"/>
      <c r="Y38" s="91"/>
      <c r="Z38" s="36"/>
    </row>
    <row r="39" spans="1:26">
      <c r="A39" s="715" t="s">
        <v>2181</v>
      </c>
      <c r="B39" s="1421">
        <v>10</v>
      </c>
      <c r="C39" s="1421">
        <v>2.02</v>
      </c>
      <c r="D39" s="716">
        <v>8.1999999999999993</v>
      </c>
      <c r="E39" s="472">
        <v>60</v>
      </c>
      <c r="F39" s="469" t="s">
        <v>2155</v>
      </c>
      <c r="G39" s="38">
        <v>105</v>
      </c>
      <c r="H39" s="889" t="s">
        <v>1462</v>
      </c>
      <c r="I39" s="717"/>
      <c r="K39" s="718">
        <v>935000</v>
      </c>
      <c r="L39" s="116"/>
      <c r="M39" s="91"/>
      <c r="N39" s="91"/>
      <c r="O39" s="116"/>
      <c r="P39" s="104"/>
      <c r="Q39" s="104">
        <f t="shared" si="1"/>
        <v>0</v>
      </c>
      <c r="R39" s="104">
        <f t="shared" si="2"/>
        <v>0</v>
      </c>
      <c r="S39" s="92">
        <v>1465</v>
      </c>
      <c r="T39" s="92">
        <v>1035</v>
      </c>
      <c r="U39" s="92">
        <v>560</v>
      </c>
      <c r="V39" s="114">
        <v>0.84911400000000015</v>
      </c>
      <c r="W39" s="91">
        <v>132</v>
      </c>
      <c r="X39" s="114"/>
      <c r="Y39" s="91"/>
      <c r="Z39" s="36"/>
    </row>
    <row r="40" spans="1:26">
      <c r="A40" s="715" t="s">
        <v>2182</v>
      </c>
      <c r="B40" s="1421">
        <v>12.1</v>
      </c>
      <c r="C40" s="1421">
        <v>2.44</v>
      </c>
      <c r="D40" s="716">
        <v>11.5</v>
      </c>
      <c r="E40" s="472">
        <v>65</v>
      </c>
      <c r="F40" s="469" t="s">
        <v>2155</v>
      </c>
      <c r="G40" s="38">
        <v>129</v>
      </c>
      <c r="H40" s="889" t="s">
        <v>1462</v>
      </c>
      <c r="I40" s="717"/>
      <c r="K40" s="718">
        <v>1194000</v>
      </c>
      <c r="L40" s="116"/>
      <c r="M40" s="91"/>
      <c r="N40" s="91"/>
      <c r="O40" s="116"/>
      <c r="P40" s="104"/>
      <c r="Q40" s="104">
        <f t="shared" si="1"/>
        <v>0</v>
      </c>
      <c r="R40" s="104">
        <f t="shared" si="2"/>
        <v>0</v>
      </c>
      <c r="S40" s="92">
        <v>1465</v>
      </c>
      <c r="T40" s="92">
        <v>1035</v>
      </c>
      <c r="U40" s="92">
        <v>560</v>
      </c>
      <c r="V40" s="114">
        <v>0.84911400000000015</v>
      </c>
      <c r="W40" s="91">
        <v>155</v>
      </c>
      <c r="X40" s="114"/>
      <c r="Y40" s="91"/>
      <c r="Z40" s="36"/>
    </row>
    <row r="41" spans="1:26">
      <c r="A41" s="715" t="s">
        <v>2183</v>
      </c>
      <c r="B41" s="1421">
        <v>14.5</v>
      </c>
      <c r="C41" s="1421">
        <v>3.15</v>
      </c>
      <c r="D41" s="716">
        <v>12.4</v>
      </c>
      <c r="E41" s="472">
        <v>65</v>
      </c>
      <c r="F41" s="469" t="s">
        <v>2155</v>
      </c>
      <c r="G41" s="38">
        <v>129</v>
      </c>
      <c r="H41" s="889" t="s">
        <v>1462</v>
      </c>
      <c r="I41" s="717"/>
      <c r="K41" s="718">
        <v>1209000</v>
      </c>
      <c r="L41" s="116"/>
      <c r="M41" s="91"/>
      <c r="N41" s="91"/>
      <c r="O41" s="116"/>
      <c r="P41" s="104"/>
      <c r="Q41" s="104">
        <f t="shared" si="1"/>
        <v>0</v>
      </c>
      <c r="R41" s="104">
        <f t="shared" si="2"/>
        <v>0</v>
      </c>
      <c r="S41" s="92">
        <v>1465</v>
      </c>
      <c r="T41" s="92">
        <v>1035</v>
      </c>
      <c r="U41" s="92">
        <v>560</v>
      </c>
      <c r="V41" s="114">
        <v>0.84911400000000015</v>
      </c>
      <c r="W41" s="91">
        <v>155</v>
      </c>
      <c r="X41" s="114"/>
      <c r="Y41" s="91"/>
      <c r="Z41" s="36"/>
    </row>
    <row r="42" spans="1:26">
      <c r="A42" s="715" t="s">
        <v>2184</v>
      </c>
      <c r="B42" s="1421">
        <v>15.9</v>
      </c>
      <c r="C42" s="1421">
        <v>3.53</v>
      </c>
      <c r="D42" s="716">
        <v>14</v>
      </c>
      <c r="E42" s="472">
        <v>68</v>
      </c>
      <c r="F42" s="469" t="s">
        <v>2155</v>
      </c>
      <c r="G42" s="38">
        <v>129</v>
      </c>
      <c r="H42" s="889" t="s">
        <v>1462</v>
      </c>
      <c r="I42" s="717"/>
      <c r="K42" s="718">
        <v>1228000</v>
      </c>
      <c r="M42" s="91"/>
      <c r="N42" s="91"/>
      <c r="P42" s="104"/>
      <c r="Q42" s="104">
        <f t="shared" si="1"/>
        <v>0</v>
      </c>
      <c r="R42" s="104">
        <f t="shared" si="2"/>
        <v>0</v>
      </c>
      <c r="S42" s="92">
        <v>1465</v>
      </c>
      <c r="T42" s="92">
        <v>1035</v>
      </c>
      <c r="U42" s="92">
        <v>560</v>
      </c>
      <c r="V42" s="114">
        <v>0.84911400000000015</v>
      </c>
      <c r="W42" s="91">
        <v>155</v>
      </c>
      <c r="X42" s="114"/>
      <c r="Y42" s="91"/>
      <c r="Z42" s="36"/>
    </row>
    <row r="43" spans="1:26">
      <c r="A43" s="715" t="s">
        <v>2185</v>
      </c>
      <c r="B43" s="1421">
        <v>12.1</v>
      </c>
      <c r="C43" s="1421">
        <v>2.44</v>
      </c>
      <c r="D43" s="716">
        <v>11.5</v>
      </c>
      <c r="E43" s="472">
        <v>65</v>
      </c>
      <c r="F43" s="469" t="s">
        <v>2155</v>
      </c>
      <c r="G43" s="38">
        <v>144</v>
      </c>
      <c r="H43" s="889" t="s">
        <v>1462</v>
      </c>
      <c r="I43" s="717"/>
      <c r="K43" s="718">
        <v>1237000</v>
      </c>
      <c r="M43" s="91"/>
      <c r="N43" s="91"/>
      <c r="P43" s="104"/>
      <c r="Q43" s="104">
        <f t="shared" si="1"/>
        <v>0</v>
      </c>
      <c r="R43" s="104">
        <f t="shared" si="2"/>
        <v>0</v>
      </c>
      <c r="S43" s="92">
        <v>1465</v>
      </c>
      <c r="T43" s="92">
        <v>1035</v>
      </c>
      <c r="U43" s="92">
        <v>560</v>
      </c>
      <c r="V43" s="114">
        <v>0.84911400000000015</v>
      </c>
      <c r="W43" s="91">
        <v>172</v>
      </c>
      <c r="X43" s="114"/>
      <c r="Y43" s="91"/>
      <c r="Z43" s="36"/>
    </row>
    <row r="44" spans="1:26">
      <c r="A44" s="715" t="s">
        <v>2186</v>
      </c>
      <c r="B44" s="1421">
        <v>14.5</v>
      </c>
      <c r="C44" s="1421">
        <v>3.15</v>
      </c>
      <c r="D44" s="716">
        <v>12.4</v>
      </c>
      <c r="E44" s="472">
        <v>65</v>
      </c>
      <c r="F44" s="469" t="s">
        <v>2155</v>
      </c>
      <c r="G44" s="38">
        <v>144</v>
      </c>
      <c r="H44" s="889" t="s">
        <v>1462</v>
      </c>
      <c r="I44" s="717"/>
      <c r="K44" s="718">
        <v>1264000</v>
      </c>
      <c r="M44" s="91"/>
      <c r="N44" s="91"/>
      <c r="P44" s="104"/>
      <c r="Q44" s="104">
        <f t="shared" si="1"/>
        <v>0</v>
      </c>
      <c r="R44" s="104">
        <f t="shared" si="2"/>
        <v>0</v>
      </c>
      <c r="S44" s="92">
        <v>1465</v>
      </c>
      <c r="T44" s="92">
        <v>1035</v>
      </c>
      <c r="U44" s="92">
        <v>560</v>
      </c>
      <c r="V44" s="114">
        <v>0.84911400000000015</v>
      </c>
      <c r="W44" s="91">
        <v>172</v>
      </c>
      <c r="X44" s="114"/>
      <c r="Y44" s="91"/>
      <c r="Z44" s="36"/>
    </row>
    <row r="45" spans="1:26" ht="21" thickBot="1">
      <c r="A45" s="715" t="s">
        <v>2187</v>
      </c>
      <c r="B45" s="1421">
        <v>15.9</v>
      </c>
      <c r="C45" s="1421">
        <v>3.53</v>
      </c>
      <c r="D45" s="716">
        <v>14</v>
      </c>
      <c r="E45" s="472">
        <v>68</v>
      </c>
      <c r="F45" s="469" t="s">
        <v>2155</v>
      </c>
      <c r="G45" s="38">
        <v>144</v>
      </c>
      <c r="H45" s="889" t="s">
        <v>1462</v>
      </c>
      <c r="I45" s="717"/>
      <c r="K45" s="718">
        <v>1301000</v>
      </c>
      <c r="M45" s="91"/>
      <c r="N45" s="91"/>
      <c r="P45" s="104"/>
      <c r="Q45" s="104">
        <f t="shared" si="1"/>
        <v>0</v>
      </c>
      <c r="R45" s="104">
        <f t="shared" si="2"/>
        <v>0</v>
      </c>
      <c r="S45" s="92">
        <v>1465</v>
      </c>
      <c r="T45" s="92">
        <v>1035</v>
      </c>
      <c r="U45" s="92">
        <v>560</v>
      </c>
      <c r="V45" s="114">
        <v>0.84911400000000015</v>
      </c>
      <c r="W45" s="91">
        <v>172</v>
      </c>
      <c r="X45" s="114"/>
      <c r="Y45" s="91"/>
      <c r="Z45" s="36"/>
    </row>
    <row r="46" spans="1:26" s="13" customFormat="1" ht="29.65" customHeight="1" thickBot="1">
      <c r="A46" s="1538" t="s">
        <v>2188</v>
      </c>
      <c r="B46" s="1539"/>
      <c r="C46" s="1539"/>
      <c r="D46" s="1539"/>
      <c r="E46" s="1539"/>
      <c r="F46" s="1539"/>
      <c r="G46" s="1539"/>
      <c r="H46" s="1539"/>
      <c r="I46" s="1540"/>
      <c r="K46" s="711"/>
      <c r="L46" s="1354"/>
      <c r="O46" s="1354"/>
      <c r="P46" s="475"/>
      <c r="Q46" s="104">
        <f t="shared" si="1"/>
        <v>0</v>
      </c>
      <c r="R46" s="104">
        <f t="shared" si="2"/>
        <v>0</v>
      </c>
      <c r="Z46" s="36"/>
    </row>
    <row r="47" spans="1:26">
      <c r="A47" s="712" t="s">
        <v>2189</v>
      </c>
      <c r="B47" s="281">
        <v>4.25</v>
      </c>
      <c r="C47" s="281">
        <v>0.82</v>
      </c>
      <c r="D47" s="713">
        <v>4.7</v>
      </c>
      <c r="E47" s="470">
        <v>56</v>
      </c>
      <c r="F47" s="471" t="s">
        <v>2190</v>
      </c>
      <c r="G47" s="373">
        <v>58</v>
      </c>
      <c r="H47" s="889" t="s">
        <v>1462</v>
      </c>
      <c r="I47" s="714"/>
      <c r="K47" s="643">
        <v>359000</v>
      </c>
      <c r="L47" s="116"/>
      <c r="M47" s="91"/>
      <c r="N47" s="91"/>
      <c r="O47" s="116"/>
      <c r="P47" s="104"/>
      <c r="Q47" s="104">
        <f t="shared" si="1"/>
        <v>0</v>
      </c>
      <c r="R47" s="104">
        <f t="shared" si="2"/>
        <v>0</v>
      </c>
      <c r="S47" s="92">
        <v>1065</v>
      </c>
      <c r="T47" s="92">
        <v>800</v>
      </c>
      <c r="U47" s="92">
        <v>485</v>
      </c>
      <c r="V47" s="114">
        <v>0.41321999999999998</v>
      </c>
      <c r="W47" s="91">
        <v>63.5</v>
      </c>
      <c r="X47" s="114"/>
      <c r="Y47" s="91"/>
      <c r="Z47" s="36"/>
    </row>
    <row r="48" spans="1:26">
      <c r="A48" s="715" t="s">
        <v>2191</v>
      </c>
      <c r="B48" s="1421">
        <v>6.2</v>
      </c>
      <c r="C48" s="1421">
        <v>1.24</v>
      </c>
      <c r="D48" s="716">
        <v>7</v>
      </c>
      <c r="E48" s="472">
        <v>58</v>
      </c>
      <c r="F48" s="469" t="s">
        <v>2190</v>
      </c>
      <c r="G48" s="38">
        <v>58</v>
      </c>
      <c r="H48" s="889" t="s">
        <v>1462</v>
      </c>
      <c r="I48" s="717"/>
      <c r="K48" s="718">
        <v>360000</v>
      </c>
      <c r="L48" s="116"/>
      <c r="M48" s="91"/>
      <c r="N48" s="91"/>
      <c r="O48" s="116"/>
      <c r="P48" s="104"/>
      <c r="Q48" s="104">
        <f t="shared" si="1"/>
        <v>0</v>
      </c>
      <c r="R48" s="104">
        <f t="shared" si="2"/>
        <v>0</v>
      </c>
      <c r="S48" s="92">
        <v>1065</v>
      </c>
      <c r="T48" s="92">
        <v>800</v>
      </c>
      <c r="U48" s="92">
        <v>485</v>
      </c>
      <c r="V48" s="114">
        <v>0.41321999999999998</v>
      </c>
      <c r="W48" s="91">
        <v>63.5</v>
      </c>
      <c r="X48" s="114"/>
      <c r="Y48" s="91"/>
      <c r="Z48" s="36"/>
    </row>
    <row r="49" spans="1:26">
      <c r="A49" s="715" t="s">
        <v>2192</v>
      </c>
      <c r="B49" s="1421">
        <v>8.3000000000000007</v>
      </c>
      <c r="C49" s="1421">
        <v>1.6</v>
      </c>
      <c r="D49" s="716">
        <v>7.4</v>
      </c>
      <c r="E49" s="472">
        <v>59</v>
      </c>
      <c r="F49" s="469" t="s">
        <v>2193</v>
      </c>
      <c r="G49" s="38">
        <v>77</v>
      </c>
      <c r="H49" s="889" t="s">
        <v>1462</v>
      </c>
      <c r="I49" s="717"/>
      <c r="K49" s="718">
        <v>410000</v>
      </c>
      <c r="L49" s="116"/>
      <c r="M49" s="91"/>
      <c r="N49" s="91"/>
      <c r="O49" s="116"/>
      <c r="P49" s="104"/>
      <c r="Q49" s="104">
        <f t="shared" si="1"/>
        <v>0</v>
      </c>
      <c r="R49" s="104">
        <f t="shared" si="2"/>
        <v>0</v>
      </c>
      <c r="S49" s="92">
        <v>1190</v>
      </c>
      <c r="T49" s="92">
        <v>970</v>
      </c>
      <c r="U49" s="92">
        <v>560</v>
      </c>
      <c r="V49" s="114">
        <v>0.64640799999999998</v>
      </c>
      <c r="W49" s="91">
        <v>89</v>
      </c>
      <c r="X49" s="114"/>
      <c r="Y49" s="91"/>
      <c r="Z49" s="36"/>
    </row>
    <row r="50" spans="1:26">
      <c r="A50" s="715" t="s">
        <v>2194</v>
      </c>
      <c r="B50" s="1421">
        <v>10</v>
      </c>
      <c r="C50" s="1421">
        <v>2</v>
      </c>
      <c r="D50" s="716">
        <v>8.1999999999999993</v>
      </c>
      <c r="E50" s="472">
        <v>60</v>
      </c>
      <c r="F50" s="469" t="s">
        <v>2193</v>
      </c>
      <c r="G50" s="38">
        <v>77</v>
      </c>
      <c r="H50" s="889" t="s">
        <v>1462</v>
      </c>
      <c r="I50" s="717"/>
      <c r="K50" s="718">
        <v>436000</v>
      </c>
      <c r="L50" s="116"/>
      <c r="M50" s="91"/>
      <c r="N50" s="91"/>
      <c r="O50" s="116"/>
      <c r="P50" s="104"/>
      <c r="Q50" s="104">
        <f t="shared" si="1"/>
        <v>0</v>
      </c>
      <c r="R50" s="104">
        <f t="shared" si="2"/>
        <v>0</v>
      </c>
      <c r="S50" s="92">
        <v>1190</v>
      </c>
      <c r="T50" s="92">
        <v>970</v>
      </c>
      <c r="U50" s="92">
        <v>560</v>
      </c>
      <c r="V50" s="114">
        <v>0.64640799999999998</v>
      </c>
      <c r="W50" s="91">
        <v>89</v>
      </c>
      <c r="X50" s="114"/>
      <c r="Y50" s="91"/>
      <c r="Z50" s="36"/>
    </row>
    <row r="51" spans="1:26">
      <c r="A51" s="715" t="s">
        <v>2195</v>
      </c>
      <c r="B51" s="1421">
        <v>12.1</v>
      </c>
      <c r="C51" s="1421">
        <v>2.44</v>
      </c>
      <c r="D51" s="716">
        <v>11.6</v>
      </c>
      <c r="E51" s="472">
        <v>64</v>
      </c>
      <c r="F51" s="469" t="s">
        <v>2193</v>
      </c>
      <c r="G51" s="38">
        <v>97</v>
      </c>
      <c r="H51" s="889" t="s">
        <v>1462</v>
      </c>
      <c r="I51" s="717"/>
      <c r="K51" s="718">
        <v>635000</v>
      </c>
      <c r="M51" s="91"/>
      <c r="N51" s="91"/>
      <c r="P51" s="104"/>
      <c r="Q51" s="104">
        <f t="shared" si="1"/>
        <v>0</v>
      </c>
      <c r="R51" s="104">
        <f t="shared" si="2"/>
        <v>0</v>
      </c>
      <c r="S51" s="92">
        <v>1190</v>
      </c>
      <c r="T51" s="92">
        <v>970</v>
      </c>
      <c r="U51" s="92">
        <v>560</v>
      </c>
      <c r="V51" s="114">
        <v>0.64640799999999998</v>
      </c>
      <c r="W51" s="91">
        <v>110.5</v>
      </c>
      <c r="X51" s="114"/>
      <c r="Y51" s="91"/>
      <c r="Z51" s="36"/>
    </row>
    <row r="52" spans="1:26">
      <c r="A52" s="715" t="s">
        <v>2196</v>
      </c>
      <c r="B52" s="1421">
        <v>14.5</v>
      </c>
      <c r="C52" s="1421">
        <v>3.09</v>
      </c>
      <c r="D52" s="716">
        <v>12.7</v>
      </c>
      <c r="E52" s="472">
        <v>65</v>
      </c>
      <c r="F52" s="469" t="s">
        <v>2193</v>
      </c>
      <c r="G52" s="38">
        <v>97</v>
      </c>
      <c r="H52" s="889" t="s">
        <v>1462</v>
      </c>
      <c r="I52" s="717"/>
      <c r="K52" s="718">
        <v>665000</v>
      </c>
      <c r="M52" s="91"/>
      <c r="N52" s="91"/>
      <c r="P52" s="104"/>
      <c r="Q52" s="104">
        <f t="shared" si="1"/>
        <v>0</v>
      </c>
      <c r="R52" s="104">
        <f t="shared" si="2"/>
        <v>0</v>
      </c>
      <c r="S52" s="92">
        <v>1190</v>
      </c>
      <c r="T52" s="92">
        <v>970</v>
      </c>
      <c r="U52" s="92">
        <v>560</v>
      </c>
      <c r="V52" s="114">
        <v>0.64640799999999998</v>
      </c>
      <c r="W52" s="91">
        <v>110.5</v>
      </c>
      <c r="X52" s="114"/>
      <c r="Y52" s="91"/>
      <c r="Z52" s="36"/>
    </row>
    <row r="53" spans="1:26">
      <c r="A53" s="715" t="s">
        <v>2197</v>
      </c>
      <c r="B53" s="1421">
        <v>16</v>
      </c>
      <c r="C53" s="1421">
        <v>3.56</v>
      </c>
      <c r="D53" s="716">
        <v>14</v>
      </c>
      <c r="E53" s="472">
        <v>68</v>
      </c>
      <c r="F53" s="469" t="s">
        <v>2193</v>
      </c>
      <c r="G53" s="38">
        <v>97</v>
      </c>
      <c r="H53" s="889" t="s">
        <v>1462</v>
      </c>
      <c r="I53" s="717"/>
      <c r="K53" s="718">
        <v>680000</v>
      </c>
      <c r="M53" s="91"/>
      <c r="N53" s="91"/>
      <c r="P53" s="104"/>
      <c r="Q53" s="104">
        <f t="shared" si="1"/>
        <v>0</v>
      </c>
      <c r="R53" s="104">
        <f t="shared" si="2"/>
        <v>0</v>
      </c>
      <c r="S53" s="92">
        <v>1190</v>
      </c>
      <c r="T53" s="92">
        <v>970</v>
      </c>
      <c r="U53" s="92">
        <v>560</v>
      </c>
      <c r="V53" s="114">
        <v>0.64640799999999998</v>
      </c>
      <c r="W53" s="91">
        <v>110.5</v>
      </c>
      <c r="X53" s="114"/>
      <c r="Y53" s="91"/>
      <c r="Z53" s="36"/>
    </row>
    <row r="54" spans="1:26">
      <c r="A54" s="715" t="s">
        <v>2198</v>
      </c>
      <c r="B54" s="1421">
        <v>12.1</v>
      </c>
      <c r="C54" s="1421">
        <v>2.44</v>
      </c>
      <c r="D54" s="716">
        <v>11.6</v>
      </c>
      <c r="E54" s="472">
        <v>64</v>
      </c>
      <c r="F54" s="469" t="s">
        <v>2193</v>
      </c>
      <c r="G54" s="38">
        <v>112</v>
      </c>
      <c r="H54" s="889" t="s">
        <v>1462</v>
      </c>
      <c r="I54" s="717"/>
      <c r="K54" s="718">
        <v>706000</v>
      </c>
      <c r="M54" s="91"/>
      <c r="N54" s="91"/>
      <c r="P54" s="104"/>
      <c r="Q54" s="104">
        <f t="shared" si="1"/>
        <v>0</v>
      </c>
      <c r="R54" s="104">
        <f t="shared" si="2"/>
        <v>0</v>
      </c>
      <c r="S54" s="92">
        <v>1190</v>
      </c>
      <c r="T54" s="92">
        <v>970</v>
      </c>
      <c r="U54" s="92">
        <v>560</v>
      </c>
      <c r="V54" s="114">
        <v>0.64640799999999998</v>
      </c>
      <c r="W54" s="91">
        <v>125.5</v>
      </c>
      <c r="X54" s="114"/>
      <c r="Y54" s="91"/>
      <c r="Z54" s="36"/>
    </row>
    <row r="55" spans="1:26">
      <c r="A55" s="715" t="s">
        <v>2199</v>
      </c>
      <c r="B55" s="1421">
        <v>14.5</v>
      </c>
      <c r="C55" s="1421">
        <v>3.09</v>
      </c>
      <c r="D55" s="716">
        <v>12.7</v>
      </c>
      <c r="E55" s="472">
        <v>65</v>
      </c>
      <c r="F55" s="469" t="s">
        <v>2193</v>
      </c>
      <c r="G55" s="38">
        <v>112</v>
      </c>
      <c r="H55" s="889" t="s">
        <v>1462</v>
      </c>
      <c r="I55" s="717"/>
      <c r="K55" s="718">
        <v>717000</v>
      </c>
      <c r="M55" s="91"/>
      <c r="N55" s="91"/>
      <c r="P55" s="104"/>
      <c r="Q55" s="104">
        <f t="shared" si="1"/>
        <v>0</v>
      </c>
      <c r="R55" s="104">
        <f t="shared" si="2"/>
        <v>0</v>
      </c>
      <c r="S55" s="92">
        <v>1190</v>
      </c>
      <c r="T55" s="92">
        <v>970</v>
      </c>
      <c r="U55" s="92">
        <v>560</v>
      </c>
      <c r="V55" s="114">
        <v>0.64640799999999998</v>
      </c>
      <c r="W55" s="91">
        <v>125.5</v>
      </c>
      <c r="X55" s="114"/>
      <c r="Y55" s="91"/>
      <c r="Z55" s="36"/>
    </row>
    <row r="56" spans="1:26" ht="21" thickBot="1">
      <c r="A56" s="1427" t="s">
        <v>2200</v>
      </c>
      <c r="B56" s="1420">
        <v>16</v>
      </c>
      <c r="C56" s="1420">
        <v>3.56</v>
      </c>
      <c r="D56" s="409">
        <v>14</v>
      </c>
      <c r="E56" s="724">
        <v>68</v>
      </c>
      <c r="F56" s="1428" t="s">
        <v>2193</v>
      </c>
      <c r="G56" s="45">
        <v>112</v>
      </c>
      <c r="H56" s="889" t="s">
        <v>1462</v>
      </c>
      <c r="I56" s="967"/>
      <c r="K56" s="519">
        <v>735000</v>
      </c>
      <c r="L56" s="116"/>
      <c r="M56" s="91"/>
      <c r="N56" s="91"/>
      <c r="O56" s="116"/>
      <c r="P56" s="104"/>
      <c r="Q56" s="104">
        <f t="shared" si="1"/>
        <v>0</v>
      </c>
      <c r="R56" s="104">
        <f t="shared" si="2"/>
        <v>0</v>
      </c>
      <c r="S56" s="92">
        <v>1190</v>
      </c>
      <c r="T56" s="92">
        <v>970</v>
      </c>
      <c r="U56" s="92">
        <v>560</v>
      </c>
      <c r="V56" s="114">
        <v>0.64640799999999998</v>
      </c>
      <c r="W56" s="91">
        <v>125.5</v>
      </c>
      <c r="X56" s="114"/>
      <c r="Y56" s="91"/>
      <c r="Z56" s="36"/>
    </row>
    <row r="57" spans="1:26" s="13" customFormat="1" ht="29.65" customHeight="1" thickBot="1">
      <c r="A57" s="1538" t="s">
        <v>2201</v>
      </c>
      <c r="B57" s="1539"/>
      <c r="C57" s="1539"/>
      <c r="D57" s="1539"/>
      <c r="E57" s="1539"/>
      <c r="F57" s="1539"/>
      <c r="G57" s="1539"/>
      <c r="H57" s="1539"/>
      <c r="I57" s="1540"/>
      <c r="K57" s="711"/>
      <c r="L57" s="1354"/>
      <c r="O57" s="1354"/>
      <c r="P57" s="475"/>
      <c r="Q57" s="104">
        <f t="shared" si="1"/>
        <v>0</v>
      </c>
      <c r="R57" s="104">
        <f t="shared" si="2"/>
        <v>0</v>
      </c>
      <c r="Z57" s="36"/>
    </row>
    <row r="58" spans="1:26">
      <c r="A58" s="712" t="s">
        <v>2202</v>
      </c>
      <c r="B58" s="281" t="s">
        <v>158</v>
      </c>
      <c r="C58" s="2130" t="s">
        <v>2203</v>
      </c>
      <c r="D58" s="2131"/>
      <c r="E58" s="470">
        <v>9</v>
      </c>
      <c r="F58" s="471" t="s">
        <v>2204</v>
      </c>
      <c r="G58" s="373">
        <v>37</v>
      </c>
      <c r="H58" s="889" t="s">
        <v>1462</v>
      </c>
      <c r="I58" s="714"/>
      <c r="K58" s="643">
        <v>433000</v>
      </c>
      <c r="L58" s="116"/>
      <c r="M58" s="91"/>
      <c r="N58" s="91"/>
      <c r="O58" s="116"/>
      <c r="P58" s="104"/>
      <c r="Q58" s="104">
        <f t="shared" si="1"/>
        <v>0</v>
      </c>
      <c r="R58" s="104">
        <f t="shared" si="2"/>
        <v>0</v>
      </c>
      <c r="S58" s="92">
        <v>525</v>
      </c>
      <c r="T58" s="92">
        <v>1050</v>
      </c>
      <c r="U58" s="92">
        <v>360</v>
      </c>
      <c r="V58" s="114">
        <v>0.19844999999999999</v>
      </c>
      <c r="W58" s="91">
        <v>43</v>
      </c>
      <c r="X58" s="114"/>
      <c r="Y58" s="91"/>
      <c r="Z58" s="36"/>
    </row>
    <row r="59" spans="1:26">
      <c r="A59" s="715" t="s">
        <v>2205</v>
      </c>
      <c r="B59" s="1421" t="s">
        <v>158</v>
      </c>
      <c r="C59" s="2132" t="s">
        <v>2203</v>
      </c>
      <c r="D59" s="2133"/>
      <c r="E59" s="472">
        <v>9</v>
      </c>
      <c r="F59" s="469" t="s">
        <v>2204</v>
      </c>
      <c r="G59" s="38">
        <v>37</v>
      </c>
      <c r="H59" s="889" t="s">
        <v>1462</v>
      </c>
      <c r="I59" s="717"/>
      <c r="K59" s="718">
        <v>439000</v>
      </c>
      <c r="L59" s="116"/>
      <c r="M59" s="91"/>
      <c r="N59" s="91"/>
      <c r="O59" s="116"/>
      <c r="P59" s="104"/>
      <c r="Q59" s="104">
        <f t="shared" si="1"/>
        <v>0</v>
      </c>
      <c r="R59" s="104">
        <f t="shared" si="2"/>
        <v>0</v>
      </c>
      <c r="S59" s="92">
        <v>525</v>
      </c>
      <c r="T59" s="92">
        <v>1050</v>
      </c>
      <c r="U59" s="92">
        <v>360</v>
      </c>
      <c r="V59" s="114">
        <v>0.19844999999999999</v>
      </c>
      <c r="W59" s="91">
        <v>43</v>
      </c>
      <c r="X59" s="114"/>
      <c r="Y59" s="91"/>
      <c r="Z59" s="36"/>
    </row>
    <row r="60" spans="1:26">
      <c r="A60" s="715" t="s">
        <v>2206</v>
      </c>
      <c r="B60" s="1421" t="s">
        <v>158</v>
      </c>
      <c r="C60" s="2132" t="s">
        <v>2203</v>
      </c>
      <c r="D60" s="2133"/>
      <c r="E60" s="472">
        <v>9</v>
      </c>
      <c r="F60" s="469" t="s">
        <v>2204</v>
      </c>
      <c r="G60" s="38">
        <v>39</v>
      </c>
      <c r="H60" s="889" t="s">
        <v>1462</v>
      </c>
      <c r="I60" s="717"/>
      <c r="K60" s="718">
        <v>451000</v>
      </c>
      <c r="L60" s="116"/>
      <c r="M60" s="91"/>
      <c r="N60" s="91"/>
      <c r="O60" s="116"/>
      <c r="P60" s="104"/>
      <c r="Q60" s="104">
        <f t="shared" si="1"/>
        <v>0</v>
      </c>
      <c r="R60" s="104">
        <f t="shared" si="2"/>
        <v>0</v>
      </c>
      <c r="S60" s="92">
        <v>525</v>
      </c>
      <c r="T60" s="92">
        <v>1050</v>
      </c>
      <c r="U60" s="92">
        <v>360</v>
      </c>
      <c r="V60" s="114">
        <v>0.19844999999999999</v>
      </c>
      <c r="W60" s="91">
        <v>45</v>
      </c>
      <c r="X60" s="114"/>
      <c r="Y60" s="91"/>
      <c r="Z60" s="36"/>
    </row>
    <row r="61" spans="1:26">
      <c r="A61" s="715" t="s">
        <v>2207</v>
      </c>
      <c r="B61" s="1421">
        <v>3</v>
      </c>
      <c r="C61" s="2132" t="s">
        <v>2203</v>
      </c>
      <c r="D61" s="2133"/>
      <c r="E61" s="472">
        <v>9</v>
      </c>
      <c r="F61" s="469" t="s">
        <v>2204</v>
      </c>
      <c r="G61" s="38">
        <v>37</v>
      </c>
      <c r="H61" s="889" t="s">
        <v>1462</v>
      </c>
      <c r="I61" s="717"/>
      <c r="K61" s="718">
        <v>478000</v>
      </c>
      <c r="L61" s="116"/>
      <c r="M61" s="91"/>
      <c r="N61" s="91"/>
      <c r="O61" s="116"/>
      <c r="P61" s="104"/>
      <c r="Q61" s="104">
        <f t="shared" si="1"/>
        <v>0</v>
      </c>
      <c r="R61" s="104">
        <f t="shared" si="2"/>
        <v>0</v>
      </c>
      <c r="S61" s="92">
        <v>525</v>
      </c>
      <c r="T61" s="92">
        <v>1050</v>
      </c>
      <c r="U61" s="92">
        <v>360</v>
      </c>
      <c r="V61" s="114">
        <v>0.19844999999999999</v>
      </c>
      <c r="W61" s="91">
        <v>43</v>
      </c>
      <c r="X61" s="114"/>
      <c r="Y61" s="91"/>
      <c r="Z61" s="36"/>
    </row>
    <row r="62" spans="1:26">
      <c r="A62" s="715" t="s">
        <v>2208</v>
      </c>
      <c r="B62" s="1421">
        <v>3</v>
      </c>
      <c r="C62" s="2132" t="s">
        <v>2203</v>
      </c>
      <c r="D62" s="2133"/>
      <c r="E62" s="472">
        <v>9</v>
      </c>
      <c r="F62" s="469" t="s">
        <v>2204</v>
      </c>
      <c r="G62" s="38">
        <v>37</v>
      </c>
      <c r="H62" s="889" t="s">
        <v>1462</v>
      </c>
      <c r="I62" s="717"/>
      <c r="K62" s="718">
        <v>484000</v>
      </c>
      <c r="M62" s="91"/>
      <c r="N62" s="91"/>
      <c r="P62" s="104"/>
      <c r="Q62" s="104">
        <f t="shared" si="1"/>
        <v>0</v>
      </c>
      <c r="R62" s="104">
        <f t="shared" si="2"/>
        <v>0</v>
      </c>
      <c r="S62" s="92">
        <v>525</v>
      </c>
      <c r="T62" s="92">
        <v>1050</v>
      </c>
      <c r="U62" s="92">
        <v>360</v>
      </c>
      <c r="V62" s="114">
        <v>0.19844999999999999</v>
      </c>
      <c r="W62" s="91">
        <v>43</v>
      </c>
      <c r="X62" s="114"/>
      <c r="Y62" s="91"/>
      <c r="Z62" s="36"/>
    </row>
    <row r="63" spans="1:26">
      <c r="A63" s="715" t="s">
        <v>2209</v>
      </c>
      <c r="B63" s="1421">
        <v>3</v>
      </c>
      <c r="C63" s="2132" t="s">
        <v>2203</v>
      </c>
      <c r="D63" s="2133"/>
      <c r="E63" s="472">
        <v>9</v>
      </c>
      <c r="F63" s="469" t="s">
        <v>2204</v>
      </c>
      <c r="G63" s="38">
        <v>39</v>
      </c>
      <c r="H63" s="889" t="s">
        <v>1462</v>
      </c>
      <c r="I63" s="717"/>
      <c r="K63" s="718">
        <v>496000</v>
      </c>
      <c r="M63" s="91"/>
      <c r="N63" s="91"/>
      <c r="P63" s="104"/>
      <c r="Q63" s="104">
        <f t="shared" si="1"/>
        <v>0</v>
      </c>
      <c r="R63" s="104">
        <f t="shared" si="2"/>
        <v>0</v>
      </c>
      <c r="S63" s="92">
        <v>525</v>
      </c>
      <c r="T63" s="92">
        <v>1050</v>
      </c>
      <c r="U63" s="92">
        <v>360</v>
      </c>
      <c r="V63" s="114">
        <v>0.19844999999999999</v>
      </c>
      <c r="W63" s="91">
        <v>45</v>
      </c>
      <c r="X63" s="114"/>
      <c r="Y63" s="91"/>
      <c r="Z63" s="36"/>
    </row>
    <row r="64" spans="1:26">
      <c r="A64" s="715" t="s">
        <v>2210</v>
      </c>
      <c r="B64" s="1421">
        <v>9</v>
      </c>
      <c r="C64" s="2132" t="s">
        <v>2203</v>
      </c>
      <c r="D64" s="2133"/>
      <c r="E64" s="472">
        <v>9</v>
      </c>
      <c r="F64" s="469" t="s">
        <v>2204</v>
      </c>
      <c r="G64" s="38">
        <v>37</v>
      </c>
      <c r="H64" s="889" t="s">
        <v>1462</v>
      </c>
      <c r="I64" s="717"/>
      <c r="K64" s="718">
        <v>495000</v>
      </c>
      <c r="M64" s="91"/>
      <c r="N64" s="91"/>
      <c r="P64" s="104"/>
      <c r="Q64" s="104">
        <f t="shared" si="1"/>
        <v>0</v>
      </c>
      <c r="R64" s="104">
        <f t="shared" si="2"/>
        <v>0</v>
      </c>
      <c r="S64" s="92">
        <v>525</v>
      </c>
      <c r="T64" s="92">
        <v>1050</v>
      </c>
      <c r="U64" s="92">
        <v>360</v>
      </c>
      <c r="V64" s="114">
        <v>0.19844999999999999</v>
      </c>
      <c r="W64" s="91">
        <v>43</v>
      </c>
      <c r="X64" s="114"/>
      <c r="Y64" s="91"/>
      <c r="Z64" s="36"/>
    </row>
    <row r="65" spans="1:26">
      <c r="A65" s="715" t="s">
        <v>2211</v>
      </c>
      <c r="B65" s="1421">
        <v>9</v>
      </c>
      <c r="C65" s="2132" t="s">
        <v>2203</v>
      </c>
      <c r="D65" s="2133"/>
      <c r="E65" s="472">
        <v>9</v>
      </c>
      <c r="F65" s="469" t="s">
        <v>2204</v>
      </c>
      <c r="G65" s="38">
        <v>37</v>
      </c>
      <c r="H65" s="889" t="s">
        <v>1462</v>
      </c>
      <c r="I65" s="717"/>
      <c r="K65" s="718">
        <v>501000</v>
      </c>
      <c r="M65" s="91"/>
      <c r="N65" s="91"/>
      <c r="P65" s="104"/>
      <c r="Q65" s="104">
        <f t="shared" si="1"/>
        <v>0</v>
      </c>
      <c r="R65" s="104">
        <f t="shared" si="2"/>
        <v>0</v>
      </c>
      <c r="S65" s="92">
        <v>525</v>
      </c>
      <c r="T65" s="92">
        <v>1050</v>
      </c>
      <c r="U65" s="92">
        <v>360</v>
      </c>
      <c r="V65" s="114">
        <v>0.19844999999999999</v>
      </c>
      <c r="W65" s="91">
        <v>43</v>
      </c>
      <c r="X65" s="114"/>
      <c r="Y65" s="91"/>
      <c r="Z65" s="36"/>
    </row>
    <row r="66" spans="1:26" ht="21" thickBot="1">
      <c r="A66" s="715" t="s">
        <v>2212</v>
      </c>
      <c r="B66" s="1421">
        <v>9</v>
      </c>
      <c r="C66" s="2132" t="s">
        <v>2203</v>
      </c>
      <c r="D66" s="2133"/>
      <c r="E66" s="472">
        <v>9</v>
      </c>
      <c r="F66" s="469" t="s">
        <v>2204</v>
      </c>
      <c r="G66" s="38">
        <v>39</v>
      </c>
      <c r="H66" s="889" t="s">
        <v>1462</v>
      </c>
      <c r="I66" s="717"/>
      <c r="K66" s="718">
        <v>513000</v>
      </c>
      <c r="M66" s="91"/>
      <c r="N66" s="91"/>
      <c r="P66" s="104"/>
      <c r="Q66" s="104">
        <f t="shared" si="1"/>
        <v>0</v>
      </c>
      <c r="R66" s="104">
        <f t="shared" si="2"/>
        <v>0</v>
      </c>
      <c r="S66" s="92">
        <v>525</v>
      </c>
      <c r="T66" s="92">
        <v>1050</v>
      </c>
      <c r="U66" s="92">
        <v>360</v>
      </c>
      <c r="V66" s="114">
        <v>0.19844999999999999</v>
      </c>
      <c r="W66" s="91">
        <v>45</v>
      </c>
      <c r="X66" s="114"/>
      <c r="Y66" s="91"/>
      <c r="Z66" s="36"/>
    </row>
    <row r="67" spans="1:26" s="13" customFormat="1" ht="29.65" customHeight="1" thickBot="1">
      <c r="A67" s="1538" t="s">
        <v>2213</v>
      </c>
      <c r="B67" s="1539"/>
      <c r="C67" s="1539"/>
      <c r="D67" s="1539"/>
      <c r="E67" s="1539"/>
      <c r="F67" s="1539"/>
      <c r="G67" s="1539"/>
      <c r="H67" s="1539"/>
      <c r="I67" s="1540"/>
      <c r="K67" s="711"/>
      <c r="L67" s="1354"/>
      <c r="O67" s="1354"/>
      <c r="P67" s="475"/>
      <c r="Q67" s="104">
        <f t="shared" si="1"/>
        <v>0</v>
      </c>
      <c r="R67" s="104">
        <f t="shared" si="2"/>
        <v>0</v>
      </c>
      <c r="Z67" s="36"/>
    </row>
    <row r="68" spans="1:26">
      <c r="A68" s="712" t="s">
        <v>2214</v>
      </c>
      <c r="B68" s="281">
        <v>3</v>
      </c>
      <c r="C68" s="2130" t="s">
        <v>2203</v>
      </c>
      <c r="D68" s="2131"/>
      <c r="E68" s="470">
        <v>9</v>
      </c>
      <c r="F68" s="471" t="s">
        <v>2215</v>
      </c>
      <c r="G68" s="373">
        <v>140</v>
      </c>
      <c r="H68" s="934" t="s">
        <v>1462</v>
      </c>
      <c r="I68" s="714"/>
      <c r="K68" s="643">
        <v>983000</v>
      </c>
      <c r="L68" s="116"/>
      <c r="M68" s="91"/>
      <c r="N68" s="91"/>
      <c r="O68" s="116"/>
      <c r="P68" s="104"/>
      <c r="Q68" s="104">
        <f t="shared" si="1"/>
        <v>0</v>
      </c>
      <c r="R68" s="104">
        <f t="shared" si="2"/>
        <v>0</v>
      </c>
      <c r="S68" s="92">
        <v>730</v>
      </c>
      <c r="T68" s="92">
        <v>1920</v>
      </c>
      <c r="U68" s="92">
        <v>730</v>
      </c>
      <c r="V68" s="114">
        <v>1.0231679999999999</v>
      </c>
      <c r="W68" s="91">
        <v>161</v>
      </c>
      <c r="X68" s="114"/>
      <c r="Y68" s="91"/>
      <c r="Z68" s="36"/>
    </row>
    <row r="69" spans="1:26">
      <c r="A69" s="715" t="s">
        <v>2216</v>
      </c>
      <c r="B69" s="1421">
        <v>3</v>
      </c>
      <c r="C69" s="2132" t="s">
        <v>2203</v>
      </c>
      <c r="D69" s="2133"/>
      <c r="E69" s="472">
        <v>9</v>
      </c>
      <c r="F69" s="469" t="s">
        <v>2217</v>
      </c>
      <c r="G69" s="38">
        <v>157</v>
      </c>
      <c r="H69" s="889" t="s">
        <v>1462</v>
      </c>
      <c r="I69" s="717"/>
      <c r="K69" s="718">
        <v>1169000</v>
      </c>
      <c r="L69" s="116"/>
      <c r="M69" s="91"/>
      <c r="N69" s="91"/>
      <c r="O69" s="116"/>
      <c r="P69" s="104"/>
      <c r="Q69" s="104">
        <f t="shared" si="1"/>
        <v>0</v>
      </c>
      <c r="R69" s="104">
        <f t="shared" si="2"/>
        <v>0</v>
      </c>
      <c r="S69" s="92">
        <v>730</v>
      </c>
      <c r="T69" s="92">
        <v>2180</v>
      </c>
      <c r="U69" s="92">
        <v>730</v>
      </c>
      <c r="V69" s="114">
        <v>1.1617220000000001</v>
      </c>
      <c r="W69" s="91">
        <v>178</v>
      </c>
      <c r="X69" s="114"/>
      <c r="Y69" s="91"/>
      <c r="Z69" s="36"/>
    </row>
    <row r="70" spans="1:26">
      <c r="A70" s="715" t="s">
        <v>2218</v>
      </c>
      <c r="B70" s="1421">
        <v>3</v>
      </c>
      <c r="C70" s="2132" t="s">
        <v>2203</v>
      </c>
      <c r="D70" s="2133"/>
      <c r="E70" s="472">
        <v>9</v>
      </c>
      <c r="F70" s="469" t="s">
        <v>2217</v>
      </c>
      <c r="G70" s="38">
        <v>159</v>
      </c>
      <c r="H70" s="889" t="s">
        <v>1462</v>
      </c>
      <c r="I70" s="717"/>
      <c r="K70" s="718">
        <v>1153000</v>
      </c>
      <c r="L70" s="116"/>
      <c r="M70" s="91"/>
      <c r="N70" s="91"/>
      <c r="O70" s="116"/>
      <c r="P70" s="104"/>
      <c r="Q70" s="104">
        <f t="shared" si="1"/>
        <v>0</v>
      </c>
      <c r="R70" s="104">
        <f t="shared" si="2"/>
        <v>0</v>
      </c>
      <c r="S70" s="92">
        <v>730</v>
      </c>
      <c r="T70" s="92">
        <v>2180</v>
      </c>
      <c r="U70" s="92">
        <v>730</v>
      </c>
      <c r="V70" s="114">
        <v>1.1617220000000001</v>
      </c>
      <c r="W70" s="91">
        <v>180</v>
      </c>
      <c r="X70" s="114"/>
      <c r="Y70" s="91"/>
      <c r="Z70" s="36"/>
    </row>
    <row r="71" spans="1:26">
      <c r="A71" s="715" t="s">
        <v>2219</v>
      </c>
      <c r="B71" s="1421">
        <v>9</v>
      </c>
      <c r="C71" s="2132" t="s">
        <v>2203</v>
      </c>
      <c r="D71" s="2133"/>
      <c r="E71" s="472">
        <v>9</v>
      </c>
      <c r="F71" s="469" t="s">
        <v>2217</v>
      </c>
      <c r="G71" s="38">
        <v>161</v>
      </c>
      <c r="H71" s="889" t="s">
        <v>1462</v>
      </c>
      <c r="I71" s="717"/>
      <c r="K71" s="718">
        <v>1206000</v>
      </c>
      <c r="L71" s="116"/>
      <c r="M71" s="91"/>
      <c r="N71" s="91"/>
      <c r="O71" s="116"/>
      <c r="P71" s="104"/>
      <c r="Q71" s="104">
        <f t="shared" si="1"/>
        <v>0</v>
      </c>
      <c r="R71" s="104">
        <f t="shared" si="2"/>
        <v>0</v>
      </c>
      <c r="S71" s="92">
        <v>730</v>
      </c>
      <c r="T71" s="92">
        <v>2180</v>
      </c>
      <c r="U71" s="92">
        <v>730</v>
      </c>
      <c r="V71" s="114">
        <v>1.1617220000000001</v>
      </c>
      <c r="W71" s="91">
        <v>180</v>
      </c>
      <c r="X71" s="114"/>
      <c r="Y71" s="91"/>
      <c r="Z71" s="36"/>
    </row>
    <row r="72" spans="1:26" ht="21" thickBot="1">
      <c r="A72" s="719" t="s">
        <v>2220</v>
      </c>
      <c r="B72" s="282">
        <v>9</v>
      </c>
      <c r="C72" s="2128" t="s">
        <v>2203</v>
      </c>
      <c r="D72" s="2129"/>
      <c r="E72" s="473">
        <v>9</v>
      </c>
      <c r="F72" s="474" t="s">
        <v>2217</v>
      </c>
      <c r="G72" s="375">
        <v>163</v>
      </c>
      <c r="H72" s="935" t="s">
        <v>1462</v>
      </c>
      <c r="I72" s="721"/>
      <c r="K72" s="722">
        <v>1224000</v>
      </c>
      <c r="M72" s="91"/>
      <c r="N72" s="91"/>
      <c r="P72" s="104"/>
      <c r="Q72" s="104">
        <f t="shared" ref="Q72" si="3">IF(OR(V72="",I72=""),0,I72*V72)</f>
        <v>0</v>
      </c>
      <c r="R72" s="104">
        <f t="shared" ref="R72" si="4">IF(OR(W72="",I72=""),0,I72*W72)</f>
        <v>0</v>
      </c>
      <c r="S72" s="92">
        <v>730</v>
      </c>
      <c r="T72" s="92">
        <v>2180</v>
      </c>
      <c r="U72" s="92">
        <v>730</v>
      </c>
      <c r="V72" s="114">
        <v>1.1617220000000001</v>
      </c>
      <c r="W72" s="91">
        <v>178</v>
      </c>
      <c r="X72" s="114"/>
      <c r="Y72" s="91"/>
      <c r="Z72" s="36"/>
    </row>
  </sheetData>
  <mergeCells count="38">
    <mergeCell ref="C59:D59"/>
    <mergeCell ref="C60:D60"/>
    <mergeCell ref="C61:D61"/>
    <mergeCell ref="A1:A3"/>
    <mergeCell ref="H1:I1"/>
    <mergeCell ref="H2:I2"/>
    <mergeCell ref="H3:I3"/>
    <mergeCell ref="H4:H5"/>
    <mergeCell ref="F4:F5"/>
    <mergeCell ref="G4:G5"/>
    <mergeCell ref="I4:I5"/>
    <mergeCell ref="B1:G1"/>
    <mergeCell ref="B2:G2"/>
    <mergeCell ref="B3:G3"/>
    <mergeCell ref="D4:D5"/>
    <mergeCell ref="C4:C5"/>
    <mergeCell ref="A26:I26"/>
    <mergeCell ref="A37:I37"/>
    <mergeCell ref="A46:I46"/>
    <mergeCell ref="A57:I57"/>
    <mergeCell ref="C58:D58"/>
    <mergeCell ref="A6:I6"/>
    <mergeCell ref="K4:K5"/>
    <mergeCell ref="A4:A5"/>
    <mergeCell ref="B4:B5"/>
    <mergeCell ref="A11:I11"/>
    <mergeCell ref="E4:E5"/>
    <mergeCell ref="C62:D62"/>
    <mergeCell ref="C63:D63"/>
    <mergeCell ref="C64:D64"/>
    <mergeCell ref="C65:D65"/>
    <mergeCell ref="C66:D66"/>
    <mergeCell ref="C72:D72"/>
    <mergeCell ref="A67:I67"/>
    <mergeCell ref="C68:D68"/>
    <mergeCell ref="C69:D69"/>
    <mergeCell ref="C70:D70"/>
    <mergeCell ref="C71:D71"/>
  </mergeCells>
  <phoneticPr fontId="25" type="noConversion"/>
  <pageMargins left="0.7" right="0.7" top="0.75" bottom="0.75" header="0.3" footer="0.3"/>
  <pageSetup paperSize="9"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6">
    <tabColor theme="4" tint="-0.499984740745262"/>
  </sheetPr>
  <dimension ref="A1:A38"/>
  <sheetViews>
    <sheetView zoomScaleNormal="100" zoomScaleSheetLayoutView="100" workbookViewId="0">
      <pane ySplit="2" topLeftCell="A3" activePane="bottomLeft" state="frozen"/>
      <selection pane="bottomLeft" activeCell="A3" sqref="A3"/>
    </sheetView>
  </sheetViews>
  <sheetFormatPr defaultColWidth="9.140625" defaultRowHeight="12.75"/>
  <cols>
    <col min="1" max="1" width="91.7109375" style="147" customWidth="1"/>
    <col min="2" max="16384" width="9.140625" style="147"/>
  </cols>
  <sheetData>
    <row r="1" spans="1:1" ht="59.25" customHeight="1" thickBot="1"/>
    <row r="2" spans="1:1" ht="32.25" customHeight="1" thickBot="1">
      <c r="A2" s="259" t="s">
        <v>132</v>
      </c>
    </row>
    <row r="3" spans="1:1" ht="31.5">
      <c r="A3" s="148" t="s">
        <v>24</v>
      </c>
    </row>
    <row r="4" spans="1:1" ht="15.75">
      <c r="A4" s="149"/>
    </row>
    <row r="5" spans="1:1" ht="31.5">
      <c r="A5" s="150" t="s">
        <v>25</v>
      </c>
    </row>
    <row r="6" spans="1:1">
      <c r="A6" s="150"/>
    </row>
    <row r="7" spans="1:1" ht="42" thickBot="1">
      <c r="A7" s="151" t="s">
        <v>1509</v>
      </c>
    </row>
    <row r="8" spans="1:1" ht="13.5" thickBot="1">
      <c r="A8" s="152"/>
    </row>
    <row r="9" spans="1:1" ht="31.5">
      <c r="A9" s="153" t="s">
        <v>109</v>
      </c>
    </row>
    <row r="10" spans="1:1">
      <c r="A10" s="150" t="s">
        <v>26</v>
      </c>
    </row>
    <row r="11" spans="1:1">
      <c r="A11" s="150" t="s">
        <v>27</v>
      </c>
    </row>
    <row r="12" spans="1:1">
      <c r="A12" s="150" t="s">
        <v>28</v>
      </c>
    </row>
    <row r="13" spans="1:1">
      <c r="A13" s="150" t="s">
        <v>106</v>
      </c>
    </row>
    <row r="14" spans="1:1" ht="13.5" thickBot="1">
      <c r="A14" s="154" t="s">
        <v>107</v>
      </c>
    </row>
    <row r="15" spans="1:1" ht="13.5" thickBot="1">
      <c r="A15" s="155"/>
    </row>
    <row r="16" spans="1:1" ht="31.5">
      <c r="A16" s="153" t="s">
        <v>29</v>
      </c>
    </row>
    <row r="17" spans="1:1" ht="25.5">
      <c r="A17" s="977" t="s">
        <v>1467</v>
      </c>
    </row>
    <row r="18" spans="1:1" ht="25.5">
      <c r="A18" s="1130" t="s">
        <v>233</v>
      </c>
    </row>
    <row r="19" spans="1:1" ht="13.5" thickBot="1">
      <c r="A19" s="154" t="s">
        <v>108</v>
      </c>
    </row>
    <row r="20" spans="1:1" ht="13.5" thickBot="1">
      <c r="A20" s="155"/>
    </row>
    <row r="21" spans="1:1" ht="47.25">
      <c r="A21" s="153" t="s">
        <v>30</v>
      </c>
    </row>
    <row r="22" spans="1:1">
      <c r="A22" s="150" t="s">
        <v>31</v>
      </c>
    </row>
    <row r="23" spans="1:1">
      <c r="A23" s="150" t="s">
        <v>32</v>
      </c>
    </row>
    <row r="24" spans="1:1" ht="13.5" thickBot="1">
      <c r="A24" s="154" t="s">
        <v>134</v>
      </c>
    </row>
    <row r="25" spans="1:1" ht="13.5" thickBot="1">
      <c r="A25" s="155"/>
    </row>
    <row r="26" spans="1:1" ht="41.25">
      <c r="A26" s="156" t="s">
        <v>110</v>
      </c>
    </row>
    <row r="27" spans="1:1" ht="51.75" thickBot="1">
      <c r="A27" s="154" t="s">
        <v>206</v>
      </c>
    </row>
    <row r="28" spans="1:1" ht="42" customHeight="1" thickBot="1">
      <c r="A28" s="976" t="s">
        <v>1466</v>
      </c>
    </row>
    <row r="29" spans="1:1" ht="13.5" thickBot="1">
      <c r="A29" s="155"/>
    </row>
    <row r="30" spans="1:1" ht="60">
      <c r="A30" s="156" t="s">
        <v>4</v>
      </c>
    </row>
    <row r="31" spans="1:1" ht="42" thickBot="1">
      <c r="A31" s="154" t="s">
        <v>131</v>
      </c>
    </row>
    <row r="32" spans="1:1" ht="13.5" thickBot="1">
      <c r="A32" s="157"/>
    </row>
    <row r="33" spans="1:1" ht="31.5">
      <c r="A33" s="158" t="s">
        <v>33</v>
      </c>
    </row>
    <row r="34" spans="1:1" ht="25.5">
      <c r="A34" s="159" t="s">
        <v>34</v>
      </c>
    </row>
    <row r="35" spans="1:1">
      <c r="A35" s="159" t="s">
        <v>35</v>
      </c>
    </row>
    <row r="36" spans="1:1">
      <c r="A36" s="159" t="s">
        <v>36</v>
      </c>
    </row>
    <row r="37" spans="1:1">
      <c r="A37" s="159" t="s">
        <v>234</v>
      </c>
    </row>
    <row r="38" spans="1:1" ht="15" customHeight="1" thickBot="1">
      <c r="A38" s="160" t="s">
        <v>235</v>
      </c>
    </row>
  </sheetData>
  <sheetProtection formatCells="0" formatColumns="0" formatRows="0" insertColumns="0" insertRows="0" insertHyperlinks="0" deleteColumns="0" deleteRows="0" sort="0" autoFilter="0" pivotTables="0"/>
  <phoneticPr fontId="17" type="noConversion"/>
  <pageMargins left="0.75" right="0.75" top="1" bottom="1" header="0.5" footer="0.5"/>
  <pageSetup paperSize="9" orientation="portrait"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pageSetUpPr fitToPage="1"/>
  </sheetPr>
  <dimension ref="A2:B16"/>
  <sheetViews>
    <sheetView zoomScaleNormal="100" workbookViewId="0">
      <selection activeCell="A7" sqref="A7"/>
    </sheetView>
  </sheetViews>
  <sheetFormatPr defaultRowHeight="12.75"/>
  <cols>
    <col min="1" max="1" width="51.7109375" customWidth="1"/>
    <col min="2" max="2" width="48" customWidth="1"/>
  </cols>
  <sheetData>
    <row r="2" spans="1:2" ht="13.5" customHeight="1"/>
    <row r="3" spans="1:2" ht="13.5" customHeight="1"/>
    <row r="4" spans="1:2" ht="13.5" customHeight="1"/>
    <row r="5" spans="1:2" ht="13.5" customHeight="1" thickBot="1"/>
    <row r="6" spans="1:2" ht="20.25" customHeight="1" thickBot="1">
      <c r="A6" s="1497" t="s">
        <v>246</v>
      </c>
      <c r="B6" s="1498"/>
    </row>
    <row r="7" spans="1:2" ht="16.5" thickBot="1">
      <c r="A7" s="181" t="s">
        <v>236</v>
      </c>
      <c r="B7" s="182" t="s">
        <v>237</v>
      </c>
    </row>
    <row r="8" spans="1:2" ht="16.5" thickBot="1">
      <c r="A8" s="183" t="s">
        <v>14</v>
      </c>
      <c r="B8" s="184" t="s">
        <v>238</v>
      </c>
    </row>
    <row r="9" spans="1:2" ht="32.25" customHeight="1" thickBot="1">
      <c r="A9" s="183" t="s">
        <v>239</v>
      </c>
      <c r="B9" s="184" t="s">
        <v>240</v>
      </c>
    </row>
    <row r="10" spans="1:2" ht="16.5" thickBot="1">
      <c r="A10" s="183" t="s">
        <v>1179</v>
      </c>
      <c r="B10" s="184" t="s">
        <v>241</v>
      </c>
    </row>
    <row r="11" spans="1:2" ht="16.5" thickBot="1">
      <c r="A11" s="183" t="s">
        <v>1181</v>
      </c>
      <c r="B11" s="184" t="s">
        <v>1180</v>
      </c>
    </row>
    <row r="12" spans="1:2" ht="16.5" thickBot="1">
      <c r="A12" s="183" t="s">
        <v>242</v>
      </c>
      <c r="B12" s="184" t="s">
        <v>243</v>
      </c>
    </row>
    <row r="13" spans="1:2" ht="51" customHeight="1" thickBot="1">
      <c r="A13" s="183" t="s">
        <v>1593</v>
      </c>
      <c r="B13" s="184" t="s">
        <v>244</v>
      </c>
    </row>
    <row r="14" spans="1:2" ht="32.25" thickBot="1">
      <c r="A14" s="477" t="s">
        <v>454</v>
      </c>
      <c r="B14" s="184" t="s">
        <v>1506</v>
      </c>
    </row>
    <row r="15" spans="1:2" ht="16.5" thickBot="1">
      <c r="A15" s="183" t="s">
        <v>245</v>
      </c>
      <c r="B15" s="184" t="s">
        <v>455</v>
      </c>
    </row>
    <row r="16" spans="1:2" ht="14.25">
      <c r="A16" s="180"/>
    </row>
  </sheetData>
  <mergeCells count="1">
    <mergeCell ref="A6:B6"/>
  </mergeCells>
  <pageMargins left="0.70866141732283472" right="0.70866141732283472" top="0.74803149606299213" bottom="0.74803149606299213" header="0.31496062992125984" footer="0.31496062992125984"/>
  <pageSetup paperSize="9" scale="8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sheetPr>
  <dimension ref="A1:C29"/>
  <sheetViews>
    <sheetView zoomScaleNormal="100" workbookViewId="0">
      <selection activeCell="B24" sqref="B24"/>
    </sheetView>
  </sheetViews>
  <sheetFormatPr defaultRowHeight="12.75"/>
  <cols>
    <col min="1" max="1" width="4.7109375" style="994" customWidth="1"/>
    <col min="2" max="2" width="71.85546875" customWidth="1"/>
    <col min="3" max="3" width="19.5703125" customWidth="1"/>
  </cols>
  <sheetData>
    <row r="1" spans="1:1" ht="14.25">
      <c r="A1" s="993"/>
    </row>
    <row r="23" spans="1:3" ht="12.75" customHeight="1"/>
    <row r="24" spans="1:3" ht="76.5">
      <c r="A24" s="866">
        <v>1</v>
      </c>
      <c r="B24" s="995" t="s">
        <v>1489</v>
      </c>
      <c r="C24" s="1300" t="s">
        <v>2063</v>
      </c>
    </row>
    <row r="25" spans="1:3" ht="76.5">
      <c r="A25" s="866">
        <v>2</v>
      </c>
      <c r="B25" s="995" t="s">
        <v>1490</v>
      </c>
      <c r="C25" s="1300" t="s">
        <v>2063</v>
      </c>
    </row>
    <row r="26" spans="1:3" ht="114.75">
      <c r="A26" s="866">
        <v>3</v>
      </c>
      <c r="B26" s="995" t="s">
        <v>1491</v>
      </c>
      <c r="C26" s="1300" t="s">
        <v>2063</v>
      </c>
    </row>
    <row r="27" spans="1:3" ht="89.25">
      <c r="A27" s="866">
        <v>4</v>
      </c>
      <c r="B27" s="997" t="s">
        <v>1492</v>
      </c>
      <c r="C27" s="1300" t="s">
        <v>2063</v>
      </c>
    </row>
    <row r="28" spans="1:3" ht="76.5">
      <c r="A28" s="866">
        <v>5</v>
      </c>
      <c r="B28" s="995" t="s">
        <v>1493</v>
      </c>
      <c r="C28" s="996" t="s">
        <v>1494</v>
      </c>
    </row>
    <row r="29" spans="1:3" ht="89.25">
      <c r="A29" s="866">
        <v>6</v>
      </c>
      <c r="B29" s="998" t="s">
        <v>1495</v>
      </c>
      <c r="C29" s="996" t="s">
        <v>1496</v>
      </c>
    </row>
  </sheetData>
  <hyperlinks>
    <hyperlink ref="C29" r:id="rId1" location="reklamnye-materialy" display="https://mdv-aircond.ru/support/marketing-support/ - reklamnye-materialy" xr:uid="{00000000-0004-0000-0300-000000000000}"/>
    <hyperlink ref="C28" r:id="rId2" xr:uid="{00000000-0004-0000-0300-000001000000}"/>
    <hyperlink ref="C24" r:id="rId3" location="materialy-dlya-saytov" xr:uid="{00000000-0004-0000-0300-000002000000}"/>
    <hyperlink ref="C25" r:id="rId4" location="materialy-dlya-saytov" xr:uid="{00000000-0004-0000-0300-000003000000}"/>
    <hyperlink ref="C26" r:id="rId5" location="materialy-dlya-saytov" xr:uid="{00000000-0004-0000-0300-000004000000}"/>
    <hyperlink ref="C27" r:id="rId6" location="materialy-dlya-saytov" xr:uid="{00000000-0004-0000-0300-000005000000}"/>
  </hyperlinks>
  <pageMargins left="0.7" right="0.7" top="0.75" bottom="0.75" header="0.3" footer="0.3"/>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1">
    <tabColor theme="3" tint="-0.249977111117893"/>
    <pageSetUpPr fitToPage="1"/>
  </sheetPr>
  <dimension ref="A1:Z455"/>
  <sheetViews>
    <sheetView zoomScaleNormal="100" zoomScaleSheetLayoutView="100" workbookViewId="0">
      <pane xSplit="1" ySplit="6" topLeftCell="B7" activePane="bottomRight" state="frozen"/>
      <selection pane="topRight" activeCell="C1" sqref="C1"/>
      <selection pane="bottomLeft" activeCell="A9" sqref="A9"/>
      <selection pane="bottomRight" activeCell="X11" sqref="X11"/>
    </sheetView>
  </sheetViews>
  <sheetFormatPr defaultColWidth="9.140625" defaultRowHeight="20.25"/>
  <cols>
    <col min="1" max="1" width="34.42578125" style="36" customWidth="1"/>
    <col min="2" max="3" width="10.28515625" style="35" customWidth="1"/>
    <col min="4" max="4" width="12.5703125" style="35" customWidth="1"/>
    <col min="5" max="5" width="11" style="35" customWidth="1"/>
    <col min="6" max="6" width="11.28515625" style="35" customWidth="1"/>
    <col min="7" max="7" width="15.140625" style="35" customWidth="1"/>
    <col min="8" max="8" width="6.85546875" style="35" customWidth="1"/>
    <col min="9" max="9" width="15.5703125" style="290" customWidth="1"/>
    <col min="10" max="10" width="10" style="80" customWidth="1"/>
    <col min="11" max="11" width="1.7109375" style="208" customWidth="1"/>
    <col min="12" max="12" width="13.140625" style="503" customWidth="1"/>
    <col min="13" max="13" width="9.140625" style="1355" customWidth="1"/>
    <col min="14" max="14" width="10" style="185" customWidth="1"/>
    <col min="15" max="15" width="7.5703125" style="185" hidden="1" customWidth="1"/>
    <col min="16" max="16" width="8.7109375" style="185" hidden="1" customWidth="1"/>
    <col min="17" max="17" width="8.28515625" style="185" hidden="1" customWidth="1"/>
    <col min="18" max="18" width="7.140625" style="36" hidden="1" customWidth="1"/>
    <col min="19" max="19" width="6.7109375" style="36" hidden="1" customWidth="1"/>
    <col min="20" max="20" width="7.42578125" style="36" hidden="1" customWidth="1"/>
    <col min="21" max="21" width="8.85546875" style="229" hidden="1" customWidth="1"/>
    <col min="22" max="22" width="12" style="36" hidden="1" customWidth="1"/>
    <col min="23" max="23" width="11.7109375" style="36" customWidth="1"/>
    <col min="24" max="24" width="12.42578125" style="36" bestFit="1" customWidth="1"/>
    <col min="25" max="16384" width="9.140625" style="36"/>
  </cols>
  <sheetData>
    <row r="1" spans="1:26" ht="14.25" customHeight="1" thickBot="1">
      <c r="A1" s="1600" t="s">
        <v>120</v>
      </c>
      <c r="B1" s="1603" t="s">
        <v>117</v>
      </c>
      <c r="C1" s="1603"/>
      <c r="D1" s="1603"/>
      <c r="E1" s="1603"/>
      <c r="F1" s="1603"/>
      <c r="G1" s="1603"/>
      <c r="H1" s="1604"/>
      <c r="I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J1" s="1596"/>
      <c r="K1" s="664"/>
      <c r="L1" s="691"/>
      <c r="N1" s="187"/>
      <c r="O1" s="101"/>
      <c r="P1" s="101"/>
      <c r="Q1" s="101"/>
    </row>
    <row r="2" spans="1:26" ht="14.25" customHeight="1" thickTop="1" thickBot="1">
      <c r="A2" s="1601"/>
      <c r="B2" s="1605" t="s">
        <v>118</v>
      </c>
      <c r="C2" s="1605"/>
      <c r="D2" s="1605"/>
      <c r="E2" s="1605"/>
      <c r="F2" s="1605"/>
      <c r="G2" s="1605"/>
      <c r="H2" s="1606"/>
      <c r="I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J2" s="1608"/>
      <c r="K2" s="665"/>
      <c r="L2" s="692"/>
      <c r="N2" s="187"/>
      <c r="O2" s="101"/>
      <c r="P2" s="101"/>
      <c r="Q2" s="101"/>
    </row>
    <row r="3" spans="1:26" ht="14.25" customHeight="1" thickTop="1" thickBot="1">
      <c r="A3" s="1602"/>
      <c r="B3" s="1589" t="s">
        <v>119</v>
      </c>
      <c r="C3" s="1589"/>
      <c r="D3" s="1589"/>
      <c r="E3" s="1589"/>
      <c r="F3" s="1589"/>
      <c r="G3" s="1589"/>
      <c r="H3" s="1590"/>
      <c r="I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J3" s="1585"/>
      <c r="K3" s="690"/>
      <c r="L3" s="693"/>
      <c r="N3" s="187"/>
      <c r="O3" s="101"/>
      <c r="P3" s="101"/>
      <c r="Q3" s="101"/>
    </row>
    <row r="4" spans="1:26" ht="34.5" customHeight="1">
      <c r="A4" s="1573" t="s">
        <v>141</v>
      </c>
      <c r="B4" s="1575" t="s">
        <v>264</v>
      </c>
      <c r="C4" s="1575"/>
      <c r="D4" s="1578" t="s">
        <v>398</v>
      </c>
      <c r="E4" s="1578" t="s">
        <v>144</v>
      </c>
      <c r="F4" s="1578" t="s">
        <v>586</v>
      </c>
      <c r="G4" s="1578" t="s">
        <v>38</v>
      </c>
      <c r="H4" s="1578" t="s">
        <v>13</v>
      </c>
      <c r="I4" s="1576" t="s">
        <v>6</v>
      </c>
      <c r="J4" s="1599" t="s">
        <v>116</v>
      </c>
      <c r="K4" s="188"/>
      <c r="L4" s="1568" t="s">
        <v>565</v>
      </c>
      <c r="N4" s="188"/>
      <c r="O4" s="1567" t="s">
        <v>117</v>
      </c>
      <c r="P4" s="1567" t="s">
        <v>118</v>
      </c>
      <c r="Q4" s="1567" t="s">
        <v>119</v>
      </c>
    </row>
    <row r="5" spans="1:26" ht="21.75" customHeight="1" thickBot="1">
      <c r="A5" s="1574"/>
      <c r="B5" s="268" t="s">
        <v>145</v>
      </c>
      <c r="C5" s="268" t="s">
        <v>146</v>
      </c>
      <c r="D5" s="1579"/>
      <c r="E5" s="1579"/>
      <c r="F5" s="1579"/>
      <c r="G5" s="1579"/>
      <c r="H5" s="1579"/>
      <c r="I5" s="1577"/>
      <c r="J5" s="1587"/>
      <c r="K5" s="210"/>
      <c r="L5" s="1569"/>
      <c r="N5" s="188"/>
      <c r="O5" s="1567"/>
      <c r="P5" s="1567"/>
      <c r="Q5" s="1567"/>
      <c r="R5" s="103" t="s">
        <v>111</v>
      </c>
      <c r="S5" s="103" t="s">
        <v>112</v>
      </c>
      <c r="T5" s="103" t="s">
        <v>113</v>
      </c>
      <c r="U5" s="230" t="s">
        <v>115</v>
      </c>
      <c r="V5" s="103" t="s">
        <v>114</v>
      </c>
    </row>
    <row r="6" spans="1:26" ht="28.5" customHeight="1" thickBot="1">
      <c r="A6" s="264" t="s">
        <v>8</v>
      </c>
      <c r="B6" s="265"/>
      <c r="C6" s="265"/>
      <c r="D6" s="265"/>
      <c r="E6" s="265"/>
      <c r="F6" s="265"/>
      <c r="G6" s="265"/>
      <c r="H6" s="265"/>
      <c r="I6" s="292"/>
      <c r="J6" s="266"/>
      <c r="K6" s="210"/>
      <c r="L6" s="497"/>
      <c r="N6" s="189"/>
      <c r="O6" s="115">
        <f>SUM(O9:O453)</f>
        <v>0</v>
      </c>
      <c r="P6" s="115">
        <f>SUM(P9:P453)</f>
        <v>0</v>
      </c>
      <c r="Q6" s="115">
        <f>SUM(Q9:Q453)</f>
        <v>0</v>
      </c>
    </row>
    <row r="7" spans="1:26" ht="22.5" customHeight="1" thickBot="1">
      <c r="A7" s="258" t="s">
        <v>635</v>
      </c>
      <c r="B7" s="84"/>
      <c r="C7" s="84"/>
      <c r="D7" s="84"/>
      <c r="E7" s="84"/>
      <c r="F7" s="84"/>
      <c r="G7" s="84"/>
      <c r="H7" s="84"/>
      <c r="I7" s="541"/>
      <c r="J7" s="85"/>
      <c r="K7" s="552"/>
      <c r="L7" s="499"/>
      <c r="N7" s="190"/>
      <c r="O7" s="190"/>
      <c r="P7" s="190"/>
      <c r="Q7" s="190"/>
    </row>
    <row r="8" spans="1:26" s="619" customFormat="1" ht="33" customHeight="1" thickBot="1">
      <c r="A8" s="1580" t="s">
        <v>636</v>
      </c>
      <c r="B8" s="1581"/>
      <c r="C8" s="1581"/>
      <c r="D8" s="1581"/>
      <c r="E8" s="1581"/>
      <c r="F8" s="1581"/>
      <c r="G8" s="1581"/>
      <c r="H8" s="1581"/>
      <c r="I8" s="1581"/>
      <c r="J8" s="1582"/>
      <c r="K8" s="615"/>
      <c r="L8" s="501"/>
      <c r="M8" s="1356"/>
      <c r="N8" s="615"/>
      <c r="O8" s="656"/>
      <c r="P8" s="618"/>
      <c r="Q8" s="618"/>
      <c r="R8" s="623"/>
      <c r="S8" s="623"/>
      <c r="T8" s="623"/>
      <c r="U8" s="620"/>
    </row>
    <row r="9" spans="1:26" ht="12.75" customHeight="1">
      <c r="A9" s="57" t="s">
        <v>464</v>
      </c>
      <c r="B9" s="86">
        <v>25.2</v>
      </c>
      <c r="C9" s="86">
        <v>25.2</v>
      </c>
      <c r="D9" s="65">
        <v>5.3</v>
      </c>
      <c r="E9" s="51" t="s">
        <v>140</v>
      </c>
      <c r="F9" s="38" t="s">
        <v>997</v>
      </c>
      <c r="G9" s="97" t="s">
        <v>336</v>
      </c>
      <c r="H9" s="38">
        <v>227</v>
      </c>
      <c r="I9" s="889" t="s">
        <v>1462</v>
      </c>
      <c r="J9" s="886"/>
      <c r="K9" s="552"/>
      <c r="L9" s="500">
        <v>2029000</v>
      </c>
      <c r="M9" s="1357"/>
      <c r="N9" s="552"/>
      <c r="O9" s="171"/>
      <c r="P9" s="172">
        <f t="shared" ref="P9:P21" si="0">IF(OR(U9="",J9=""),0,J9*U9)</f>
        <v>0</v>
      </c>
      <c r="Q9" s="172">
        <f t="shared" ref="Q9:Q21" si="1">IF(OR(V9="",J9=""),0,J9*V9)</f>
        <v>0</v>
      </c>
      <c r="R9" s="320">
        <v>1090</v>
      </c>
      <c r="S9" s="320">
        <v>1805</v>
      </c>
      <c r="T9" s="320">
        <v>860</v>
      </c>
      <c r="U9" s="229">
        <f>(R9/1000)*(S9/1000)*(T9/1000)</f>
        <v>1.692007</v>
      </c>
      <c r="V9" s="321">
        <v>242</v>
      </c>
      <c r="W9" s="1333"/>
      <c r="X9" s="1373"/>
      <c r="Z9" s="176"/>
    </row>
    <row r="10" spans="1:26" ht="12.75" customHeight="1">
      <c r="A10" s="57" t="s">
        <v>465</v>
      </c>
      <c r="B10" s="86">
        <v>28</v>
      </c>
      <c r="C10" s="86">
        <v>28</v>
      </c>
      <c r="D10" s="65">
        <v>6.3</v>
      </c>
      <c r="E10" s="51" t="s">
        <v>140</v>
      </c>
      <c r="F10" s="38" t="s">
        <v>997</v>
      </c>
      <c r="G10" s="97" t="s">
        <v>336</v>
      </c>
      <c r="H10" s="38">
        <v>227</v>
      </c>
      <c r="I10" s="889" t="s">
        <v>1462</v>
      </c>
      <c r="J10" s="882"/>
      <c r="K10" s="552"/>
      <c r="L10" s="500">
        <v>2149000</v>
      </c>
      <c r="M10" s="1357"/>
      <c r="N10" s="552"/>
      <c r="O10" s="171"/>
      <c r="P10" s="172">
        <f t="shared" si="0"/>
        <v>0</v>
      </c>
      <c r="Q10" s="172">
        <f t="shared" si="1"/>
        <v>0</v>
      </c>
      <c r="R10" s="320">
        <v>1090</v>
      </c>
      <c r="S10" s="320">
        <v>1805</v>
      </c>
      <c r="T10" s="320">
        <v>860</v>
      </c>
      <c r="U10" s="229">
        <f>(R10/1000)*(S10/1000)*(T10/1000)</f>
        <v>1.692007</v>
      </c>
      <c r="V10" s="321">
        <v>242</v>
      </c>
      <c r="W10" s="1333"/>
      <c r="X10" s="1373"/>
      <c r="Z10" s="176"/>
    </row>
    <row r="11" spans="1:26" ht="12.75" customHeight="1">
      <c r="A11" s="57" t="s">
        <v>466</v>
      </c>
      <c r="B11" s="86">
        <v>33.5</v>
      </c>
      <c r="C11" s="86">
        <v>33.5</v>
      </c>
      <c r="D11" s="65">
        <v>8.6999999999999993</v>
      </c>
      <c r="E11" s="51" t="s">
        <v>140</v>
      </c>
      <c r="F11" s="38" t="s">
        <v>998</v>
      </c>
      <c r="G11" s="97" t="s">
        <v>336</v>
      </c>
      <c r="H11" s="38">
        <v>227</v>
      </c>
      <c r="I11" s="889" t="s">
        <v>1462</v>
      </c>
      <c r="J11" s="882"/>
      <c r="K11" s="552"/>
      <c r="L11" s="500">
        <v>2313000</v>
      </c>
      <c r="M11" s="1357"/>
      <c r="N11" s="552"/>
      <c r="O11" s="171"/>
      <c r="P11" s="172">
        <f t="shared" si="0"/>
        <v>0</v>
      </c>
      <c r="Q11" s="172">
        <f t="shared" si="1"/>
        <v>0</v>
      </c>
      <c r="R11" s="320">
        <v>1090</v>
      </c>
      <c r="S11" s="320">
        <v>1805</v>
      </c>
      <c r="T11" s="320">
        <v>860</v>
      </c>
      <c r="U11" s="229">
        <f t="shared" ref="U11:U21" si="2">(R11/1000)*(S11/1000)*(T11/1000)</f>
        <v>1.692007</v>
      </c>
      <c r="V11" s="321">
        <v>242</v>
      </c>
      <c r="W11" s="1333"/>
      <c r="X11" s="1373"/>
      <c r="Z11" s="176"/>
    </row>
    <row r="12" spans="1:26" ht="12.75" customHeight="1">
      <c r="A12" s="57" t="s">
        <v>467</v>
      </c>
      <c r="B12" s="86">
        <v>40</v>
      </c>
      <c r="C12" s="86">
        <v>40</v>
      </c>
      <c r="D12" s="65">
        <v>9.9</v>
      </c>
      <c r="E12" s="51" t="s">
        <v>140</v>
      </c>
      <c r="F12" s="38" t="s">
        <v>998</v>
      </c>
      <c r="G12" s="97" t="s">
        <v>468</v>
      </c>
      <c r="H12" s="38">
        <v>277</v>
      </c>
      <c r="I12" s="889" t="s">
        <v>1462</v>
      </c>
      <c r="J12" s="882"/>
      <c r="K12" s="552"/>
      <c r="L12" s="500">
        <v>2622000</v>
      </c>
      <c r="M12" s="1357"/>
      <c r="N12" s="552"/>
      <c r="O12" s="171"/>
      <c r="P12" s="172">
        <f t="shared" si="0"/>
        <v>0</v>
      </c>
      <c r="Q12" s="172">
        <f t="shared" si="1"/>
        <v>0</v>
      </c>
      <c r="R12" s="320">
        <v>1405</v>
      </c>
      <c r="S12" s="320">
        <v>1805</v>
      </c>
      <c r="T12" s="320">
        <v>910</v>
      </c>
      <c r="U12" s="229">
        <f t="shared" si="2"/>
        <v>2.3077827499999999</v>
      </c>
      <c r="V12" s="321">
        <v>304</v>
      </c>
      <c r="W12" s="1333"/>
      <c r="X12" s="1373"/>
      <c r="Z12" s="176"/>
    </row>
    <row r="13" spans="1:26" ht="12.75" customHeight="1">
      <c r="A13" s="69" t="s">
        <v>469</v>
      </c>
      <c r="B13" s="364">
        <v>45</v>
      </c>
      <c r="C13" s="364">
        <v>45</v>
      </c>
      <c r="D13" s="365">
        <v>12</v>
      </c>
      <c r="E13" s="51" t="s">
        <v>140</v>
      </c>
      <c r="F13" s="366" t="s">
        <v>470</v>
      </c>
      <c r="G13" s="367" t="s">
        <v>468</v>
      </c>
      <c r="H13" s="366">
        <v>277</v>
      </c>
      <c r="I13" s="889" t="s">
        <v>1462</v>
      </c>
      <c r="J13" s="883"/>
      <c r="K13" s="552"/>
      <c r="L13" s="500">
        <v>2777000</v>
      </c>
      <c r="M13" s="1357"/>
      <c r="N13" s="552"/>
      <c r="O13" s="171"/>
      <c r="P13" s="172">
        <f t="shared" si="0"/>
        <v>0</v>
      </c>
      <c r="Q13" s="172">
        <f t="shared" si="1"/>
        <v>0</v>
      </c>
      <c r="R13" s="320">
        <v>1405</v>
      </c>
      <c r="S13" s="320">
        <v>1805</v>
      </c>
      <c r="T13" s="320">
        <v>910</v>
      </c>
      <c r="U13" s="229">
        <f t="shared" si="2"/>
        <v>2.3077827499999999</v>
      </c>
      <c r="V13" s="321">
        <v>304</v>
      </c>
      <c r="W13" s="1333"/>
      <c r="X13" s="1373"/>
      <c r="Z13" s="176"/>
    </row>
    <row r="14" spans="1:26" ht="12.75" customHeight="1">
      <c r="A14" s="69" t="s">
        <v>471</v>
      </c>
      <c r="B14" s="364">
        <v>50</v>
      </c>
      <c r="C14" s="364">
        <v>50</v>
      </c>
      <c r="D14" s="365">
        <v>12.5</v>
      </c>
      <c r="E14" s="51" t="s">
        <v>140</v>
      </c>
      <c r="F14" s="366" t="s">
        <v>999</v>
      </c>
      <c r="G14" s="367" t="s">
        <v>594</v>
      </c>
      <c r="H14" s="366">
        <v>348</v>
      </c>
      <c r="I14" s="889" t="s">
        <v>1462</v>
      </c>
      <c r="J14" s="883"/>
      <c r="K14" s="552"/>
      <c r="L14" s="500">
        <v>3211000</v>
      </c>
      <c r="M14" s="1357"/>
      <c r="N14" s="552"/>
      <c r="O14" s="171"/>
      <c r="P14" s="172">
        <f t="shared" si="0"/>
        <v>0</v>
      </c>
      <c r="Q14" s="172">
        <f t="shared" si="1"/>
        <v>0</v>
      </c>
      <c r="R14" s="320">
        <v>1405</v>
      </c>
      <c r="S14" s="320">
        <v>1805</v>
      </c>
      <c r="T14" s="320">
        <v>910</v>
      </c>
      <c r="U14" s="229">
        <f t="shared" si="2"/>
        <v>2.3077827499999999</v>
      </c>
      <c r="V14" s="321">
        <v>368</v>
      </c>
      <c r="W14" s="1333"/>
      <c r="X14" s="1373"/>
      <c r="Z14" s="176"/>
    </row>
    <row r="15" spans="1:26" ht="12.75" customHeight="1">
      <c r="A15" s="69" t="s">
        <v>472</v>
      </c>
      <c r="B15" s="364">
        <v>56</v>
      </c>
      <c r="C15" s="364">
        <v>56</v>
      </c>
      <c r="D15" s="365">
        <v>15.1</v>
      </c>
      <c r="E15" s="51" t="s">
        <v>140</v>
      </c>
      <c r="F15" s="366" t="s">
        <v>1000</v>
      </c>
      <c r="G15" s="367" t="s">
        <v>594</v>
      </c>
      <c r="H15" s="366">
        <v>348</v>
      </c>
      <c r="I15" s="889" t="s">
        <v>1462</v>
      </c>
      <c r="J15" s="883"/>
      <c r="K15" s="552"/>
      <c r="L15" s="500">
        <v>3360000</v>
      </c>
      <c r="M15" s="1357"/>
      <c r="N15" s="552"/>
      <c r="O15" s="171"/>
      <c r="P15" s="172">
        <f t="shared" si="0"/>
        <v>0</v>
      </c>
      <c r="Q15" s="172">
        <f t="shared" si="1"/>
        <v>0</v>
      </c>
      <c r="R15" s="320">
        <v>1405</v>
      </c>
      <c r="S15" s="320">
        <v>1805</v>
      </c>
      <c r="T15" s="320">
        <v>910</v>
      </c>
      <c r="U15" s="229">
        <f t="shared" si="2"/>
        <v>2.3077827499999999</v>
      </c>
      <c r="V15" s="321">
        <v>368</v>
      </c>
      <c r="W15" s="1333"/>
      <c r="X15" s="1373"/>
      <c r="Z15" s="176"/>
    </row>
    <row r="16" spans="1:26" ht="12.75" customHeight="1">
      <c r="A16" s="69" t="s">
        <v>473</v>
      </c>
      <c r="B16" s="364">
        <v>61.5</v>
      </c>
      <c r="C16" s="364">
        <v>61.5</v>
      </c>
      <c r="D16" s="365">
        <v>18.399999999999999</v>
      </c>
      <c r="E16" s="51" t="s">
        <v>140</v>
      </c>
      <c r="F16" s="366" t="s">
        <v>1000</v>
      </c>
      <c r="G16" s="367" t="s">
        <v>594</v>
      </c>
      <c r="H16" s="366">
        <v>348</v>
      </c>
      <c r="I16" s="889" t="s">
        <v>1462</v>
      </c>
      <c r="J16" s="882"/>
      <c r="K16" s="552"/>
      <c r="L16" s="500">
        <v>3679000</v>
      </c>
      <c r="M16" s="1357"/>
      <c r="N16" s="552"/>
      <c r="O16" s="171"/>
      <c r="P16" s="172">
        <f t="shared" si="0"/>
        <v>0</v>
      </c>
      <c r="Q16" s="172">
        <f t="shared" si="1"/>
        <v>0</v>
      </c>
      <c r="R16" s="320">
        <v>1405</v>
      </c>
      <c r="S16" s="320">
        <v>1805</v>
      </c>
      <c r="T16" s="320">
        <v>910</v>
      </c>
      <c r="U16" s="229">
        <f t="shared" ref="U16:U20" si="3">(R16/1000)*(S16/1000)*(T16/1000)</f>
        <v>2.3077827499999999</v>
      </c>
      <c r="V16" s="321">
        <v>368</v>
      </c>
      <c r="W16" s="1333"/>
      <c r="X16" s="1373"/>
      <c r="Z16" s="176"/>
    </row>
    <row r="17" spans="1:26" ht="12.75" customHeight="1">
      <c r="A17" s="57" t="s">
        <v>474</v>
      </c>
      <c r="B17" s="86">
        <v>67</v>
      </c>
      <c r="C17" s="86">
        <v>67</v>
      </c>
      <c r="D17" s="65">
        <v>18.100000000000001</v>
      </c>
      <c r="E17" s="51" t="s">
        <v>140</v>
      </c>
      <c r="F17" s="38" t="s">
        <v>1001</v>
      </c>
      <c r="G17" s="97" t="s">
        <v>475</v>
      </c>
      <c r="H17" s="38">
        <v>430</v>
      </c>
      <c r="I17" s="889" t="s">
        <v>1462</v>
      </c>
      <c r="J17" s="882"/>
      <c r="K17" s="552"/>
      <c r="L17" s="500">
        <v>4119000</v>
      </c>
      <c r="M17" s="1357"/>
      <c r="N17" s="552"/>
      <c r="O17" s="171"/>
      <c r="P17" s="172">
        <f t="shared" si="0"/>
        <v>0</v>
      </c>
      <c r="Q17" s="172">
        <f t="shared" si="1"/>
        <v>0</v>
      </c>
      <c r="R17" s="320">
        <v>1800</v>
      </c>
      <c r="S17" s="320">
        <v>2000</v>
      </c>
      <c r="T17" s="320">
        <v>910</v>
      </c>
      <c r="U17" s="229">
        <f t="shared" ref="U17" si="4">(R17/1000)*(S17/1000)*(T17/1000)</f>
        <v>3.2760000000000002</v>
      </c>
      <c r="V17" s="321">
        <v>453</v>
      </c>
      <c r="W17" s="1333"/>
      <c r="X17" s="1373"/>
      <c r="Z17" s="176"/>
    </row>
    <row r="18" spans="1:26" ht="12.75" customHeight="1">
      <c r="A18" s="57" t="s">
        <v>476</v>
      </c>
      <c r="B18" s="86">
        <v>73</v>
      </c>
      <c r="C18" s="86">
        <v>73</v>
      </c>
      <c r="D18" s="65">
        <v>20.9</v>
      </c>
      <c r="E18" s="51" t="s">
        <v>140</v>
      </c>
      <c r="F18" s="38" t="s">
        <v>1001</v>
      </c>
      <c r="G18" s="97" t="s">
        <v>475</v>
      </c>
      <c r="H18" s="38">
        <v>430</v>
      </c>
      <c r="I18" s="889" t="s">
        <v>1462</v>
      </c>
      <c r="J18" s="883"/>
      <c r="K18" s="552"/>
      <c r="L18" s="500">
        <v>4531000</v>
      </c>
      <c r="M18" s="1357"/>
      <c r="N18" s="552"/>
      <c r="O18" s="171"/>
      <c r="P18" s="172">
        <f t="shared" si="0"/>
        <v>0</v>
      </c>
      <c r="Q18" s="172">
        <f t="shared" si="1"/>
        <v>0</v>
      </c>
      <c r="R18" s="320">
        <v>1800</v>
      </c>
      <c r="S18" s="320">
        <v>2000</v>
      </c>
      <c r="T18" s="320">
        <v>910</v>
      </c>
      <c r="U18" s="229">
        <f t="shared" si="3"/>
        <v>3.2760000000000002</v>
      </c>
      <c r="V18" s="321">
        <v>453</v>
      </c>
      <c r="W18" s="1333"/>
      <c r="X18" s="1373"/>
      <c r="Z18" s="176"/>
    </row>
    <row r="19" spans="1:26" ht="12.75" customHeight="1">
      <c r="A19" s="57" t="s">
        <v>477</v>
      </c>
      <c r="B19" s="86">
        <v>78.5</v>
      </c>
      <c r="C19" s="86">
        <v>78.5</v>
      </c>
      <c r="D19" s="65">
        <v>24.2</v>
      </c>
      <c r="E19" s="51" t="s">
        <v>140</v>
      </c>
      <c r="F19" s="38" t="s">
        <v>1001</v>
      </c>
      <c r="G19" s="97" t="s">
        <v>475</v>
      </c>
      <c r="H19" s="38">
        <v>430</v>
      </c>
      <c r="I19" s="889" t="s">
        <v>1462</v>
      </c>
      <c r="J19" s="883"/>
      <c r="K19" s="552"/>
      <c r="L19" s="500">
        <v>4715000</v>
      </c>
      <c r="M19" s="1357"/>
      <c r="N19" s="552"/>
      <c r="O19" s="171"/>
      <c r="P19" s="172">
        <f t="shared" si="0"/>
        <v>0</v>
      </c>
      <c r="Q19" s="172">
        <f t="shared" si="1"/>
        <v>0</v>
      </c>
      <c r="R19" s="320">
        <v>1800</v>
      </c>
      <c r="S19" s="320">
        <v>2000</v>
      </c>
      <c r="T19" s="320">
        <v>910</v>
      </c>
      <c r="U19" s="229">
        <f t="shared" si="3"/>
        <v>3.2760000000000002</v>
      </c>
      <c r="V19" s="321">
        <v>453</v>
      </c>
      <c r="W19" s="1333"/>
      <c r="X19" s="1373"/>
      <c r="Z19" s="176"/>
    </row>
    <row r="20" spans="1:26" ht="12.75" customHeight="1">
      <c r="A20" s="69" t="s">
        <v>478</v>
      </c>
      <c r="B20" s="364">
        <v>85</v>
      </c>
      <c r="C20" s="364">
        <v>85</v>
      </c>
      <c r="D20" s="365">
        <v>27.4</v>
      </c>
      <c r="E20" s="51" t="s">
        <v>140</v>
      </c>
      <c r="F20" s="366" t="s">
        <v>1001</v>
      </c>
      <c r="G20" s="367" t="s">
        <v>475</v>
      </c>
      <c r="H20" s="366">
        <v>475</v>
      </c>
      <c r="I20" s="889" t="s">
        <v>1462</v>
      </c>
      <c r="J20" s="883"/>
      <c r="K20" s="552"/>
      <c r="L20" s="500">
        <v>5060000</v>
      </c>
      <c r="M20" s="1357"/>
      <c r="N20" s="552"/>
      <c r="O20" s="171"/>
      <c r="P20" s="172">
        <f t="shared" si="0"/>
        <v>0</v>
      </c>
      <c r="Q20" s="172">
        <f t="shared" si="1"/>
        <v>0</v>
      </c>
      <c r="R20" s="320">
        <v>1800</v>
      </c>
      <c r="S20" s="320">
        <v>2000</v>
      </c>
      <c r="T20" s="320">
        <v>910</v>
      </c>
      <c r="U20" s="229">
        <f t="shared" si="3"/>
        <v>3.2760000000000002</v>
      </c>
      <c r="V20" s="321">
        <v>507</v>
      </c>
      <c r="W20" s="1333"/>
      <c r="X20" s="1373"/>
      <c r="Z20" s="176"/>
    </row>
    <row r="21" spans="1:26" ht="12.75" customHeight="1" thickBot="1">
      <c r="A21" s="69" t="s">
        <v>479</v>
      </c>
      <c r="B21" s="364">
        <v>90</v>
      </c>
      <c r="C21" s="364">
        <v>90</v>
      </c>
      <c r="D21" s="365">
        <v>31</v>
      </c>
      <c r="E21" s="571" t="s">
        <v>140</v>
      </c>
      <c r="F21" s="366" t="s">
        <v>1001</v>
      </c>
      <c r="G21" s="367" t="s">
        <v>475</v>
      </c>
      <c r="H21" s="366">
        <v>475</v>
      </c>
      <c r="I21" s="889" t="s">
        <v>1462</v>
      </c>
      <c r="J21" s="885"/>
      <c r="K21" s="552"/>
      <c r="L21" s="500">
        <v>5097000</v>
      </c>
      <c r="M21" s="1357"/>
      <c r="N21" s="552"/>
      <c r="O21" s="171"/>
      <c r="P21" s="172">
        <f t="shared" si="0"/>
        <v>0</v>
      </c>
      <c r="Q21" s="172">
        <f t="shared" si="1"/>
        <v>0</v>
      </c>
      <c r="R21" s="320">
        <v>1800</v>
      </c>
      <c r="S21" s="320">
        <v>2000</v>
      </c>
      <c r="T21" s="320">
        <v>910</v>
      </c>
      <c r="U21" s="229">
        <f t="shared" si="2"/>
        <v>3.2760000000000002</v>
      </c>
      <c r="V21" s="321">
        <v>507</v>
      </c>
      <c r="W21" s="1333"/>
      <c r="X21" s="1373"/>
      <c r="Z21" s="176"/>
    </row>
    <row r="22" spans="1:26" s="619" customFormat="1" ht="33" customHeight="1" thickBot="1">
      <c r="A22" s="1580" t="s">
        <v>637</v>
      </c>
      <c r="B22" s="1581"/>
      <c r="C22" s="1581"/>
      <c r="D22" s="1581"/>
      <c r="E22" s="1581"/>
      <c r="F22" s="1581"/>
      <c r="G22" s="1581"/>
      <c r="H22" s="1581"/>
      <c r="I22" s="1581"/>
      <c r="J22" s="1582"/>
      <c r="K22" s="615"/>
      <c r="L22" s="501"/>
      <c r="M22" s="1357"/>
      <c r="N22" s="615"/>
      <c r="O22" s="613"/>
      <c r="P22" s="618"/>
      <c r="Q22" s="618"/>
      <c r="R22" s="623"/>
      <c r="S22" s="623"/>
      <c r="T22" s="623"/>
      <c r="U22" s="620"/>
      <c r="W22" s="1333"/>
      <c r="X22" s="1373"/>
    </row>
    <row r="23" spans="1:26" ht="12.75" customHeight="1">
      <c r="A23" s="57" t="s">
        <v>480</v>
      </c>
      <c r="B23" s="86">
        <v>25.2</v>
      </c>
      <c r="C23" s="86">
        <v>25.2</v>
      </c>
      <c r="D23" s="65">
        <v>5.5</v>
      </c>
      <c r="E23" s="51" t="s">
        <v>140</v>
      </c>
      <c r="F23" s="38" t="s">
        <v>997</v>
      </c>
      <c r="G23" s="97" t="s">
        <v>336</v>
      </c>
      <c r="H23" s="38">
        <v>227</v>
      </c>
      <c r="I23" s="889" t="s">
        <v>1462</v>
      </c>
      <c r="J23" s="886"/>
      <c r="K23" s="552"/>
      <c r="L23" s="500">
        <v>1738000</v>
      </c>
      <c r="M23" s="1357"/>
      <c r="N23" s="552"/>
      <c r="O23" s="171"/>
      <c r="P23" s="172">
        <f t="shared" ref="P23:P35" si="5">IF(OR(U23="",J23=""),0,J23*U23)</f>
        <v>0</v>
      </c>
      <c r="Q23" s="172">
        <f t="shared" ref="Q23:Q35" si="6">IF(OR(V23="",J23=""),0,J23*V23)</f>
        <v>0</v>
      </c>
      <c r="R23" s="320">
        <v>1090</v>
      </c>
      <c r="S23" s="320">
        <v>1805</v>
      </c>
      <c r="T23" s="320">
        <v>860</v>
      </c>
      <c r="U23" s="229">
        <f>(R23/1000)*(S23/1000)*(T23/1000)</f>
        <v>1.692007</v>
      </c>
      <c r="V23" s="321">
        <v>242</v>
      </c>
      <c r="W23" s="1333"/>
      <c r="X23" s="1373"/>
      <c r="Z23" s="176"/>
    </row>
    <row r="24" spans="1:26" ht="12.75" customHeight="1">
      <c r="A24" s="57" t="s">
        <v>481</v>
      </c>
      <c r="B24" s="86">
        <v>28</v>
      </c>
      <c r="C24" s="86">
        <v>28</v>
      </c>
      <c r="D24" s="65">
        <v>6.7</v>
      </c>
      <c r="E24" s="51" t="s">
        <v>140</v>
      </c>
      <c r="F24" s="38" t="s">
        <v>997</v>
      </c>
      <c r="G24" s="97" t="s">
        <v>336</v>
      </c>
      <c r="H24" s="38">
        <v>227</v>
      </c>
      <c r="I24" s="889" t="s">
        <v>1462</v>
      </c>
      <c r="J24" s="882"/>
      <c r="K24" s="552"/>
      <c r="L24" s="500">
        <v>1832000</v>
      </c>
      <c r="M24" s="1357"/>
      <c r="N24" s="552"/>
      <c r="O24" s="171"/>
      <c r="P24" s="172">
        <f t="shared" si="5"/>
        <v>0</v>
      </c>
      <c r="Q24" s="172">
        <f t="shared" si="6"/>
        <v>0</v>
      </c>
      <c r="R24" s="320">
        <v>1090</v>
      </c>
      <c r="S24" s="320">
        <v>1805</v>
      </c>
      <c r="T24" s="320">
        <v>860</v>
      </c>
      <c r="U24" s="229">
        <f>(R24/1000)*(S24/1000)*(T24/1000)</f>
        <v>1.692007</v>
      </c>
      <c r="V24" s="321">
        <v>242</v>
      </c>
      <c r="W24" s="1333"/>
      <c r="X24" s="1373"/>
      <c r="Z24" s="176"/>
    </row>
    <row r="25" spans="1:26" ht="12.75" customHeight="1">
      <c r="A25" s="57" t="s">
        <v>482</v>
      </c>
      <c r="B25" s="86">
        <v>33.5</v>
      </c>
      <c r="C25" s="86">
        <v>33.5</v>
      </c>
      <c r="D25" s="65">
        <v>8.9</v>
      </c>
      <c r="E25" s="51" t="s">
        <v>140</v>
      </c>
      <c r="F25" s="38" t="s">
        <v>998</v>
      </c>
      <c r="G25" s="97" t="s">
        <v>336</v>
      </c>
      <c r="H25" s="38">
        <v>227</v>
      </c>
      <c r="I25" s="889" t="s">
        <v>1462</v>
      </c>
      <c r="J25" s="882"/>
      <c r="K25" s="552"/>
      <c r="L25" s="500">
        <v>2013000</v>
      </c>
      <c r="M25" s="1357"/>
      <c r="N25" s="552"/>
      <c r="O25" s="171"/>
      <c r="P25" s="172">
        <f t="shared" si="5"/>
        <v>0</v>
      </c>
      <c r="Q25" s="172">
        <f t="shared" si="6"/>
        <v>0</v>
      </c>
      <c r="R25" s="320">
        <v>1090</v>
      </c>
      <c r="S25" s="320">
        <v>1805</v>
      </c>
      <c r="T25" s="320">
        <v>860</v>
      </c>
      <c r="U25" s="229">
        <f t="shared" ref="U25:U35" si="7">(R25/1000)*(S25/1000)*(T25/1000)</f>
        <v>1.692007</v>
      </c>
      <c r="V25" s="321">
        <v>242</v>
      </c>
      <c r="W25" s="1333"/>
      <c r="X25" s="1373"/>
      <c r="Z25" s="176"/>
    </row>
    <row r="26" spans="1:26" ht="12.75" customHeight="1">
      <c r="A26" s="57" t="s">
        <v>483</v>
      </c>
      <c r="B26" s="86">
        <v>40</v>
      </c>
      <c r="C26" s="86">
        <v>40</v>
      </c>
      <c r="D26" s="65">
        <v>11</v>
      </c>
      <c r="E26" s="51" t="s">
        <v>140</v>
      </c>
      <c r="F26" s="38" t="s">
        <v>998</v>
      </c>
      <c r="G26" s="97" t="s">
        <v>468</v>
      </c>
      <c r="H26" s="38">
        <v>277</v>
      </c>
      <c r="I26" s="889" t="s">
        <v>1462</v>
      </c>
      <c r="J26" s="882"/>
      <c r="K26" s="552"/>
      <c r="L26" s="500">
        <v>2243000</v>
      </c>
      <c r="M26" s="1357"/>
      <c r="N26" s="552"/>
      <c r="O26" s="171"/>
      <c r="P26" s="172">
        <f t="shared" si="5"/>
        <v>0</v>
      </c>
      <c r="Q26" s="172">
        <f t="shared" si="6"/>
        <v>0</v>
      </c>
      <c r="R26" s="320">
        <v>1405</v>
      </c>
      <c r="S26" s="320">
        <v>1805</v>
      </c>
      <c r="T26" s="320">
        <v>910</v>
      </c>
      <c r="U26" s="229">
        <f t="shared" si="7"/>
        <v>2.3077827499999999</v>
      </c>
      <c r="V26" s="321">
        <v>304</v>
      </c>
      <c r="W26" s="1333"/>
      <c r="X26" s="1373"/>
      <c r="Z26" s="176"/>
    </row>
    <row r="27" spans="1:26" ht="12.75" customHeight="1">
      <c r="A27" s="69" t="s">
        <v>484</v>
      </c>
      <c r="B27" s="364">
        <v>45</v>
      </c>
      <c r="C27" s="364">
        <v>45</v>
      </c>
      <c r="D27" s="365">
        <v>12.9</v>
      </c>
      <c r="E27" s="51" t="s">
        <v>140</v>
      </c>
      <c r="F27" s="366" t="s">
        <v>470</v>
      </c>
      <c r="G27" s="367" t="s">
        <v>468</v>
      </c>
      <c r="H27" s="366">
        <v>277</v>
      </c>
      <c r="I27" s="889" t="s">
        <v>1462</v>
      </c>
      <c r="J27" s="883"/>
      <c r="K27" s="552"/>
      <c r="L27" s="500">
        <v>2338000</v>
      </c>
      <c r="M27" s="1357"/>
      <c r="N27" s="552"/>
      <c r="O27" s="171"/>
      <c r="P27" s="172">
        <f t="shared" si="5"/>
        <v>0</v>
      </c>
      <c r="Q27" s="172">
        <f t="shared" si="6"/>
        <v>0</v>
      </c>
      <c r="R27" s="320">
        <v>1405</v>
      </c>
      <c r="S27" s="320">
        <v>1805</v>
      </c>
      <c r="T27" s="320">
        <v>910</v>
      </c>
      <c r="U27" s="229">
        <f t="shared" si="7"/>
        <v>2.3077827499999999</v>
      </c>
      <c r="V27" s="321">
        <v>304</v>
      </c>
      <c r="W27" s="1333"/>
      <c r="X27" s="1373"/>
      <c r="Z27" s="176"/>
    </row>
    <row r="28" spans="1:26" ht="12.75" customHeight="1">
      <c r="A28" s="69" t="s">
        <v>485</v>
      </c>
      <c r="B28" s="364">
        <v>50</v>
      </c>
      <c r="C28" s="364">
        <v>50</v>
      </c>
      <c r="D28" s="365">
        <v>14.7</v>
      </c>
      <c r="E28" s="51" t="s">
        <v>140</v>
      </c>
      <c r="F28" s="366" t="s">
        <v>999</v>
      </c>
      <c r="G28" s="367" t="s">
        <v>468</v>
      </c>
      <c r="H28" s="366">
        <v>295</v>
      </c>
      <c r="I28" s="889" t="s">
        <v>1462</v>
      </c>
      <c r="J28" s="883"/>
      <c r="K28" s="552"/>
      <c r="L28" s="500">
        <v>2730000</v>
      </c>
      <c r="M28" s="1357"/>
      <c r="N28" s="552"/>
      <c r="O28" s="171"/>
      <c r="P28" s="172">
        <f t="shared" si="5"/>
        <v>0</v>
      </c>
      <c r="Q28" s="172">
        <f t="shared" si="6"/>
        <v>0</v>
      </c>
      <c r="R28" s="320">
        <v>1405</v>
      </c>
      <c r="S28" s="320">
        <v>1805</v>
      </c>
      <c r="T28" s="320">
        <v>910</v>
      </c>
      <c r="U28" s="229">
        <f t="shared" si="7"/>
        <v>2.3077827499999999</v>
      </c>
      <c r="V28" s="321">
        <v>322</v>
      </c>
      <c r="W28" s="1333"/>
      <c r="X28" s="1373"/>
      <c r="Z28" s="176"/>
    </row>
    <row r="29" spans="1:26" ht="12.75" customHeight="1">
      <c r="A29" s="69" t="s">
        <v>486</v>
      </c>
      <c r="B29" s="364">
        <v>56</v>
      </c>
      <c r="C29" s="364">
        <v>56</v>
      </c>
      <c r="D29" s="365">
        <v>16</v>
      </c>
      <c r="E29" s="51" t="s">
        <v>140</v>
      </c>
      <c r="F29" s="366" t="s">
        <v>1000</v>
      </c>
      <c r="G29" s="367" t="s">
        <v>594</v>
      </c>
      <c r="H29" s="366">
        <v>344</v>
      </c>
      <c r="I29" s="889" t="s">
        <v>1462</v>
      </c>
      <c r="J29" s="883"/>
      <c r="K29" s="552"/>
      <c r="L29" s="500">
        <v>2857000</v>
      </c>
      <c r="M29" s="1357"/>
      <c r="N29" s="552"/>
      <c r="O29" s="171"/>
      <c r="P29" s="172">
        <f t="shared" si="5"/>
        <v>0</v>
      </c>
      <c r="Q29" s="172">
        <f t="shared" si="6"/>
        <v>0</v>
      </c>
      <c r="R29" s="320">
        <v>1405</v>
      </c>
      <c r="S29" s="320">
        <v>1805</v>
      </c>
      <c r="T29" s="320">
        <v>910</v>
      </c>
      <c r="U29" s="229">
        <f t="shared" si="7"/>
        <v>2.3077827499999999</v>
      </c>
      <c r="V29" s="321">
        <v>364</v>
      </c>
      <c r="W29" s="1333"/>
      <c r="X29" s="1373"/>
      <c r="Z29" s="176"/>
    </row>
    <row r="30" spans="1:26" ht="12.75" customHeight="1">
      <c r="A30" s="69" t="s">
        <v>487</v>
      </c>
      <c r="B30" s="364">
        <v>61.5</v>
      </c>
      <c r="C30" s="364">
        <v>61.5</v>
      </c>
      <c r="D30" s="365">
        <v>20.2</v>
      </c>
      <c r="E30" s="51" t="s">
        <v>140</v>
      </c>
      <c r="F30" s="366" t="s">
        <v>1000</v>
      </c>
      <c r="G30" s="367" t="s">
        <v>594</v>
      </c>
      <c r="H30" s="366">
        <v>344</v>
      </c>
      <c r="I30" s="889" t="s">
        <v>1462</v>
      </c>
      <c r="J30" s="882"/>
      <c r="K30" s="552"/>
      <c r="L30" s="500">
        <v>3128000</v>
      </c>
      <c r="M30" s="1357"/>
      <c r="N30" s="552"/>
      <c r="O30" s="171"/>
      <c r="P30" s="172">
        <f t="shared" si="5"/>
        <v>0</v>
      </c>
      <c r="Q30" s="172">
        <f t="shared" si="6"/>
        <v>0</v>
      </c>
      <c r="R30" s="320">
        <v>1405</v>
      </c>
      <c r="S30" s="320">
        <v>1805</v>
      </c>
      <c r="T30" s="320">
        <v>910</v>
      </c>
      <c r="U30" s="229">
        <f t="shared" si="7"/>
        <v>2.3077827499999999</v>
      </c>
      <c r="V30" s="321">
        <v>364</v>
      </c>
      <c r="W30" s="1333"/>
      <c r="X30" s="1373"/>
      <c r="Z30" s="176"/>
    </row>
    <row r="31" spans="1:26" ht="12.75" customHeight="1">
      <c r="A31" s="57" t="s">
        <v>488</v>
      </c>
      <c r="B31" s="86">
        <v>67</v>
      </c>
      <c r="C31" s="86">
        <v>67</v>
      </c>
      <c r="D31" s="65">
        <v>21.6</v>
      </c>
      <c r="E31" s="51" t="s">
        <v>140</v>
      </c>
      <c r="F31" s="38" t="s">
        <v>1001</v>
      </c>
      <c r="G31" s="97" t="s">
        <v>475</v>
      </c>
      <c r="H31" s="38">
        <v>407</v>
      </c>
      <c r="I31" s="889" t="s">
        <v>1462</v>
      </c>
      <c r="J31" s="882"/>
      <c r="K31" s="552"/>
      <c r="L31" s="500">
        <v>3384000</v>
      </c>
      <c r="M31" s="1357"/>
      <c r="N31" s="552"/>
      <c r="O31" s="171"/>
      <c r="P31" s="172">
        <f t="shared" si="5"/>
        <v>0</v>
      </c>
      <c r="Q31" s="172">
        <f t="shared" si="6"/>
        <v>0</v>
      </c>
      <c r="R31" s="320">
        <v>1800</v>
      </c>
      <c r="S31" s="320">
        <v>2000</v>
      </c>
      <c r="T31" s="320">
        <v>910</v>
      </c>
      <c r="U31" s="229">
        <f t="shared" si="7"/>
        <v>3.2760000000000002</v>
      </c>
      <c r="V31" s="321">
        <v>430</v>
      </c>
      <c r="W31" s="1333"/>
      <c r="X31" s="1373"/>
      <c r="Z31" s="176"/>
    </row>
    <row r="32" spans="1:26" ht="12.75" customHeight="1">
      <c r="A32" s="57" t="s">
        <v>489</v>
      </c>
      <c r="B32" s="86">
        <v>73</v>
      </c>
      <c r="C32" s="86">
        <v>73</v>
      </c>
      <c r="D32" s="65">
        <v>21.6</v>
      </c>
      <c r="E32" s="51" t="s">
        <v>140</v>
      </c>
      <c r="F32" s="38" t="s">
        <v>1001</v>
      </c>
      <c r="G32" s="97" t="s">
        <v>475</v>
      </c>
      <c r="H32" s="38">
        <v>429</v>
      </c>
      <c r="I32" s="889" t="s">
        <v>1462</v>
      </c>
      <c r="J32" s="883"/>
      <c r="K32" s="552"/>
      <c r="L32" s="500">
        <v>3972000</v>
      </c>
      <c r="M32" s="1357"/>
      <c r="N32" s="552"/>
      <c r="O32" s="171"/>
      <c r="P32" s="172">
        <f t="shared" si="5"/>
        <v>0</v>
      </c>
      <c r="Q32" s="172">
        <f t="shared" si="6"/>
        <v>0</v>
      </c>
      <c r="R32" s="320">
        <v>1800</v>
      </c>
      <c r="S32" s="320">
        <v>2000</v>
      </c>
      <c r="T32" s="320">
        <v>910</v>
      </c>
      <c r="U32" s="229">
        <f t="shared" si="7"/>
        <v>3.2760000000000002</v>
      </c>
      <c r="V32" s="321">
        <v>452</v>
      </c>
      <c r="W32" s="1333"/>
      <c r="X32" s="1373"/>
      <c r="Z32" s="176"/>
    </row>
    <row r="33" spans="1:26" ht="12.75" customHeight="1">
      <c r="A33" s="57" t="s">
        <v>490</v>
      </c>
      <c r="B33" s="86">
        <v>78.5</v>
      </c>
      <c r="C33" s="86">
        <v>78.5</v>
      </c>
      <c r="D33" s="65">
        <v>24.9</v>
      </c>
      <c r="E33" s="51" t="s">
        <v>140</v>
      </c>
      <c r="F33" s="38" t="s">
        <v>1001</v>
      </c>
      <c r="G33" s="97" t="s">
        <v>475</v>
      </c>
      <c r="H33" s="38">
        <v>429</v>
      </c>
      <c r="I33" s="889" t="s">
        <v>1462</v>
      </c>
      <c r="J33" s="883"/>
      <c r="K33" s="552"/>
      <c r="L33" s="500">
        <v>4007000</v>
      </c>
      <c r="M33" s="1357"/>
      <c r="N33" s="552"/>
      <c r="O33" s="171"/>
      <c r="P33" s="172">
        <f t="shared" si="5"/>
        <v>0</v>
      </c>
      <c r="Q33" s="172">
        <f t="shared" si="6"/>
        <v>0</v>
      </c>
      <c r="R33" s="320">
        <v>1800</v>
      </c>
      <c r="S33" s="320">
        <v>2000</v>
      </c>
      <c r="T33" s="320">
        <v>910</v>
      </c>
      <c r="U33" s="229">
        <f t="shared" si="7"/>
        <v>3.2760000000000002</v>
      </c>
      <c r="V33" s="321">
        <v>452</v>
      </c>
      <c r="W33" s="1333"/>
      <c r="X33" s="1373"/>
      <c r="Z33" s="176"/>
    </row>
    <row r="34" spans="1:26" ht="12.75" customHeight="1">
      <c r="A34" s="69" t="s">
        <v>491</v>
      </c>
      <c r="B34" s="364">
        <v>85</v>
      </c>
      <c r="C34" s="364">
        <v>85</v>
      </c>
      <c r="D34" s="365">
        <v>28.3</v>
      </c>
      <c r="E34" s="51" t="s">
        <v>140</v>
      </c>
      <c r="F34" s="366" t="s">
        <v>1001</v>
      </c>
      <c r="G34" s="367" t="s">
        <v>475</v>
      </c>
      <c r="H34" s="366">
        <v>475</v>
      </c>
      <c r="I34" s="889" t="s">
        <v>1462</v>
      </c>
      <c r="J34" s="883"/>
      <c r="K34" s="552"/>
      <c r="L34" s="500">
        <v>4344000</v>
      </c>
      <c r="M34" s="1357"/>
      <c r="N34" s="552"/>
      <c r="O34" s="171"/>
      <c r="P34" s="172">
        <f t="shared" si="5"/>
        <v>0</v>
      </c>
      <c r="Q34" s="172">
        <f t="shared" si="6"/>
        <v>0</v>
      </c>
      <c r="R34" s="320">
        <v>1800</v>
      </c>
      <c r="S34" s="320">
        <v>2000</v>
      </c>
      <c r="T34" s="320">
        <v>910</v>
      </c>
      <c r="U34" s="229">
        <f t="shared" si="7"/>
        <v>3.2760000000000002</v>
      </c>
      <c r="V34" s="321">
        <v>507</v>
      </c>
      <c r="W34" s="1333"/>
      <c r="X34" s="1373"/>
      <c r="Z34" s="176"/>
    </row>
    <row r="35" spans="1:26" ht="12.75" customHeight="1" thickBot="1">
      <c r="A35" s="69" t="s">
        <v>492</v>
      </c>
      <c r="B35" s="364">
        <v>90</v>
      </c>
      <c r="C35" s="364">
        <v>90</v>
      </c>
      <c r="D35" s="365">
        <v>32.1</v>
      </c>
      <c r="E35" s="51" t="s">
        <v>140</v>
      </c>
      <c r="F35" s="366" t="s">
        <v>1001</v>
      </c>
      <c r="G35" s="367" t="s">
        <v>475</v>
      </c>
      <c r="H35" s="366">
        <v>475</v>
      </c>
      <c r="I35" s="889" t="s">
        <v>1462</v>
      </c>
      <c r="J35" s="885"/>
      <c r="K35" s="552"/>
      <c r="L35" s="500">
        <v>4375000</v>
      </c>
      <c r="M35" s="1357"/>
      <c r="N35" s="552"/>
      <c r="O35" s="171"/>
      <c r="P35" s="172">
        <f t="shared" si="5"/>
        <v>0</v>
      </c>
      <c r="Q35" s="172">
        <f t="shared" si="6"/>
        <v>0</v>
      </c>
      <c r="R35" s="320">
        <v>1800</v>
      </c>
      <c r="S35" s="320">
        <v>2000</v>
      </c>
      <c r="T35" s="320">
        <v>910</v>
      </c>
      <c r="U35" s="229">
        <f t="shared" si="7"/>
        <v>3.2760000000000002</v>
      </c>
      <c r="V35" s="321">
        <v>507</v>
      </c>
      <c r="W35" s="1333"/>
      <c r="X35" s="1373"/>
      <c r="Z35" s="176"/>
    </row>
    <row r="36" spans="1:26" s="619" customFormat="1" ht="21.75" customHeight="1" thickBot="1">
      <c r="A36" s="830" t="s">
        <v>1188</v>
      </c>
      <c r="B36" s="270"/>
      <c r="C36" s="270"/>
      <c r="D36" s="270"/>
      <c r="E36" s="270"/>
      <c r="F36" s="270"/>
      <c r="G36" s="270"/>
      <c r="H36" s="270"/>
      <c r="I36" s="295"/>
      <c r="J36" s="271"/>
      <c r="K36" s="804"/>
      <c r="L36" s="501"/>
      <c r="M36" s="1357"/>
      <c r="N36" s="804"/>
      <c r="O36" s="803"/>
      <c r="P36" s="618"/>
      <c r="Q36" s="618"/>
      <c r="R36" s="623"/>
      <c r="S36" s="623"/>
      <c r="T36" s="623"/>
      <c r="U36" s="620"/>
      <c r="W36" s="1333"/>
      <c r="X36" s="1373"/>
      <c r="Z36" s="621"/>
    </row>
    <row r="37" spans="1:26" ht="12.75" customHeight="1">
      <c r="A37" s="58" t="s">
        <v>1183</v>
      </c>
      <c r="B37" s="43">
        <v>20</v>
      </c>
      <c r="C37" s="809">
        <v>20</v>
      </c>
      <c r="D37" s="810">
        <v>5.6</v>
      </c>
      <c r="E37" s="813" t="s">
        <v>140</v>
      </c>
      <c r="F37" s="38">
        <v>58</v>
      </c>
      <c r="G37" s="97" t="s">
        <v>595</v>
      </c>
      <c r="H37" s="38">
        <v>143</v>
      </c>
      <c r="I37" s="889" t="s">
        <v>1462</v>
      </c>
      <c r="J37" s="886"/>
      <c r="K37" s="804"/>
      <c r="L37" s="500">
        <v>1187000</v>
      </c>
      <c r="M37" s="1357"/>
      <c r="N37" s="804"/>
      <c r="O37" s="171"/>
      <c r="P37" s="172">
        <f>IF(OR(U37="",J37=""),0,J37*U37)</f>
        <v>0</v>
      </c>
      <c r="Q37" s="172">
        <f>IF(OR(V37="",J37=""),0,J37*V37)</f>
        <v>0</v>
      </c>
      <c r="R37" s="808">
        <v>1270</v>
      </c>
      <c r="S37" s="808">
        <v>1720</v>
      </c>
      <c r="T37" s="808">
        <v>565</v>
      </c>
      <c r="U37" s="229">
        <f>(R37/1000)*(S37/1000)*(T37/1000)</f>
        <v>1.234186</v>
      </c>
      <c r="V37" s="788">
        <v>159</v>
      </c>
      <c r="W37" s="1333"/>
      <c r="X37" s="1373"/>
      <c r="Z37" s="176"/>
    </row>
    <row r="38" spans="1:26" ht="12.75" customHeight="1">
      <c r="A38" s="70" t="s">
        <v>1184</v>
      </c>
      <c r="B38" s="43">
        <v>22.4</v>
      </c>
      <c r="C38" s="809">
        <v>22.4</v>
      </c>
      <c r="D38" s="810">
        <v>6.3</v>
      </c>
      <c r="E38" s="813" t="s">
        <v>140</v>
      </c>
      <c r="F38" s="38">
        <v>58</v>
      </c>
      <c r="G38" s="367" t="s">
        <v>595</v>
      </c>
      <c r="H38" s="45">
        <v>143</v>
      </c>
      <c r="I38" s="889" t="s">
        <v>1462</v>
      </c>
      <c r="J38" s="806"/>
      <c r="K38" s="804"/>
      <c r="L38" s="500">
        <v>1220000</v>
      </c>
      <c r="M38" s="1357"/>
      <c r="N38" s="804"/>
      <c r="O38" s="171"/>
      <c r="P38" s="172">
        <f>IF(OR(U38="",J38=""),0,J38*U38)</f>
        <v>0</v>
      </c>
      <c r="Q38" s="172">
        <f>IF(OR(V38="",J38=""),0,J38*V38)</f>
        <v>0</v>
      </c>
      <c r="R38" s="808">
        <v>1270</v>
      </c>
      <c r="S38" s="808">
        <v>1720</v>
      </c>
      <c r="T38" s="808">
        <v>565</v>
      </c>
      <c r="U38" s="229">
        <f t="shared" ref="U38:U41" si="8">(R38/1000)*(S38/1000)*(T38/1000)</f>
        <v>1.234186</v>
      </c>
      <c r="V38" s="788">
        <v>159</v>
      </c>
      <c r="W38" s="1333"/>
      <c r="X38" s="1373"/>
      <c r="Z38" s="176"/>
    </row>
    <row r="39" spans="1:26" ht="12.75" customHeight="1">
      <c r="A39" s="58" t="s">
        <v>1185</v>
      </c>
      <c r="B39" s="43">
        <v>26</v>
      </c>
      <c r="C39" s="809">
        <v>26</v>
      </c>
      <c r="D39" s="810">
        <v>7.6</v>
      </c>
      <c r="E39" s="813" t="s">
        <v>140</v>
      </c>
      <c r="F39" s="38">
        <v>59</v>
      </c>
      <c r="G39" s="367" t="s">
        <v>595</v>
      </c>
      <c r="H39" s="38">
        <v>144</v>
      </c>
      <c r="I39" s="889" t="s">
        <v>1462</v>
      </c>
      <c r="J39" s="805"/>
      <c r="K39" s="79"/>
      <c r="L39" s="500">
        <v>1324000</v>
      </c>
      <c r="M39" s="1357"/>
      <c r="N39" s="804"/>
      <c r="O39" s="171"/>
      <c r="P39" s="172">
        <f>IF(OR(U39="",J39=""),0,J39*U39)</f>
        <v>0</v>
      </c>
      <c r="Q39" s="172">
        <f>IF(OR(V39="",J39=""),0,J39*V39)</f>
        <v>0</v>
      </c>
      <c r="R39" s="808">
        <v>1270</v>
      </c>
      <c r="S39" s="808">
        <v>1720</v>
      </c>
      <c r="T39" s="808">
        <v>565</v>
      </c>
      <c r="U39" s="229">
        <f t="shared" si="8"/>
        <v>1.234186</v>
      </c>
      <c r="V39" s="788">
        <v>160</v>
      </c>
      <c r="W39" s="1333"/>
      <c r="X39" s="1373"/>
      <c r="Z39" s="176"/>
    </row>
    <row r="40" spans="1:26" ht="12.75" customHeight="1">
      <c r="A40" s="58" t="s">
        <v>1186</v>
      </c>
      <c r="B40" s="43">
        <v>28.5</v>
      </c>
      <c r="C40" s="809">
        <v>28.5</v>
      </c>
      <c r="D40" s="810">
        <v>8.4</v>
      </c>
      <c r="E40" s="813" t="s">
        <v>140</v>
      </c>
      <c r="F40" s="38">
        <v>60</v>
      </c>
      <c r="G40" s="367" t="s">
        <v>595</v>
      </c>
      <c r="H40" s="38">
        <v>144</v>
      </c>
      <c r="I40" s="889" t="s">
        <v>1462</v>
      </c>
      <c r="J40" s="805"/>
      <c r="K40" s="211"/>
      <c r="L40" s="500">
        <v>1347000</v>
      </c>
      <c r="M40" s="1357"/>
      <c r="N40" s="804"/>
      <c r="O40" s="171"/>
      <c r="P40" s="172">
        <f>IF(OR(U40="",J40=""),0,J40*U40)</f>
        <v>0</v>
      </c>
      <c r="Q40" s="172">
        <f>IF(OR(V40="",J40=""),0,J40*V40)</f>
        <v>0</v>
      </c>
      <c r="R40" s="808">
        <v>1270</v>
      </c>
      <c r="S40" s="808">
        <v>1720</v>
      </c>
      <c r="T40" s="808">
        <v>565</v>
      </c>
      <c r="U40" s="229">
        <f t="shared" si="8"/>
        <v>1.234186</v>
      </c>
      <c r="V40" s="788">
        <v>160</v>
      </c>
      <c r="W40" s="1333"/>
      <c r="X40" s="1373"/>
      <c r="Z40" s="176"/>
    </row>
    <row r="41" spans="1:26" ht="12.75" customHeight="1" thickBot="1">
      <c r="A41" s="163" t="s">
        <v>1187</v>
      </c>
      <c r="B41" s="380">
        <v>33.5</v>
      </c>
      <c r="C41" s="372">
        <v>33.5</v>
      </c>
      <c r="D41" s="282">
        <v>14.38</v>
      </c>
      <c r="E41" s="813" t="s">
        <v>140</v>
      </c>
      <c r="F41" s="375">
        <v>61</v>
      </c>
      <c r="G41" s="367" t="s">
        <v>595</v>
      </c>
      <c r="H41" s="375">
        <v>157</v>
      </c>
      <c r="I41" s="889" t="s">
        <v>1462</v>
      </c>
      <c r="J41" s="807"/>
      <c r="K41" s="804"/>
      <c r="L41" s="500">
        <v>1546000</v>
      </c>
      <c r="M41" s="1357"/>
      <c r="N41" s="804"/>
      <c r="O41" s="171"/>
      <c r="P41" s="172">
        <f>IF(OR(U41="",J41=""),0,J41*U41)</f>
        <v>0</v>
      </c>
      <c r="Q41" s="172">
        <f>IF(OR(V41="",J41=""),0,J41*V41)</f>
        <v>0</v>
      </c>
      <c r="R41" s="808">
        <v>1270</v>
      </c>
      <c r="S41" s="808">
        <v>1720</v>
      </c>
      <c r="T41" s="808">
        <v>565</v>
      </c>
      <c r="U41" s="229">
        <f t="shared" si="8"/>
        <v>1.234186</v>
      </c>
      <c r="V41" s="788">
        <v>173</v>
      </c>
      <c r="W41" s="1333"/>
      <c r="X41" s="1373"/>
      <c r="Z41" s="176"/>
    </row>
    <row r="42" spans="1:26" ht="22.7" customHeight="1" thickBot="1">
      <c r="A42" s="258" t="s">
        <v>1003</v>
      </c>
      <c r="B42" s="84"/>
      <c r="C42" s="84"/>
      <c r="D42" s="84"/>
      <c r="E42" s="84"/>
      <c r="F42" s="84"/>
      <c r="G42" s="84"/>
      <c r="H42" s="84"/>
      <c r="I42" s="541"/>
      <c r="J42" s="85"/>
      <c r="K42" s="730"/>
      <c r="L42" s="499"/>
      <c r="M42" s="1357"/>
      <c r="N42" s="190"/>
      <c r="O42" s="190"/>
      <c r="P42" s="190"/>
      <c r="Q42" s="190"/>
      <c r="W42" s="1333"/>
      <c r="X42" s="1373"/>
    </row>
    <row r="43" spans="1:26" s="619" customFormat="1" ht="33" customHeight="1" thickBot="1">
      <c r="A43" s="1580" t="s">
        <v>1068</v>
      </c>
      <c r="B43" s="1581"/>
      <c r="C43" s="1581"/>
      <c r="D43" s="1581"/>
      <c r="E43" s="1581"/>
      <c r="F43" s="1581"/>
      <c r="G43" s="1581"/>
      <c r="H43" s="1581"/>
      <c r="I43" s="1581"/>
      <c r="J43" s="1582"/>
      <c r="K43" s="730"/>
      <c r="L43" s="501"/>
      <c r="M43" s="1357"/>
      <c r="N43" s="730"/>
      <c r="O43" s="729"/>
      <c r="P43" s="618"/>
      <c r="Q43" s="618"/>
      <c r="R43" s="623"/>
      <c r="S43" s="623"/>
      <c r="T43" s="623"/>
      <c r="U43" s="620"/>
      <c r="W43" s="1333"/>
      <c r="X43" s="1373"/>
    </row>
    <row r="44" spans="1:26" ht="12.75" customHeight="1">
      <c r="A44" s="738" t="s">
        <v>1004</v>
      </c>
      <c r="B44" s="86">
        <v>22.4</v>
      </c>
      <c r="C44" s="371" t="s">
        <v>140</v>
      </c>
      <c r="D44" s="65">
        <v>5.17</v>
      </c>
      <c r="E44" s="371" t="s">
        <v>140</v>
      </c>
      <c r="F44" s="38" t="s">
        <v>1005</v>
      </c>
      <c r="G44" s="97" t="s">
        <v>1006</v>
      </c>
      <c r="H44" s="38">
        <v>188</v>
      </c>
      <c r="I44" s="889" t="s">
        <v>1462</v>
      </c>
      <c r="J44" s="886"/>
      <c r="K44" s="730"/>
      <c r="L44" s="500">
        <v>1375000</v>
      </c>
      <c r="M44" s="1357"/>
      <c r="N44" s="730"/>
      <c r="O44" s="171"/>
      <c r="P44" s="172">
        <f t="shared" ref="P44:P55" si="9">IF(OR(U44="",J44=""),0,J44*U44)</f>
        <v>0</v>
      </c>
      <c r="Q44" s="172">
        <f t="shared" ref="Q44:Q55" si="10">IF(OR(V44="",J44=""),0,J44*V44)</f>
        <v>0</v>
      </c>
      <c r="R44" s="320">
        <v>1025</v>
      </c>
      <c r="S44" s="320">
        <v>1790</v>
      </c>
      <c r="T44" s="320">
        <v>830</v>
      </c>
      <c r="U44" s="229">
        <f>(R44/1000)*(S44/1000)*(T44/1000)</f>
        <v>1.5228424999999999</v>
      </c>
      <c r="V44" s="321">
        <v>204</v>
      </c>
      <c r="W44" s="1333"/>
      <c r="X44" s="1373"/>
      <c r="Z44" s="176"/>
    </row>
    <row r="45" spans="1:26" ht="12.75" customHeight="1">
      <c r="A45" s="738" t="s">
        <v>1007</v>
      </c>
      <c r="B45" s="86">
        <v>28</v>
      </c>
      <c r="C45" s="371" t="s">
        <v>140</v>
      </c>
      <c r="D45" s="65">
        <v>6.81</v>
      </c>
      <c r="E45" s="371" t="s">
        <v>140</v>
      </c>
      <c r="F45" s="38" t="s">
        <v>1008</v>
      </c>
      <c r="G45" s="97" t="s">
        <v>1006</v>
      </c>
      <c r="H45" s="38">
        <v>188</v>
      </c>
      <c r="I45" s="889" t="s">
        <v>1462</v>
      </c>
      <c r="J45" s="882"/>
      <c r="K45" s="730"/>
      <c r="L45" s="500">
        <v>1459000</v>
      </c>
      <c r="M45" s="1357"/>
      <c r="N45" s="730"/>
      <c r="O45" s="171"/>
      <c r="P45" s="172">
        <f t="shared" si="9"/>
        <v>0</v>
      </c>
      <c r="Q45" s="172">
        <f t="shared" si="10"/>
        <v>0</v>
      </c>
      <c r="R45" s="320">
        <v>1025</v>
      </c>
      <c r="S45" s="320">
        <v>1790</v>
      </c>
      <c r="T45" s="320">
        <v>830</v>
      </c>
      <c r="U45" s="229">
        <f>(R45/1000)*(S45/1000)*(T45/1000)</f>
        <v>1.5228424999999999</v>
      </c>
      <c r="V45" s="321">
        <v>204</v>
      </c>
      <c r="W45" s="1333"/>
      <c r="X45" s="1373"/>
      <c r="Z45" s="176"/>
    </row>
    <row r="46" spans="1:26" ht="12.75" customHeight="1">
      <c r="A46" s="738" t="s">
        <v>1009</v>
      </c>
      <c r="B46" s="86">
        <v>33.5</v>
      </c>
      <c r="C46" s="371" t="s">
        <v>140</v>
      </c>
      <c r="D46" s="65">
        <v>9.1300000000000008</v>
      </c>
      <c r="E46" s="371" t="s">
        <v>140</v>
      </c>
      <c r="F46" s="38" t="s">
        <v>1010</v>
      </c>
      <c r="G46" s="97" t="s">
        <v>1006</v>
      </c>
      <c r="H46" s="38">
        <v>188</v>
      </c>
      <c r="I46" s="889" t="s">
        <v>1462</v>
      </c>
      <c r="J46" s="882"/>
      <c r="K46" s="730"/>
      <c r="L46" s="500">
        <v>1564000</v>
      </c>
      <c r="M46" s="1357"/>
      <c r="N46" s="730"/>
      <c r="O46" s="171"/>
      <c r="P46" s="172">
        <f t="shared" si="9"/>
        <v>0</v>
      </c>
      <c r="Q46" s="172">
        <f t="shared" si="10"/>
        <v>0</v>
      </c>
      <c r="R46" s="320">
        <v>1025</v>
      </c>
      <c r="S46" s="320">
        <v>1790</v>
      </c>
      <c r="T46" s="320">
        <v>830</v>
      </c>
      <c r="U46" s="229">
        <f t="shared" ref="U46:U55" si="11">(R46/1000)*(S46/1000)*(T46/1000)</f>
        <v>1.5228424999999999</v>
      </c>
      <c r="V46" s="321">
        <v>204</v>
      </c>
      <c r="W46" s="1333"/>
      <c r="X46" s="1373"/>
      <c r="Z46" s="176"/>
    </row>
    <row r="47" spans="1:26" ht="12.75" customHeight="1">
      <c r="A47" s="738" t="s">
        <v>1011</v>
      </c>
      <c r="B47" s="86">
        <v>40</v>
      </c>
      <c r="C47" s="371" t="s">
        <v>140</v>
      </c>
      <c r="D47" s="65">
        <v>10.58</v>
      </c>
      <c r="E47" s="371" t="s">
        <v>140</v>
      </c>
      <c r="F47" s="38" t="s">
        <v>1010</v>
      </c>
      <c r="G47" s="97" t="s">
        <v>1006</v>
      </c>
      <c r="H47" s="38">
        <v>197</v>
      </c>
      <c r="I47" s="889" t="s">
        <v>1462</v>
      </c>
      <c r="J47" s="882"/>
      <c r="K47" s="730"/>
      <c r="L47" s="500">
        <v>1832000</v>
      </c>
      <c r="M47" s="1357"/>
      <c r="N47" s="730"/>
      <c r="O47" s="171"/>
      <c r="P47" s="172">
        <f t="shared" si="9"/>
        <v>0</v>
      </c>
      <c r="Q47" s="172">
        <f t="shared" si="10"/>
        <v>0</v>
      </c>
      <c r="R47" s="320">
        <v>1025</v>
      </c>
      <c r="S47" s="320">
        <v>1790</v>
      </c>
      <c r="T47" s="320">
        <v>830</v>
      </c>
      <c r="U47" s="229">
        <f t="shared" si="11"/>
        <v>1.5228424999999999</v>
      </c>
      <c r="V47" s="321">
        <v>213</v>
      </c>
      <c r="W47" s="1333"/>
      <c r="X47" s="1373"/>
      <c r="Z47" s="176"/>
    </row>
    <row r="48" spans="1:26" ht="12.75" customHeight="1">
      <c r="A48" s="68" t="s">
        <v>1012</v>
      </c>
      <c r="B48" s="732">
        <v>45</v>
      </c>
      <c r="C48" s="371" t="s">
        <v>140</v>
      </c>
      <c r="D48" s="731">
        <v>12.26</v>
      </c>
      <c r="E48" s="371" t="s">
        <v>140</v>
      </c>
      <c r="F48" s="366" t="s">
        <v>1013</v>
      </c>
      <c r="G48" s="367" t="s">
        <v>1006</v>
      </c>
      <c r="H48" s="366">
        <v>197</v>
      </c>
      <c r="I48" s="889" t="s">
        <v>1462</v>
      </c>
      <c r="J48" s="883"/>
      <c r="K48" s="730"/>
      <c r="L48" s="500">
        <v>1899000</v>
      </c>
      <c r="M48" s="1357"/>
      <c r="N48" s="730"/>
      <c r="O48" s="171"/>
      <c r="P48" s="172">
        <f t="shared" si="9"/>
        <v>0</v>
      </c>
      <c r="Q48" s="172">
        <f t="shared" si="10"/>
        <v>0</v>
      </c>
      <c r="R48" s="320">
        <v>1025</v>
      </c>
      <c r="S48" s="320">
        <v>1790</v>
      </c>
      <c r="T48" s="320">
        <v>830</v>
      </c>
      <c r="U48" s="229">
        <f t="shared" si="11"/>
        <v>1.5228424999999999</v>
      </c>
      <c r="V48" s="321">
        <v>213</v>
      </c>
      <c r="W48" s="1333"/>
      <c r="X48" s="1373"/>
      <c r="Z48" s="176"/>
    </row>
    <row r="49" spans="1:26" ht="12.75" customHeight="1">
      <c r="A49" s="68" t="s">
        <v>1014</v>
      </c>
      <c r="B49" s="732">
        <v>50</v>
      </c>
      <c r="C49" s="371" t="s">
        <v>140</v>
      </c>
      <c r="D49" s="731">
        <v>14.88</v>
      </c>
      <c r="E49" s="371" t="s">
        <v>140</v>
      </c>
      <c r="F49" s="366" t="s">
        <v>1015</v>
      </c>
      <c r="G49" s="367" t="s">
        <v>293</v>
      </c>
      <c r="H49" s="366">
        <v>278</v>
      </c>
      <c r="I49" s="889" t="s">
        <v>1462</v>
      </c>
      <c r="J49" s="883"/>
      <c r="K49" s="730"/>
      <c r="L49" s="500">
        <v>2184000</v>
      </c>
      <c r="M49" s="1357"/>
      <c r="N49" s="730"/>
      <c r="O49" s="171"/>
      <c r="P49" s="172">
        <f t="shared" si="9"/>
        <v>0</v>
      </c>
      <c r="Q49" s="172">
        <f t="shared" si="10"/>
        <v>0</v>
      </c>
      <c r="R49" s="320">
        <v>1305</v>
      </c>
      <c r="S49" s="320">
        <v>1790</v>
      </c>
      <c r="T49" s="320">
        <v>820</v>
      </c>
      <c r="U49" s="229">
        <f t="shared" si="11"/>
        <v>1.9154789999999999</v>
      </c>
      <c r="V49" s="321">
        <v>297</v>
      </c>
      <c r="W49" s="1333"/>
      <c r="X49" s="1373"/>
      <c r="Z49" s="176"/>
    </row>
    <row r="50" spans="1:26" ht="12.75" customHeight="1">
      <c r="A50" s="68" t="s">
        <v>1016</v>
      </c>
      <c r="B50" s="732">
        <v>56</v>
      </c>
      <c r="C50" s="371" t="s">
        <v>140</v>
      </c>
      <c r="D50" s="731">
        <v>17.45</v>
      </c>
      <c r="E50" s="371" t="s">
        <v>140</v>
      </c>
      <c r="F50" s="366" t="s">
        <v>1017</v>
      </c>
      <c r="G50" s="367" t="s">
        <v>293</v>
      </c>
      <c r="H50" s="366">
        <v>278</v>
      </c>
      <c r="I50" s="889" t="s">
        <v>1462</v>
      </c>
      <c r="J50" s="883"/>
      <c r="K50" s="730"/>
      <c r="L50" s="500">
        <v>2284000</v>
      </c>
      <c r="M50" s="1357"/>
      <c r="N50" s="730"/>
      <c r="O50" s="171"/>
      <c r="P50" s="172">
        <f t="shared" si="9"/>
        <v>0</v>
      </c>
      <c r="Q50" s="172">
        <f t="shared" si="10"/>
        <v>0</v>
      </c>
      <c r="R50" s="320">
        <v>1305</v>
      </c>
      <c r="S50" s="320">
        <v>1790</v>
      </c>
      <c r="T50" s="320">
        <v>820</v>
      </c>
      <c r="U50" s="229">
        <f t="shared" si="11"/>
        <v>1.9154789999999999</v>
      </c>
      <c r="V50" s="321">
        <v>297</v>
      </c>
      <c r="W50" s="1333"/>
      <c r="X50" s="1373"/>
      <c r="Z50" s="176"/>
    </row>
    <row r="51" spans="1:26" ht="12.75" customHeight="1">
      <c r="A51" s="68" t="s">
        <v>1018</v>
      </c>
      <c r="B51" s="732">
        <v>61.5</v>
      </c>
      <c r="C51" s="371" t="s">
        <v>140</v>
      </c>
      <c r="D51" s="731">
        <v>20.23</v>
      </c>
      <c r="E51" s="371" t="s">
        <v>140</v>
      </c>
      <c r="F51" s="366" t="s">
        <v>1017</v>
      </c>
      <c r="G51" s="367" t="s">
        <v>293</v>
      </c>
      <c r="H51" s="366">
        <v>278</v>
      </c>
      <c r="I51" s="889" t="s">
        <v>1462</v>
      </c>
      <c r="J51" s="882"/>
      <c r="K51" s="730"/>
      <c r="L51" s="500">
        <v>2470000</v>
      </c>
      <c r="M51" s="1357"/>
      <c r="N51" s="730"/>
      <c r="O51" s="171"/>
      <c r="P51" s="172">
        <f t="shared" si="9"/>
        <v>0</v>
      </c>
      <c r="Q51" s="172">
        <f t="shared" si="10"/>
        <v>0</v>
      </c>
      <c r="R51" s="320">
        <v>1305</v>
      </c>
      <c r="S51" s="320">
        <v>1790</v>
      </c>
      <c r="T51" s="320">
        <v>820</v>
      </c>
      <c r="U51" s="229">
        <f t="shared" si="11"/>
        <v>1.9154789999999999</v>
      </c>
      <c r="V51" s="321">
        <v>297</v>
      </c>
      <c r="W51" s="1333"/>
      <c r="X51" s="1373"/>
      <c r="Z51" s="176"/>
    </row>
    <row r="52" spans="1:26" ht="12.75" customHeight="1">
      <c r="A52" s="738" t="s">
        <v>1019</v>
      </c>
      <c r="B52" s="86">
        <v>67</v>
      </c>
      <c r="C52" s="371" t="s">
        <v>140</v>
      </c>
      <c r="D52" s="65">
        <v>20.68</v>
      </c>
      <c r="E52" s="371" t="s">
        <v>140</v>
      </c>
      <c r="F52" s="38" t="s">
        <v>1020</v>
      </c>
      <c r="G52" s="97" t="s">
        <v>1021</v>
      </c>
      <c r="H52" s="38">
        <v>338</v>
      </c>
      <c r="I52" s="889" t="s">
        <v>1462</v>
      </c>
      <c r="J52" s="882"/>
      <c r="K52" s="730"/>
      <c r="L52" s="500">
        <v>2686000</v>
      </c>
      <c r="M52" s="1357"/>
      <c r="N52" s="730"/>
      <c r="O52" s="171"/>
      <c r="P52" s="172">
        <f t="shared" si="9"/>
        <v>0</v>
      </c>
      <c r="Q52" s="172">
        <f t="shared" si="10"/>
        <v>0</v>
      </c>
      <c r="R52" s="320">
        <v>1650</v>
      </c>
      <c r="S52" s="320">
        <v>1810</v>
      </c>
      <c r="T52" s="320">
        <v>840</v>
      </c>
      <c r="U52" s="229">
        <f t="shared" si="11"/>
        <v>2.5086599999999999</v>
      </c>
      <c r="V52" s="321">
        <v>362</v>
      </c>
      <c r="W52" s="1333"/>
      <c r="X52" s="1373"/>
      <c r="Z52" s="176"/>
    </row>
    <row r="53" spans="1:26" ht="12.75" customHeight="1">
      <c r="A53" s="738" t="s">
        <v>1022</v>
      </c>
      <c r="B53" s="86">
        <v>73</v>
      </c>
      <c r="C53" s="371" t="s">
        <v>140</v>
      </c>
      <c r="D53" s="65">
        <v>23.4</v>
      </c>
      <c r="E53" s="371" t="s">
        <v>140</v>
      </c>
      <c r="F53" s="38" t="s">
        <v>1020</v>
      </c>
      <c r="G53" s="97" t="s">
        <v>1021</v>
      </c>
      <c r="H53" s="38">
        <v>338</v>
      </c>
      <c r="I53" s="889" t="s">
        <v>1462</v>
      </c>
      <c r="J53" s="883"/>
      <c r="K53" s="730"/>
      <c r="L53" s="500">
        <v>3140000</v>
      </c>
      <c r="M53" s="1357"/>
      <c r="N53" s="730"/>
      <c r="O53" s="171"/>
      <c r="P53" s="172">
        <f t="shared" si="9"/>
        <v>0</v>
      </c>
      <c r="Q53" s="172">
        <f t="shared" si="10"/>
        <v>0</v>
      </c>
      <c r="R53" s="320">
        <v>1650</v>
      </c>
      <c r="S53" s="320">
        <v>1810</v>
      </c>
      <c r="T53" s="320">
        <v>840</v>
      </c>
      <c r="U53" s="229">
        <f t="shared" si="11"/>
        <v>2.5086599999999999</v>
      </c>
      <c r="V53" s="321">
        <v>362</v>
      </c>
      <c r="W53" s="1333"/>
      <c r="X53" s="1373"/>
      <c r="Z53" s="176"/>
    </row>
    <row r="54" spans="1:26" ht="12.75" customHeight="1">
      <c r="A54" s="738" t="s">
        <v>1023</v>
      </c>
      <c r="B54" s="86">
        <v>78.5</v>
      </c>
      <c r="C54" s="371" t="s">
        <v>140</v>
      </c>
      <c r="D54" s="65">
        <v>26.08</v>
      </c>
      <c r="E54" s="371" t="s">
        <v>140</v>
      </c>
      <c r="F54" s="38" t="s">
        <v>1020</v>
      </c>
      <c r="G54" s="97" t="s">
        <v>1021</v>
      </c>
      <c r="H54" s="38">
        <v>338</v>
      </c>
      <c r="I54" s="889" t="s">
        <v>1462</v>
      </c>
      <c r="J54" s="883"/>
      <c r="K54" s="730"/>
      <c r="L54" s="500">
        <v>3240000</v>
      </c>
      <c r="M54" s="1357"/>
      <c r="N54" s="730"/>
      <c r="O54" s="171"/>
      <c r="P54" s="172">
        <f t="shared" si="9"/>
        <v>0</v>
      </c>
      <c r="Q54" s="172">
        <f t="shared" si="10"/>
        <v>0</v>
      </c>
      <c r="R54" s="320">
        <v>1650</v>
      </c>
      <c r="S54" s="320">
        <v>1810</v>
      </c>
      <c r="T54" s="320">
        <v>840</v>
      </c>
      <c r="U54" s="229">
        <f t="shared" si="11"/>
        <v>2.5086599999999999</v>
      </c>
      <c r="V54" s="321">
        <v>362</v>
      </c>
      <c r="W54" s="1333"/>
      <c r="X54" s="1373"/>
      <c r="Z54" s="176"/>
    </row>
    <row r="55" spans="1:26" ht="12.75" customHeight="1" thickBot="1">
      <c r="A55" s="68" t="s">
        <v>1024</v>
      </c>
      <c r="B55" s="732">
        <v>85</v>
      </c>
      <c r="C55" s="371" t="s">
        <v>140</v>
      </c>
      <c r="D55" s="731">
        <v>29.51</v>
      </c>
      <c r="E55" s="371" t="s">
        <v>140</v>
      </c>
      <c r="F55" s="366" t="s">
        <v>1020</v>
      </c>
      <c r="G55" s="367" t="s">
        <v>1021</v>
      </c>
      <c r="H55" s="366">
        <v>338</v>
      </c>
      <c r="I55" s="889" t="s">
        <v>1462</v>
      </c>
      <c r="J55" s="885"/>
      <c r="K55" s="730"/>
      <c r="L55" s="500">
        <v>3453000</v>
      </c>
      <c r="M55" s="1357"/>
      <c r="N55" s="730"/>
      <c r="O55" s="171"/>
      <c r="P55" s="172">
        <f t="shared" si="9"/>
        <v>0</v>
      </c>
      <c r="Q55" s="172">
        <f t="shared" si="10"/>
        <v>0</v>
      </c>
      <c r="R55" s="320">
        <v>1650</v>
      </c>
      <c r="S55" s="320">
        <v>1810</v>
      </c>
      <c r="T55" s="320">
        <v>840</v>
      </c>
      <c r="U55" s="229">
        <f t="shared" si="11"/>
        <v>2.5086599999999999</v>
      </c>
      <c r="V55" s="321">
        <v>362</v>
      </c>
      <c r="W55" s="1333"/>
      <c r="X55" s="1373"/>
      <c r="Z55" s="176"/>
    </row>
    <row r="56" spans="1:26" s="619" customFormat="1" ht="33" customHeight="1" thickBot="1">
      <c r="A56" s="1580" t="s">
        <v>1067</v>
      </c>
      <c r="B56" s="1581"/>
      <c r="C56" s="1581"/>
      <c r="D56" s="1581"/>
      <c r="E56" s="1581"/>
      <c r="F56" s="1581"/>
      <c r="G56" s="1581"/>
      <c r="H56" s="1581"/>
      <c r="I56" s="1581"/>
      <c r="J56" s="1582"/>
      <c r="K56" s="730"/>
      <c r="L56" s="501"/>
      <c r="M56" s="1357"/>
      <c r="N56" s="730"/>
      <c r="O56" s="729"/>
      <c r="P56" s="618"/>
      <c r="Q56" s="618"/>
      <c r="R56" s="623"/>
      <c r="S56" s="623"/>
      <c r="T56" s="623"/>
      <c r="U56" s="620"/>
      <c r="W56" s="1333"/>
      <c r="X56" s="1373"/>
    </row>
    <row r="57" spans="1:26" ht="12.75" customHeight="1">
      <c r="A57" s="738" t="s">
        <v>1025</v>
      </c>
      <c r="B57" s="86">
        <v>22.4</v>
      </c>
      <c r="C57" s="371" t="s">
        <v>140</v>
      </c>
      <c r="D57" s="65">
        <v>5.17</v>
      </c>
      <c r="E57" s="371" t="s">
        <v>140</v>
      </c>
      <c r="F57" s="38" t="s">
        <v>1005</v>
      </c>
      <c r="G57" s="97" t="s">
        <v>1006</v>
      </c>
      <c r="H57" s="38">
        <v>188</v>
      </c>
      <c r="I57" s="889" t="s">
        <v>1462</v>
      </c>
      <c r="J57" s="886"/>
      <c r="K57" s="730"/>
      <c r="L57" s="500">
        <v>1429000</v>
      </c>
      <c r="M57" s="1357"/>
      <c r="N57" s="730"/>
      <c r="O57" s="171"/>
      <c r="P57" s="172">
        <f t="shared" ref="P57:P68" si="12">IF(OR(U57="",J57=""),0,J57*U57)</f>
        <v>0</v>
      </c>
      <c r="Q57" s="172">
        <f t="shared" ref="Q57:Q68" si="13">IF(OR(V57="",J57=""),0,J57*V57)</f>
        <v>0</v>
      </c>
      <c r="R57" s="320">
        <v>1025</v>
      </c>
      <c r="S57" s="320">
        <v>1790</v>
      </c>
      <c r="T57" s="320">
        <v>830</v>
      </c>
      <c r="U57" s="229">
        <f>(R57/1000)*(S57/1000)*(T57/1000)</f>
        <v>1.5228424999999999</v>
      </c>
      <c r="V57" s="321">
        <v>204</v>
      </c>
      <c r="W57" s="1333"/>
      <c r="X57" s="1373"/>
      <c r="Z57" s="176"/>
    </row>
    <row r="58" spans="1:26" ht="12.75" customHeight="1">
      <c r="A58" s="738" t="s">
        <v>1026</v>
      </c>
      <c r="B58" s="86">
        <v>28</v>
      </c>
      <c r="C58" s="371" t="s">
        <v>140</v>
      </c>
      <c r="D58" s="65">
        <v>6.81</v>
      </c>
      <c r="E58" s="371" t="s">
        <v>140</v>
      </c>
      <c r="F58" s="38" t="s">
        <v>1008</v>
      </c>
      <c r="G58" s="97" t="s">
        <v>1006</v>
      </c>
      <c r="H58" s="38">
        <v>188</v>
      </c>
      <c r="I58" s="889" t="s">
        <v>1462</v>
      </c>
      <c r="J58" s="882"/>
      <c r="K58" s="730"/>
      <c r="L58" s="500">
        <v>1492000</v>
      </c>
      <c r="M58" s="1357"/>
      <c r="N58" s="730"/>
      <c r="O58" s="171"/>
      <c r="P58" s="172">
        <f t="shared" si="12"/>
        <v>0</v>
      </c>
      <c r="Q58" s="172">
        <f t="shared" si="13"/>
        <v>0</v>
      </c>
      <c r="R58" s="320">
        <v>1025</v>
      </c>
      <c r="S58" s="320">
        <v>1790</v>
      </c>
      <c r="T58" s="320">
        <v>830</v>
      </c>
      <c r="U58" s="229">
        <f>(R58/1000)*(S58/1000)*(T58/1000)</f>
        <v>1.5228424999999999</v>
      </c>
      <c r="V58" s="321">
        <v>204</v>
      </c>
      <c r="W58" s="1333"/>
      <c r="X58" s="1373"/>
      <c r="Z58" s="176"/>
    </row>
    <row r="59" spans="1:26" ht="12.75" customHeight="1">
      <c r="A59" s="738" t="s">
        <v>1027</v>
      </c>
      <c r="B59" s="86">
        <v>33.5</v>
      </c>
      <c r="C59" s="371" t="s">
        <v>140</v>
      </c>
      <c r="D59" s="65">
        <v>9.1300000000000008</v>
      </c>
      <c r="E59" s="371" t="s">
        <v>140</v>
      </c>
      <c r="F59" s="38" t="s">
        <v>1010</v>
      </c>
      <c r="G59" s="97" t="s">
        <v>1006</v>
      </c>
      <c r="H59" s="38">
        <v>188</v>
      </c>
      <c r="I59" s="889" t="s">
        <v>1462</v>
      </c>
      <c r="J59" s="882"/>
      <c r="K59" s="730"/>
      <c r="L59" s="500">
        <v>1610000</v>
      </c>
      <c r="M59" s="1357"/>
      <c r="N59" s="730"/>
      <c r="O59" s="171"/>
      <c r="P59" s="172">
        <f t="shared" si="12"/>
        <v>0</v>
      </c>
      <c r="Q59" s="172">
        <f t="shared" si="13"/>
        <v>0</v>
      </c>
      <c r="R59" s="320">
        <v>1025</v>
      </c>
      <c r="S59" s="320">
        <v>1790</v>
      </c>
      <c r="T59" s="320">
        <v>830</v>
      </c>
      <c r="U59" s="229">
        <f t="shared" ref="U59:U68" si="14">(R59/1000)*(S59/1000)*(T59/1000)</f>
        <v>1.5228424999999999</v>
      </c>
      <c r="V59" s="321">
        <v>204</v>
      </c>
      <c r="W59" s="1333"/>
      <c r="X59" s="1373"/>
      <c r="Z59" s="176"/>
    </row>
    <row r="60" spans="1:26" ht="12.75" customHeight="1">
      <c r="A60" s="738" t="s">
        <v>1028</v>
      </c>
      <c r="B60" s="86">
        <v>40</v>
      </c>
      <c r="C60" s="371" t="s">
        <v>140</v>
      </c>
      <c r="D60" s="65">
        <v>10.58</v>
      </c>
      <c r="E60" s="371" t="s">
        <v>140</v>
      </c>
      <c r="F60" s="38" t="s">
        <v>1010</v>
      </c>
      <c r="G60" s="97" t="s">
        <v>1006</v>
      </c>
      <c r="H60" s="38">
        <v>197</v>
      </c>
      <c r="I60" s="889" t="s">
        <v>1462</v>
      </c>
      <c r="J60" s="882"/>
      <c r="K60" s="730"/>
      <c r="L60" s="500">
        <v>1870000</v>
      </c>
      <c r="M60" s="1357"/>
      <c r="N60" s="730"/>
      <c r="O60" s="171"/>
      <c r="P60" s="172">
        <f t="shared" si="12"/>
        <v>0</v>
      </c>
      <c r="Q60" s="172">
        <f t="shared" si="13"/>
        <v>0</v>
      </c>
      <c r="R60" s="320">
        <v>1025</v>
      </c>
      <c r="S60" s="320">
        <v>1790</v>
      </c>
      <c r="T60" s="320">
        <v>830</v>
      </c>
      <c r="U60" s="229">
        <f t="shared" si="14"/>
        <v>1.5228424999999999</v>
      </c>
      <c r="V60" s="321">
        <v>213</v>
      </c>
      <c r="W60" s="1333"/>
      <c r="X60" s="1373"/>
      <c r="Z60" s="176"/>
    </row>
    <row r="61" spans="1:26" ht="12.75" customHeight="1">
      <c r="A61" s="68" t="s">
        <v>1029</v>
      </c>
      <c r="B61" s="732">
        <v>45</v>
      </c>
      <c r="C61" s="371" t="s">
        <v>140</v>
      </c>
      <c r="D61" s="731">
        <v>12.26</v>
      </c>
      <c r="E61" s="371" t="s">
        <v>140</v>
      </c>
      <c r="F61" s="366" t="s">
        <v>1013</v>
      </c>
      <c r="G61" s="367" t="s">
        <v>1006</v>
      </c>
      <c r="H61" s="366">
        <v>197</v>
      </c>
      <c r="I61" s="889" t="s">
        <v>1462</v>
      </c>
      <c r="J61" s="883"/>
      <c r="K61" s="730"/>
      <c r="L61" s="500">
        <v>1957000</v>
      </c>
      <c r="M61" s="1357"/>
      <c r="N61" s="730"/>
      <c r="O61" s="171"/>
      <c r="P61" s="172">
        <f t="shared" si="12"/>
        <v>0</v>
      </c>
      <c r="Q61" s="172">
        <f t="shared" si="13"/>
        <v>0</v>
      </c>
      <c r="R61" s="320">
        <v>1025</v>
      </c>
      <c r="S61" s="320">
        <v>1790</v>
      </c>
      <c r="T61" s="320">
        <v>830</v>
      </c>
      <c r="U61" s="229">
        <f t="shared" si="14"/>
        <v>1.5228424999999999</v>
      </c>
      <c r="V61" s="321">
        <v>213</v>
      </c>
      <c r="W61" s="1333"/>
      <c r="X61" s="1373"/>
      <c r="Z61" s="176"/>
    </row>
    <row r="62" spans="1:26" ht="12.75" customHeight="1">
      <c r="A62" s="68" t="s">
        <v>1030</v>
      </c>
      <c r="B62" s="732">
        <v>50</v>
      </c>
      <c r="C62" s="371" t="s">
        <v>140</v>
      </c>
      <c r="D62" s="731">
        <v>14.88</v>
      </c>
      <c r="E62" s="371" t="s">
        <v>140</v>
      </c>
      <c r="F62" s="366" t="s">
        <v>1015</v>
      </c>
      <c r="G62" s="367" t="s">
        <v>293</v>
      </c>
      <c r="H62" s="366">
        <v>278</v>
      </c>
      <c r="I62" s="889" t="s">
        <v>1462</v>
      </c>
      <c r="J62" s="883"/>
      <c r="K62" s="730"/>
      <c r="L62" s="500">
        <v>2248000</v>
      </c>
      <c r="M62" s="1357"/>
      <c r="N62" s="730"/>
      <c r="O62" s="171"/>
      <c r="P62" s="172">
        <f t="shared" si="12"/>
        <v>0</v>
      </c>
      <c r="Q62" s="172">
        <f t="shared" si="13"/>
        <v>0</v>
      </c>
      <c r="R62" s="320">
        <v>1305</v>
      </c>
      <c r="S62" s="320">
        <v>1790</v>
      </c>
      <c r="T62" s="320">
        <v>820</v>
      </c>
      <c r="U62" s="229">
        <f t="shared" si="14"/>
        <v>1.9154789999999999</v>
      </c>
      <c r="V62" s="321">
        <v>297</v>
      </c>
      <c r="W62" s="1333"/>
      <c r="X62" s="1373"/>
      <c r="Z62" s="176"/>
    </row>
    <row r="63" spans="1:26" ht="12.75" customHeight="1">
      <c r="A63" s="68" t="s">
        <v>1031</v>
      </c>
      <c r="B63" s="732">
        <v>56</v>
      </c>
      <c r="C63" s="371" t="s">
        <v>140</v>
      </c>
      <c r="D63" s="731">
        <v>17.45</v>
      </c>
      <c r="E63" s="371" t="s">
        <v>140</v>
      </c>
      <c r="F63" s="366" t="s">
        <v>1017</v>
      </c>
      <c r="G63" s="367" t="s">
        <v>293</v>
      </c>
      <c r="H63" s="366">
        <v>278</v>
      </c>
      <c r="I63" s="889" t="s">
        <v>1462</v>
      </c>
      <c r="J63" s="883"/>
      <c r="K63" s="730"/>
      <c r="L63" s="500">
        <v>2352000</v>
      </c>
      <c r="M63" s="1357"/>
      <c r="N63" s="730"/>
      <c r="O63" s="171"/>
      <c r="P63" s="172">
        <f t="shared" si="12"/>
        <v>0</v>
      </c>
      <c r="Q63" s="172">
        <f t="shared" si="13"/>
        <v>0</v>
      </c>
      <c r="R63" s="320">
        <v>1305</v>
      </c>
      <c r="S63" s="320">
        <v>1790</v>
      </c>
      <c r="T63" s="320">
        <v>820</v>
      </c>
      <c r="U63" s="229">
        <f t="shared" si="14"/>
        <v>1.9154789999999999</v>
      </c>
      <c r="V63" s="321">
        <v>297</v>
      </c>
      <c r="W63" s="1333"/>
      <c r="X63" s="1373"/>
      <c r="Z63" s="176"/>
    </row>
    <row r="64" spans="1:26" ht="12.75" customHeight="1">
      <c r="A64" s="68" t="s">
        <v>1032</v>
      </c>
      <c r="B64" s="732">
        <v>61.5</v>
      </c>
      <c r="C64" s="371" t="s">
        <v>140</v>
      </c>
      <c r="D64" s="731">
        <v>20.23</v>
      </c>
      <c r="E64" s="371" t="s">
        <v>140</v>
      </c>
      <c r="F64" s="366" t="s">
        <v>1017</v>
      </c>
      <c r="G64" s="367" t="s">
        <v>293</v>
      </c>
      <c r="H64" s="366">
        <v>278</v>
      </c>
      <c r="I64" s="889" t="s">
        <v>1462</v>
      </c>
      <c r="J64" s="882"/>
      <c r="K64" s="730"/>
      <c r="L64" s="500">
        <v>2543000</v>
      </c>
      <c r="M64" s="1357"/>
      <c r="N64" s="730"/>
      <c r="O64" s="171"/>
      <c r="P64" s="172">
        <f t="shared" si="12"/>
        <v>0</v>
      </c>
      <c r="Q64" s="172">
        <f t="shared" si="13"/>
        <v>0</v>
      </c>
      <c r="R64" s="320">
        <v>1305</v>
      </c>
      <c r="S64" s="320">
        <v>1790</v>
      </c>
      <c r="T64" s="320">
        <v>820</v>
      </c>
      <c r="U64" s="229">
        <f t="shared" si="14"/>
        <v>1.9154789999999999</v>
      </c>
      <c r="V64" s="321">
        <v>297</v>
      </c>
      <c r="W64" s="1333"/>
      <c r="X64" s="1373"/>
      <c r="Z64" s="176"/>
    </row>
    <row r="65" spans="1:26" ht="12.75" customHeight="1">
      <c r="A65" s="738" t="s">
        <v>1033</v>
      </c>
      <c r="B65" s="86">
        <v>67</v>
      </c>
      <c r="C65" s="371" t="s">
        <v>140</v>
      </c>
      <c r="D65" s="65">
        <v>20.68</v>
      </c>
      <c r="E65" s="371" t="s">
        <v>140</v>
      </c>
      <c r="F65" s="38" t="s">
        <v>1020</v>
      </c>
      <c r="G65" s="97" t="s">
        <v>1021</v>
      </c>
      <c r="H65" s="38">
        <v>338</v>
      </c>
      <c r="I65" s="889" t="s">
        <v>1462</v>
      </c>
      <c r="J65" s="882"/>
      <c r="K65" s="730"/>
      <c r="L65" s="500">
        <v>2767000</v>
      </c>
      <c r="M65" s="1357"/>
      <c r="N65" s="730"/>
      <c r="O65" s="171"/>
      <c r="P65" s="172">
        <f t="shared" si="12"/>
        <v>0</v>
      </c>
      <c r="Q65" s="172">
        <f t="shared" si="13"/>
        <v>0</v>
      </c>
      <c r="R65" s="320">
        <v>1650</v>
      </c>
      <c r="S65" s="320">
        <v>1810</v>
      </c>
      <c r="T65" s="320">
        <v>840</v>
      </c>
      <c r="U65" s="229">
        <f t="shared" si="14"/>
        <v>2.5086599999999999</v>
      </c>
      <c r="V65" s="321">
        <v>362</v>
      </c>
      <c r="W65" s="1333"/>
      <c r="X65" s="1373"/>
      <c r="Z65" s="176"/>
    </row>
    <row r="66" spans="1:26" ht="12.75" customHeight="1">
      <c r="A66" s="738" t="s">
        <v>1034</v>
      </c>
      <c r="B66" s="86">
        <v>73</v>
      </c>
      <c r="C66" s="371" t="s">
        <v>140</v>
      </c>
      <c r="D66" s="65">
        <v>23.4</v>
      </c>
      <c r="E66" s="371" t="s">
        <v>140</v>
      </c>
      <c r="F66" s="38" t="s">
        <v>1020</v>
      </c>
      <c r="G66" s="97" t="s">
        <v>1021</v>
      </c>
      <c r="H66" s="38">
        <v>338</v>
      </c>
      <c r="I66" s="889" t="s">
        <v>1462</v>
      </c>
      <c r="J66" s="883"/>
      <c r="K66" s="730"/>
      <c r="L66" s="500">
        <v>3263000</v>
      </c>
      <c r="M66" s="1357"/>
      <c r="N66" s="730"/>
      <c r="O66" s="171"/>
      <c r="P66" s="172">
        <f t="shared" si="12"/>
        <v>0</v>
      </c>
      <c r="Q66" s="172">
        <f t="shared" si="13"/>
        <v>0</v>
      </c>
      <c r="R66" s="320">
        <v>1650</v>
      </c>
      <c r="S66" s="320">
        <v>1810</v>
      </c>
      <c r="T66" s="320">
        <v>840</v>
      </c>
      <c r="U66" s="229">
        <f t="shared" si="14"/>
        <v>2.5086599999999999</v>
      </c>
      <c r="V66" s="321">
        <v>362</v>
      </c>
      <c r="W66" s="1333"/>
      <c r="X66" s="1373"/>
      <c r="Z66" s="176"/>
    </row>
    <row r="67" spans="1:26" ht="12.75" customHeight="1">
      <c r="A67" s="738" t="s">
        <v>1035</v>
      </c>
      <c r="B67" s="86">
        <v>78.5</v>
      </c>
      <c r="C67" s="371" t="s">
        <v>140</v>
      </c>
      <c r="D67" s="65">
        <v>26.08</v>
      </c>
      <c r="E67" s="371" t="s">
        <v>140</v>
      </c>
      <c r="F67" s="38" t="s">
        <v>1020</v>
      </c>
      <c r="G67" s="97" t="s">
        <v>1021</v>
      </c>
      <c r="H67" s="38">
        <v>338</v>
      </c>
      <c r="I67" s="889" t="s">
        <v>1462</v>
      </c>
      <c r="J67" s="883"/>
      <c r="K67" s="730"/>
      <c r="L67" s="500">
        <v>3289000</v>
      </c>
      <c r="M67" s="1357"/>
      <c r="N67" s="730"/>
      <c r="O67" s="171"/>
      <c r="P67" s="172">
        <f t="shared" si="12"/>
        <v>0</v>
      </c>
      <c r="Q67" s="172">
        <f t="shared" si="13"/>
        <v>0</v>
      </c>
      <c r="R67" s="320">
        <v>1650</v>
      </c>
      <c r="S67" s="320">
        <v>1810</v>
      </c>
      <c r="T67" s="320">
        <v>840</v>
      </c>
      <c r="U67" s="229">
        <f t="shared" si="14"/>
        <v>2.5086599999999999</v>
      </c>
      <c r="V67" s="321">
        <v>362</v>
      </c>
      <c r="W67" s="1333"/>
      <c r="X67" s="1373"/>
      <c r="Z67" s="176"/>
    </row>
    <row r="68" spans="1:26" ht="12.75" customHeight="1" thickBot="1">
      <c r="A68" s="68" t="s">
        <v>1036</v>
      </c>
      <c r="B68" s="732">
        <v>85</v>
      </c>
      <c r="C68" s="371" t="s">
        <v>140</v>
      </c>
      <c r="D68" s="731">
        <v>29.51</v>
      </c>
      <c r="E68" s="371" t="s">
        <v>140</v>
      </c>
      <c r="F68" s="366" t="s">
        <v>1020</v>
      </c>
      <c r="G68" s="367" t="s">
        <v>1021</v>
      </c>
      <c r="H68" s="366">
        <v>338</v>
      </c>
      <c r="I68" s="889" t="s">
        <v>1462</v>
      </c>
      <c r="J68" s="885"/>
      <c r="K68" s="730"/>
      <c r="L68" s="500">
        <v>3522000</v>
      </c>
      <c r="M68" s="1357"/>
      <c r="N68" s="730"/>
      <c r="O68" s="171"/>
      <c r="P68" s="172">
        <f t="shared" si="12"/>
        <v>0</v>
      </c>
      <c r="Q68" s="172">
        <f t="shared" si="13"/>
        <v>0</v>
      </c>
      <c r="R68" s="320">
        <v>1650</v>
      </c>
      <c r="S68" s="320">
        <v>1810</v>
      </c>
      <c r="T68" s="320">
        <v>840</v>
      </c>
      <c r="U68" s="229">
        <f t="shared" si="14"/>
        <v>2.5086599999999999</v>
      </c>
      <c r="V68" s="321">
        <v>362</v>
      </c>
      <c r="W68" s="1333"/>
      <c r="X68" s="1373"/>
      <c r="Z68" s="176"/>
    </row>
    <row r="69" spans="1:26" ht="22.5" customHeight="1" thickBot="1">
      <c r="A69" s="258" t="s">
        <v>639</v>
      </c>
      <c r="B69" s="84"/>
      <c r="C69" s="84"/>
      <c r="D69" s="84"/>
      <c r="E69" s="84"/>
      <c r="F69" s="84"/>
      <c r="G69" s="84"/>
      <c r="H69" s="84"/>
      <c r="I69" s="541"/>
      <c r="J69" s="85"/>
      <c r="K69" s="102"/>
      <c r="L69" s="499"/>
      <c r="M69" s="1357"/>
      <c r="N69" s="190"/>
      <c r="O69" s="190"/>
      <c r="P69" s="190"/>
      <c r="Q69" s="190"/>
      <c r="W69" s="1333"/>
      <c r="X69" s="1373"/>
    </row>
    <row r="70" spans="1:26" s="619" customFormat="1" ht="21" customHeight="1" thickBot="1">
      <c r="A70" s="1570" t="s">
        <v>638</v>
      </c>
      <c r="B70" s="1571"/>
      <c r="C70" s="1571"/>
      <c r="D70" s="1571"/>
      <c r="E70" s="1571"/>
      <c r="F70" s="1571"/>
      <c r="G70" s="1571"/>
      <c r="H70" s="1571"/>
      <c r="I70" s="1571"/>
      <c r="J70" s="1572"/>
      <c r="K70" s="615"/>
      <c r="L70" s="501"/>
      <c r="M70" s="1357"/>
      <c r="N70" s="615"/>
      <c r="O70" s="613"/>
      <c r="P70" s="618"/>
      <c r="Q70" s="618"/>
      <c r="R70" s="623"/>
      <c r="S70" s="623"/>
      <c r="T70" s="623"/>
      <c r="U70" s="620"/>
      <c r="W70" s="1333"/>
      <c r="X70" s="1373"/>
    </row>
    <row r="71" spans="1:26" ht="12.75" customHeight="1">
      <c r="A71" s="57" t="s">
        <v>266</v>
      </c>
      <c r="B71" s="86">
        <v>25.2</v>
      </c>
      <c r="C71" s="86">
        <v>27</v>
      </c>
      <c r="D71" s="65">
        <v>5.36</v>
      </c>
      <c r="E71" s="46" t="s">
        <v>140</v>
      </c>
      <c r="F71" s="38" t="s">
        <v>257</v>
      </c>
      <c r="G71" s="97" t="s">
        <v>336</v>
      </c>
      <c r="H71" s="38">
        <v>219</v>
      </c>
      <c r="I71" s="889" t="s">
        <v>1462</v>
      </c>
      <c r="J71" s="886"/>
      <c r="K71" s="102"/>
      <c r="L71" s="500">
        <v>1806000</v>
      </c>
      <c r="M71" s="1357"/>
      <c r="N71" s="102"/>
      <c r="O71" s="171"/>
      <c r="P71" s="172">
        <f t="shared" ref="P71:P78" si="15">IF(OR(U71="",J71=""),0,J71*U71)</f>
        <v>0</v>
      </c>
      <c r="Q71" s="172">
        <f t="shared" ref="Q71:Q78" si="16">IF(OR(V71="",J71=""),0,J71*V71)</f>
        <v>0</v>
      </c>
      <c r="R71" s="320">
        <v>1055</v>
      </c>
      <c r="S71" s="320">
        <v>1805</v>
      </c>
      <c r="T71" s="320">
        <v>855</v>
      </c>
      <c r="U71" s="229">
        <f>(R71/1000)*(S71/1000)*(T71/1000)</f>
        <v>1.6281551249999997</v>
      </c>
      <c r="V71" s="321">
        <v>234</v>
      </c>
      <c r="W71" s="1333"/>
      <c r="X71" s="1373"/>
      <c r="Z71" s="176"/>
    </row>
    <row r="72" spans="1:26" ht="12.75" customHeight="1">
      <c r="A72" s="57" t="s">
        <v>267</v>
      </c>
      <c r="B72" s="86">
        <v>28</v>
      </c>
      <c r="C72" s="86">
        <v>31.5</v>
      </c>
      <c r="D72" s="65">
        <v>6.22</v>
      </c>
      <c r="E72" s="46" t="s">
        <v>140</v>
      </c>
      <c r="F72" s="38" t="s">
        <v>258</v>
      </c>
      <c r="G72" s="97" t="s">
        <v>336</v>
      </c>
      <c r="H72" s="38">
        <v>219</v>
      </c>
      <c r="I72" s="889" t="s">
        <v>1462</v>
      </c>
      <c r="J72" s="882"/>
      <c r="K72" s="102"/>
      <c r="L72" s="500">
        <v>1944000</v>
      </c>
      <c r="M72" s="1357"/>
      <c r="N72" s="102"/>
      <c r="O72" s="171"/>
      <c r="P72" s="172">
        <f t="shared" si="15"/>
        <v>0</v>
      </c>
      <c r="Q72" s="172">
        <f t="shared" si="16"/>
        <v>0</v>
      </c>
      <c r="R72" s="320">
        <v>1055</v>
      </c>
      <c r="S72" s="320">
        <v>1805</v>
      </c>
      <c r="T72" s="320">
        <v>855</v>
      </c>
      <c r="U72" s="229">
        <f>(R72/1000)*(S72/1000)*(T72/1000)</f>
        <v>1.6281551249999997</v>
      </c>
      <c r="V72" s="321">
        <v>234</v>
      </c>
      <c r="W72" s="1333"/>
      <c r="X72" s="1373"/>
      <c r="Z72" s="176"/>
    </row>
    <row r="73" spans="1:26" ht="12.75" customHeight="1">
      <c r="A73" s="57" t="s">
        <v>268</v>
      </c>
      <c r="B73" s="86">
        <v>33.5</v>
      </c>
      <c r="C73" s="86">
        <v>37.5</v>
      </c>
      <c r="D73" s="65">
        <v>7.79</v>
      </c>
      <c r="E73" s="46" t="s">
        <v>140</v>
      </c>
      <c r="F73" s="38" t="s">
        <v>259</v>
      </c>
      <c r="G73" s="97" t="s">
        <v>336</v>
      </c>
      <c r="H73" s="38">
        <v>237</v>
      </c>
      <c r="I73" s="889" t="s">
        <v>1462</v>
      </c>
      <c r="J73" s="882"/>
      <c r="K73" s="102"/>
      <c r="L73" s="500">
        <v>2086000</v>
      </c>
      <c r="M73" s="1357"/>
      <c r="N73" s="102"/>
      <c r="O73" s="171"/>
      <c r="P73" s="172">
        <f t="shared" si="15"/>
        <v>0</v>
      </c>
      <c r="Q73" s="172">
        <f t="shared" si="16"/>
        <v>0</v>
      </c>
      <c r="R73" s="320">
        <v>1055</v>
      </c>
      <c r="S73" s="320">
        <v>1805</v>
      </c>
      <c r="T73" s="320">
        <v>855</v>
      </c>
      <c r="U73" s="229">
        <f t="shared" ref="U73:U78" si="17">(R73/1000)*(S73/1000)*(T73/1000)</f>
        <v>1.6281551249999997</v>
      </c>
      <c r="V73" s="321">
        <v>252</v>
      </c>
      <c r="W73" s="1333"/>
      <c r="X73" s="1373"/>
      <c r="Z73" s="176"/>
    </row>
    <row r="74" spans="1:26" ht="12.75" customHeight="1">
      <c r="A74" s="57" t="s">
        <v>269</v>
      </c>
      <c r="B74" s="86">
        <v>40</v>
      </c>
      <c r="C74" s="86">
        <v>45</v>
      </c>
      <c r="D74" s="65">
        <v>9.3000000000000007</v>
      </c>
      <c r="E74" s="46" t="s">
        <v>140</v>
      </c>
      <c r="F74" s="38" t="s">
        <v>260</v>
      </c>
      <c r="G74" s="97" t="s">
        <v>337</v>
      </c>
      <c r="H74" s="38">
        <v>297</v>
      </c>
      <c r="I74" s="889" t="s">
        <v>1462</v>
      </c>
      <c r="J74" s="882"/>
      <c r="K74" s="102"/>
      <c r="L74" s="500">
        <v>2391000</v>
      </c>
      <c r="M74" s="1357"/>
      <c r="N74" s="102"/>
      <c r="O74" s="171"/>
      <c r="P74" s="172">
        <f t="shared" si="15"/>
        <v>0</v>
      </c>
      <c r="Q74" s="172">
        <f t="shared" si="16"/>
        <v>0</v>
      </c>
      <c r="R74" s="320">
        <v>1405</v>
      </c>
      <c r="S74" s="320">
        <v>1805</v>
      </c>
      <c r="T74" s="320">
        <v>855</v>
      </c>
      <c r="U74" s="229">
        <f t="shared" si="17"/>
        <v>2.168301375</v>
      </c>
      <c r="V74" s="321">
        <v>315</v>
      </c>
      <c r="W74" s="1333"/>
      <c r="X74" s="1373"/>
      <c r="Z74" s="176"/>
    </row>
    <row r="75" spans="1:26" ht="12.75" customHeight="1">
      <c r="A75" s="69" t="s">
        <v>270</v>
      </c>
      <c r="B75" s="364">
        <v>45</v>
      </c>
      <c r="C75" s="364">
        <v>50</v>
      </c>
      <c r="D75" s="365">
        <v>10.98</v>
      </c>
      <c r="E75" s="46" t="s">
        <v>140</v>
      </c>
      <c r="F75" s="366" t="s">
        <v>260</v>
      </c>
      <c r="G75" s="367" t="s">
        <v>337</v>
      </c>
      <c r="H75" s="366">
        <v>297</v>
      </c>
      <c r="I75" s="889" t="s">
        <v>1462</v>
      </c>
      <c r="J75" s="883"/>
      <c r="K75" s="102"/>
      <c r="L75" s="500">
        <v>2510000</v>
      </c>
      <c r="M75" s="1357"/>
      <c r="N75" s="102"/>
      <c r="O75" s="171"/>
      <c r="P75" s="172">
        <f t="shared" si="15"/>
        <v>0</v>
      </c>
      <c r="Q75" s="172">
        <f t="shared" si="16"/>
        <v>0</v>
      </c>
      <c r="R75" s="320">
        <v>1405</v>
      </c>
      <c r="S75" s="320">
        <v>1805</v>
      </c>
      <c r="T75" s="320">
        <v>855</v>
      </c>
      <c r="U75" s="229">
        <f t="shared" si="17"/>
        <v>2.168301375</v>
      </c>
      <c r="V75" s="321">
        <v>315</v>
      </c>
      <c r="W75" s="1333"/>
      <c r="X75" s="1373"/>
      <c r="Z75" s="176"/>
    </row>
    <row r="76" spans="1:26" ht="12.75" customHeight="1">
      <c r="A76" s="69" t="s">
        <v>271</v>
      </c>
      <c r="B76" s="364">
        <v>50</v>
      </c>
      <c r="C76" s="364">
        <v>56</v>
      </c>
      <c r="D76" s="365">
        <v>12.82</v>
      </c>
      <c r="E76" s="46" t="s">
        <v>140</v>
      </c>
      <c r="F76" s="366" t="s">
        <v>261</v>
      </c>
      <c r="G76" s="367" t="s">
        <v>337</v>
      </c>
      <c r="H76" s="366">
        <v>305</v>
      </c>
      <c r="I76" s="889" t="s">
        <v>1462</v>
      </c>
      <c r="J76" s="883"/>
      <c r="K76" s="102"/>
      <c r="L76" s="500">
        <v>2795000</v>
      </c>
      <c r="M76" s="1357"/>
      <c r="N76" s="102"/>
      <c r="O76" s="171"/>
      <c r="P76" s="172">
        <f t="shared" si="15"/>
        <v>0</v>
      </c>
      <c r="Q76" s="172">
        <f t="shared" si="16"/>
        <v>0</v>
      </c>
      <c r="R76" s="320">
        <v>1405</v>
      </c>
      <c r="S76" s="320">
        <v>1805</v>
      </c>
      <c r="T76" s="320">
        <v>855</v>
      </c>
      <c r="U76" s="229">
        <f t="shared" si="17"/>
        <v>2.168301375</v>
      </c>
      <c r="V76" s="321">
        <v>323</v>
      </c>
      <c r="W76" s="1333"/>
      <c r="X76" s="1373"/>
      <c r="Z76" s="176"/>
    </row>
    <row r="77" spans="1:26" ht="12.75" customHeight="1">
      <c r="A77" s="69" t="s">
        <v>272</v>
      </c>
      <c r="B77" s="364">
        <v>56</v>
      </c>
      <c r="C77" s="364">
        <v>63</v>
      </c>
      <c r="D77" s="365">
        <v>14.51</v>
      </c>
      <c r="E77" s="46" t="s">
        <v>140</v>
      </c>
      <c r="F77" s="366" t="s">
        <v>261</v>
      </c>
      <c r="G77" s="367" t="s">
        <v>337</v>
      </c>
      <c r="H77" s="366">
        <v>340</v>
      </c>
      <c r="I77" s="889" t="s">
        <v>1462</v>
      </c>
      <c r="J77" s="883"/>
      <c r="K77" s="102"/>
      <c r="L77" s="500">
        <v>3088000</v>
      </c>
      <c r="M77" s="1357"/>
      <c r="N77" s="102"/>
      <c r="O77" s="171"/>
      <c r="P77" s="172">
        <f t="shared" si="15"/>
        <v>0</v>
      </c>
      <c r="Q77" s="172">
        <f t="shared" si="16"/>
        <v>0</v>
      </c>
      <c r="R77" s="320">
        <v>1405</v>
      </c>
      <c r="S77" s="320">
        <v>1805</v>
      </c>
      <c r="T77" s="320">
        <v>855</v>
      </c>
      <c r="U77" s="229">
        <f t="shared" si="17"/>
        <v>2.168301375</v>
      </c>
      <c r="V77" s="321">
        <v>358</v>
      </c>
      <c r="W77" s="1333"/>
      <c r="X77" s="1373"/>
      <c r="Z77" s="176"/>
    </row>
    <row r="78" spans="1:26" ht="12.75" customHeight="1" thickBot="1">
      <c r="A78" s="69" t="s">
        <v>273</v>
      </c>
      <c r="B78" s="364">
        <v>61.5</v>
      </c>
      <c r="C78" s="364">
        <v>69</v>
      </c>
      <c r="D78" s="365">
        <v>16.440000000000001</v>
      </c>
      <c r="E78" s="46" t="s">
        <v>140</v>
      </c>
      <c r="F78" s="366" t="s">
        <v>261</v>
      </c>
      <c r="G78" s="367" t="s">
        <v>337</v>
      </c>
      <c r="H78" s="366">
        <v>340</v>
      </c>
      <c r="I78" s="889" t="s">
        <v>1462</v>
      </c>
      <c r="J78" s="885"/>
      <c r="K78" s="102"/>
      <c r="L78" s="500">
        <v>3353000</v>
      </c>
      <c r="M78" s="1357"/>
      <c r="N78" s="102"/>
      <c r="O78" s="171"/>
      <c r="P78" s="172">
        <f t="shared" si="15"/>
        <v>0</v>
      </c>
      <c r="Q78" s="172">
        <f t="shared" si="16"/>
        <v>0</v>
      </c>
      <c r="R78" s="320">
        <v>1405</v>
      </c>
      <c r="S78" s="320">
        <v>1805</v>
      </c>
      <c r="T78" s="320">
        <v>855</v>
      </c>
      <c r="U78" s="229">
        <f t="shared" si="17"/>
        <v>2.168301375</v>
      </c>
      <c r="V78" s="321">
        <v>358</v>
      </c>
      <c r="W78" s="1333"/>
      <c r="X78" s="1373"/>
      <c r="Z78" s="176"/>
    </row>
    <row r="79" spans="1:26" ht="19.5" customHeight="1" thickBot="1">
      <c r="A79" s="87" t="s">
        <v>1635</v>
      </c>
      <c r="B79" s="84"/>
      <c r="C79" s="84"/>
      <c r="D79" s="84"/>
      <c r="E79" s="84"/>
      <c r="F79" s="84"/>
      <c r="G79" s="84"/>
      <c r="H79" s="84"/>
      <c r="I79" s="293"/>
      <c r="J79" s="85"/>
      <c r="K79" s="102"/>
      <c r="L79" s="499"/>
      <c r="M79" s="1357"/>
      <c r="N79" s="190"/>
      <c r="O79" s="190"/>
      <c r="P79" s="190"/>
      <c r="Q79" s="190"/>
      <c r="W79" s="1333"/>
      <c r="X79" s="1373"/>
    </row>
    <row r="80" spans="1:26" s="619" customFormat="1" ht="18" customHeight="1" thickBot="1">
      <c r="A80" s="566" t="s">
        <v>1453</v>
      </c>
      <c r="B80" s="270"/>
      <c r="C80" s="270"/>
      <c r="D80" s="270"/>
      <c r="E80" s="270"/>
      <c r="F80" s="270"/>
      <c r="G80" s="270"/>
      <c r="H80" s="270"/>
      <c r="I80" s="622"/>
      <c r="J80" s="271"/>
      <c r="K80" s="615"/>
      <c r="L80" s="501"/>
      <c r="M80" s="1357" t="s">
        <v>532</v>
      </c>
      <c r="N80" s="615"/>
      <c r="O80" s="613"/>
      <c r="P80" s="618"/>
      <c r="Q80" s="618"/>
      <c r="R80" s="623"/>
      <c r="S80" s="623"/>
      <c r="T80" s="623"/>
      <c r="U80" s="620"/>
      <c r="W80" s="1333"/>
      <c r="X80" s="1373"/>
      <c r="Z80" s="621"/>
    </row>
    <row r="81" spans="1:26" ht="12.75" customHeight="1" thickBot="1">
      <c r="A81" s="58" t="s">
        <v>430</v>
      </c>
      <c r="B81" s="86">
        <v>14</v>
      </c>
      <c r="C81" s="86">
        <v>16</v>
      </c>
      <c r="D81" s="65">
        <v>3.95</v>
      </c>
      <c r="E81" s="46" t="s">
        <v>140</v>
      </c>
      <c r="F81" s="38">
        <v>57</v>
      </c>
      <c r="G81" s="97" t="s">
        <v>429</v>
      </c>
      <c r="H81" s="38">
        <v>99</v>
      </c>
      <c r="I81" s="889" t="s">
        <v>1462</v>
      </c>
      <c r="J81" s="882"/>
      <c r="K81" s="544"/>
      <c r="L81" s="500">
        <v>749000</v>
      </c>
      <c r="M81" s="1357"/>
      <c r="N81" s="544"/>
      <c r="O81" s="171"/>
      <c r="P81" s="172">
        <f>IF(OR(U81="",J81=""),0,J81*U81)</f>
        <v>0</v>
      </c>
      <c r="Q81" s="172">
        <f>IF(OR(V81="",J81=""),0,J81*V81)</f>
        <v>0</v>
      </c>
      <c r="R81" s="89">
        <v>1030</v>
      </c>
      <c r="S81" s="89">
        <v>1456</v>
      </c>
      <c r="T81" s="89">
        <v>435</v>
      </c>
      <c r="U81" s="229">
        <f>(R81/1000)*(S81/1000)*(T81/1000)</f>
        <v>0.65236079999999996</v>
      </c>
      <c r="V81" s="321">
        <v>109</v>
      </c>
      <c r="W81" s="1333"/>
      <c r="X81" s="1373"/>
      <c r="Z81" s="176"/>
    </row>
    <row r="82" spans="1:26" s="619" customFormat="1" ht="23.25" customHeight="1" thickBot="1">
      <c r="A82" s="566" t="s">
        <v>1454</v>
      </c>
      <c r="B82" s="270"/>
      <c r="C82" s="270"/>
      <c r="D82" s="270"/>
      <c r="E82" s="270"/>
      <c r="F82" s="270"/>
      <c r="G82" s="270"/>
      <c r="H82" s="270"/>
      <c r="I82" s="622"/>
      <c r="J82" s="271"/>
      <c r="K82" s="881"/>
      <c r="L82" s="501"/>
      <c r="M82" s="1357"/>
      <c r="N82" s="881"/>
      <c r="O82" s="880"/>
      <c r="P82" s="618"/>
      <c r="Q82" s="618"/>
      <c r="R82" s="623"/>
      <c r="S82" s="623"/>
      <c r="T82" s="623"/>
      <c r="U82" s="620"/>
      <c r="W82" s="1333"/>
      <c r="X82" s="1373"/>
      <c r="Z82" s="621"/>
    </row>
    <row r="83" spans="1:26" ht="12.75" customHeight="1">
      <c r="A83" s="228" t="s">
        <v>1449</v>
      </c>
      <c r="B83" s="368">
        <v>8</v>
      </c>
      <c r="C83" s="368">
        <v>9</v>
      </c>
      <c r="D83" s="369">
        <v>2</v>
      </c>
      <c r="E83" s="46" t="s">
        <v>140</v>
      </c>
      <c r="F83" s="45">
        <v>54</v>
      </c>
      <c r="G83" s="368" t="s">
        <v>1459</v>
      </c>
      <c r="H83" s="378">
        <v>53</v>
      </c>
      <c r="I83" s="889" t="s">
        <v>1462</v>
      </c>
      <c r="J83" s="886"/>
      <c r="K83" s="881"/>
      <c r="L83" s="500">
        <v>495000</v>
      </c>
      <c r="M83" s="1357"/>
      <c r="N83" s="881"/>
      <c r="O83" s="171"/>
      <c r="P83" s="172">
        <f>IF(OR(U83="",J83=""),0,J83*U83)</f>
        <v>0</v>
      </c>
      <c r="Q83" s="172">
        <f>IF(OR(V83="",J83=""),0,J83*V83)</f>
        <v>0</v>
      </c>
      <c r="R83" s="808">
        <v>1048</v>
      </c>
      <c r="S83" s="808">
        <v>810</v>
      </c>
      <c r="T83" s="808">
        <v>485</v>
      </c>
      <c r="U83" s="229">
        <f>(R83/1000)*(S83/1000)*(T83/1000)</f>
        <v>0.41170680000000004</v>
      </c>
      <c r="V83" s="788">
        <v>57.5</v>
      </c>
      <c r="W83" s="1333"/>
      <c r="X83" s="1373"/>
      <c r="Z83" s="176"/>
    </row>
    <row r="84" spans="1:26" ht="12.75" customHeight="1">
      <c r="A84" s="58" t="s">
        <v>1469</v>
      </c>
      <c r="B84" s="370">
        <v>10</v>
      </c>
      <c r="C84" s="370">
        <v>12</v>
      </c>
      <c r="D84" s="371">
        <v>2.5499999999999998</v>
      </c>
      <c r="E84" s="46" t="s">
        <v>140</v>
      </c>
      <c r="F84" s="45">
        <v>54</v>
      </c>
      <c r="G84" s="370" t="s">
        <v>1460</v>
      </c>
      <c r="H84" s="924">
        <v>71.5</v>
      </c>
      <c r="I84" s="889" t="s">
        <v>1462</v>
      </c>
      <c r="J84" s="882"/>
      <c r="K84" s="211"/>
      <c r="L84" s="500">
        <v>642000</v>
      </c>
      <c r="M84" s="1357"/>
      <c r="N84" s="881"/>
      <c r="O84" s="171"/>
      <c r="P84" s="172">
        <f>IF(OR(U84="",J84=""),0,J84*U84)</f>
        <v>0</v>
      </c>
      <c r="Q84" s="172">
        <f>IF(OR(V84="",J84=""),0,J84*V84)</f>
        <v>0</v>
      </c>
      <c r="R84" s="808">
        <v>1025</v>
      </c>
      <c r="S84" s="808">
        <v>950</v>
      </c>
      <c r="T84" s="808">
        <v>510</v>
      </c>
      <c r="U84" s="229">
        <f>(R84/1000)*(S84/1000)*(T84/1000)</f>
        <v>0.49661249999999996</v>
      </c>
      <c r="V84" s="788">
        <v>81</v>
      </c>
      <c r="W84" s="1333"/>
      <c r="X84" s="1373"/>
      <c r="Z84" s="176"/>
    </row>
    <row r="85" spans="1:26" ht="12.75" customHeight="1">
      <c r="A85" s="178" t="s">
        <v>1450</v>
      </c>
      <c r="B85" s="925">
        <v>12</v>
      </c>
      <c r="C85" s="925">
        <v>14</v>
      </c>
      <c r="D85" s="922">
        <v>3.1</v>
      </c>
      <c r="E85" s="46" t="s">
        <v>140</v>
      </c>
      <c r="F85" s="45">
        <v>56</v>
      </c>
      <c r="G85" s="374" t="s">
        <v>1460</v>
      </c>
      <c r="H85" s="45">
        <v>83</v>
      </c>
      <c r="I85" s="889" t="s">
        <v>1462</v>
      </c>
      <c r="J85" s="884"/>
      <c r="K85" s="881"/>
      <c r="L85" s="500">
        <v>767000</v>
      </c>
      <c r="M85" s="1357"/>
      <c r="N85" s="881"/>
      <c r="O85" s="171"/>
      <c r="P85" s="172">
        <f>IF(OR(U85="",J85=""),0,J85*U85)</f>
        <v>0</v>
      </c>
      <c r="Q85" s="172">
        <f>IF(OR(V85="",J85=""),0,J85*V85)</f>
        <v>0</v>
      </c>
      <c r="R85" s="808">
        <v>1025</v>
      </c>
      <c r="S85" s="808">
        <v>950</v>
      </c>
      <c r="T85" s="808">
        <v>510</v>
      </c>
      <c r="U85" s="229">
        <f>(R85/1000)*(S85/1000)*(T85/1000)</f>
        <v>0.49661249999999996</v>
      </c>
      <c r="V85" s="788">
        <v>92</v>
      </c>
      <c r="W85" s="1333"/>
      <c r="X85" s="1373"/>
      <c r="Z85" s="176"/>
    </row>
    <row r="86" spans="1:26" ht="12.75" customHeight="1">
      <c r="A86" s="58" t="s">
        <v>1451</v>
      </c>
      <c r="B86" s="924">
        <v>14</v>
      </c>
      <c r="C86" s="924">
        <v>16</v>
      </c>
      <c r="D86" s="923">
        <v>3.75</v>
      </c>
      <c r="E86" s="46" t="s">
        <v>140</v>
      </c>
      <c r="F86" s="38">
        <v>56</v>
      </c>
      <c r="G86" s="97" t="s">
        <v>1461</v>
      </c>
      <c r="H86" s="38">
        <v>90.4</v>
      </c>
      <c r="I86" s="889" t="s">
        <v>1462</v>
      </c>
      <c r="J86" s="882"/>
      <c r="K86" s="881"/>
      <c r="L86" s="500">
        <v>838000</v>
      </c>
      <c r="M86" s="1357"/>
      <c r="N86" s="881"/>
      <c r="O86" s="171"/>
      <c r="P86" s="172">
        <f>IF(OR(U86="",J86=""),0,J86*U86)</f>
        <v>0</v>
      </c>
      <c r="Q86" s="172">
        <f>IF(OR(V86="",J86=""),0,J86*V86)</f>
        <v>0</v>
      </c>
      <c r="R86" s="808">
        <v>1120</v>
      </c>
      <c r="S86" s="808">
        <v>980</v>
      </c>
      <c r="T86" s="808">
        <v>560</v>
      </c>
      <c r="U86" s="229">
        <f>(R86/1000)*(S86/1000)*(T86/1000)</f>
        <v>0.61465600000000009</v>
      </c>
      <c r="V86" s="788">
        <v>100.4</v>
      </c>
      <c r="W86" s="1333"/>
      <c r="X86" s="1373"/>
      <c r="Z86" s="176"/>
    </row>
    <row r="87" spans="1:26" ht="12.75" customHeight="1" thickBot="1">
      <c r="A87" s="163" t="s">
        <v>1452</v>
      </c>
      <c r="B87" s="372">
        <v>15.5</v>
      </c>
      <c r="C87" s="372">
        <v>18</v>
      </c>
      <c r="D87" s="282">
        <v>4.8</v>
      </c>
      <c r="E87" s="46" t="s">
        <v>140</v>
      </c>
      <c r="F87" s="375">
        <v>56</v>
      </c>
      <c r="G87" s="376" t="s">
        <v>1461</v>
      </c>
      <c r="H87" s="375">
        <v>94.4</v>
      </c>
      <c r="I87" s="889" t="s">
        <v>1462</v>
      </c>
      <c r="J87" s="887"/>
      <c r="K87" s="881"/>
      <c r="L87" s="500">
        <v>943000</v>
      </c>
      <c r="M87" s="1357"/>
      <c r="N87" s="881"/>
      <c r="O87" s="171"/>
      <c r="P87" s="172">
        <f>IF(OR(U87="",J87=""),0,J87*U87)</f>
        <v>0</v>
      </c>
      <c r="Q87" s="172">
        <f>IF(OR(V87="",J87=""),0,J87*V87)</f>
        <v>0</v>
      </c>
      <c r="R87" s="808">
        <v>1120</v>
      </c>
      <c r="S87" s="808">
        <v>980</v>
      </c>
      <c r="T87" s="808">
        <v>560</v>
      </c>
      <c r="U87" s="229">
        <f>(R87/1000)*(S87/1000)*(T87/1000)</f>
        <v>0.61465600000000009</v>
      </c>
      <c r="V87" s="788">
        <v>104.4</v>
      </c>
      <c r="W87" s="1333"/>
      <c r="X87" s="1373"/>
      <c r="Z87" s="176"/>
    </row>
    <row r="88" spans="1:26" s="619" customFormat="1" ht="21" customHeight="1" thickBot="1">
      <c r="A88" s="566" t="s">
        <v>640</v>
      </c>
      <c r="B88" s="270"/>
      <c r="C88" s="270"/>
      <c r="D88" s="270"/>
      <c r="E88" s="270"/>
      <c r="F88" s="270"/>
      <c r="G88" s="270"/>
      <c r="H88" s="270"/>
      <c r="I88" s="295"/>
      <c r="J88" s="271"/>
      <c r="K88" s="615"/>
      <c r="L88" s="501"/>
      <c r="M88" s="1357"/>
      <c r="N88" s="615"/>
      <c r="O88" s="613"/>
      <c r="P88" s="618"/>
      <c r="Q88" s="618"/>
      <c r="R88" s="623"/>
      <c r="S88" s="623"/>
      <c r="T88" s="623"/>
      <c r="U88" s="620"/>
      <c r="W88" s="1333"/>
      <c r="X88" s="1373"/>
      <c r="Z88" s="621"/>
    </row>
    <row r="89" spans="1:26" ht="13.5" customHeight="1">
      <c r="A89" s="195" t="s">
        <v>431</v>
      </c>
      <c r="B89" s="377">
        <v>12.5</v>
      </c>
      <c r="C89" s="378">
        <v>14</v>
      </c>
      <c r="D89" s="281">
        <v>3.31</v>
      </c>
      <c r="E89" s="46" t="s">
        <v>140</v>
      </c>
      <c r="F89" s="373">
        <v>57</v>
      </c>
      <c r="G89" s="381" t="s">
        <v>429</v>
      </c>
      <c r="H89" s="373">
        <v>95</v>
      </c>
      <c r="I89" s="889" t="s">
        <v>1462</v>
      </c>
      <c r="J89" s="886"/>
      <c r="K89" s="546"/>
      <c r="L89" s="500">
        <v>756000</v>
      </c>
      <c r="M89" s="1357"/>
      <c r="N89" s="546"/>
      <c r="O89" s="171"/>
      <c r="P89" s="172">
        <f>IF(OR(U89="",J89=""),0,J89*U89)</f>
        <v>0</v>
      </c>
      <c r="Q89" s="172">
        <f>IF(OR(V89="",J89=""),0,J89*V89)</f>
        <v>0</v>
      </c>
      <c r="R89" s="89">
        <v>1030</v>
      </c>
      <c r="S89" s="89">
        <v>1456</v>
      </c>
      <c r="T89" s="89">
        <v>435</v>
      </c>
      <c r="U89" s="229">
        <f>(R89/1000)*(S89/1000)*(T89/1000)</f>
        <v>0.65236079999999996</v>
      </c>
      <c r="V89" s="321">
        <v>105</v>
      </c>
      <c r="W89" s="1333"/>
      <c r="X89" s="1373"/>
      <c r="Z89" s="176"/>
    </row>
    <row r="90" spans="1:26" ht="13.5" customHeight="1">
      <c r="A90" s="68" t="s">
        <v>432</v>
      </c>
      <c r="B90" s="379">
        <v>14</v>
      </c>
      <c r="C90" s="364">
        <v>16</v>
      </c>
      <c r="D90" s="365">
        <v>3.95</v>
      </c>
      <c r="E90" s="46" t="s">
        <v>140</v>
      </c>
      <c r="F90" s="366">
        <v>57</v>
      </c>
      <c r="G90" s="367" t="s">
        <v>429</v>
      </c>
      <c r="H90" s="366">
        <v>99</v>
      </c>
      <c r="I90" s="889" t="s">
        <v>1462</v>
      </c>
      <c r="J90" s="883"/>
      <c r="K90" s="546"/>
      <c r="L90" s="500">
        <v>759000</v>
      </c>
      <c r="M90" s="1357"/>
      <c r="N90" s="546"/>
      <c r="O90" s="171"/>
      <c r="P90" s="172">
        <f>IF(OR(U90="",J90=""),0,J90*U90)</f>
        <v>0</v>
      </c>
      <c r="Q90" s="172">
        <f>IF(OR(V90="",J90=""),0,J90*V90)</f>
        <v>0</v>
      </c>
      <c r="R90" s="89">
        <v>1030</v>
      </c>
      <c r="S90" s="89">
        <v>1456</v>
      </c>
      <c r="T90" s="89">
        <v>435</v>
      </c>
      <c r="U90" s="229">
        <f>(R90/1000)*(S90/1000)*(T90/1000)</f>
        <v>0.65236079999999996</v>
      </c>
      <c r="V90" s="321">
        <v>109</v>
      </c>
      <c r="W90" s="1333"/>
      <c r="X90" s="1373"/>
      <c r="Z90" s="176"/>
    </row>
    <row r="91" spans="1:26" ht="13.5" customHeight="1">
      <c r="A91" s="58" t="s">
        <v>433</v>
      </c>
      <c r="B91" s="43">
        <v>16</v>
      </c>
      <c r="C91" s="86">
        <v>17.5</v>
      </c>
      <c r="D91" s="65">
        <v>4.66</v>
      </c>
      <c r="E91" s="46" t="s">
        <v>140</v>
      </c>
      <c r="F91" s="38">
        <v>57</v>
      </c>
      <c r="G91" s="97" t="s">
        <v>429</v>
      </c>
      <c r="H91" s="38">
        <v>100</v>
      </c>
      <c r="I91" s="889" t="s">
        <v>1462</v>
      </c>
      <c r="J91" s="882"/>
      <c r="K91" s="546"/>
      <c r="L91" s="500">
        <v>843000</v>
      </c>
      <c r="M91" s="1357"/>
      <c r="N91" s="546"/>
      <c r="O91" s="171"/>
      <c r="P91" s="172">
        <f>IF(OR(U91="",J91=""),0,J91*U91)</f>
        <v>0</v>
      </c>
      <c r="Q91" s="172">
        <f>IF(OR(V91="",J91=""),0,J91*V91)</f>
        <v>0</v>
      </c>
      <c r="R91" s="89">
        <v>1030</v>
      </c>
      <c r="S91" s="89">
        <v>1456</v>
      </c>
      <c r="T91" s="89">
        <v>435</v>
      </c>
      <c r="U91" s="229">
        <f>(R91/1000)*(S91/1000)*(T91/1000)</f>
        <v>0.65236079999999996</v>
      </c>
      <c r="V91" s="321">
        <v>110</v>
      </c>
      <c r="W91" s="1333"/>
      <c r="X91" s="1373"/>
      <c r="Z91" s="176"/>
    </row>
    <row r="92" spans="1:26" ht="13.5" customHeight="1" thickBot="1">
      <c r="A92" s="70" t="s">
        <v>219</v>
      </c>
      <c r="B92" s="43">
        <v>17.5</v>
      </c>
      <c r="C92" s="86">
        <v>19</v>
      </c>
      <c r="D92" s="65">
        <v>5.3</v>
      </c>
      <c r="E92" s="46" t="s">
        <v>140</v>
      </c>
      <c r="F92" s="38">
        <v>59</v>
      </c>
      <c r="G92" s="367" t="s">
        <v>73</v>
      </c>
      <c r="H92" s="45">
        <v>107</v>
      </c>
      <c r="I92" s="889" t="s">
        <v>1462</v>
      </c>
      <c r="J92" s="884"/>
      <c r="K92" s="102"/>
      <c r="L92" s="500">
        <v>1012000</v>
      </c>
      <c r="M92" s="1357"/>
      <c r="N92" s="102"/>
      <c r="O92" s="171"/>
      <c r="P92" s="172">
        <f>IF(OR(U92="",J92=""),0,J92*U92)</f>
        <v>0</v>
      </c>
      <c r="Q92" s="172">
        <f>IF(OR(V92="",J92=""),0,J92*V92)</f>
        <v>0</v>
      </c>
      <c r="R92" s="89">
        <v>1030</v>
      </c>
      <c r="S92" s="89">
        <v>1456</v>
      </c>
      <c r="T92" s="89">
        <v>435</v>
      </c>
      <c r="U92" s="229">
        <f t="shared" ref="U92" si="18">(R92/1000)*(S92/1000)*(T92/1000)</f>
        <v>0.65236079999999996</v>
      </c>
      <c r="V92" s="321">
        <v>118</v>
      </c>
      <c r="W92" s="1333"/>
      <c r="X92" s="1373"/>
      <c r="Z92" s="176"/>
    </row>
    <row r="93" spans="1:26" s="632" customFormat="1" ht="18" customHeight="1" thickBot="1">
      <c r="A93" s="566" t="s">
        <v>641</v>
      </c>
      <c r="B93" s="624"/>
      <c r="C93" s="624"/>
      <c r="D93" s="624"/>
      <c r="E93" s="624"/>
      <c r="F93" s="624"/>
      <c r="G93" s="624"/>
      <c r="H93" s="624"/>
      <c r="I93" s="625"/>
      <c r="J93" s="626"/>
      <c r="K93" s="616"/>
      <c r="L93" s="627"/>
      <c r="M93" s="1357"/>
      <c r="N93" s="616"/>
      <c r="O93" s="628"/>
      <c r="P93" s="629"/>
      <c r="Q93" s="629"/>
      <c r="R93" s="630"/>
      <c r="S93" s="630"/>
      <c r="T93" s="630"/>
      <c r="U93" s="631"/>
      <c r="W93" s="1333"/>
      <c r="X93" s="1373"/>
      <c r="Z93" s="633"/>
    </row>
    <row r="94" spans="1:26" ht="12.75" customHeight="1">
      <c r="A94" s="162" t="s">
        <v>66</v>
      </c>
      <c r="B94" s="86">
        <v>25.2</v>
      </c>
      <c r="C94" s="86">
        <v>27</v>
      </c>
      <c r="D94" s="86">
        <v>4.8</v>
      </c>
      <c r="E94" s="46" t="s">
        <v>140</v>
      </c>
      <c r="F94" s="38">
        <v>51</v>
      </c>
      <c r="G94" s="97" t="s">
        <v>72</v>
      </c>
      <c r="H94" s="38">
        <v>146</v>
      </c>
      <c r="I94" s="889" t="s">
        <v>1462</v>
      </c>
      <c r="J94" s="886"/>
      <c r="K94" s="102"/>
      <c r="L94" s="500">
        <v>1634000</v>
      </c>
      <c r="M94" s="1357"/>
      <c r="N94" s="102"/>
      <c r="O94" s="171"/>
      <c r="P94" s="172">
        <f>IF(OR(U94="",J94=""),0,J94*U94)</f>
        <v>0</v>
      </c>
      <c r="Q94" s="172">
        <f>IF(OR(V94="",J94=""),0,J94*V94)</f>
        <v>0</v>
      </c>
      <c r="R94" s="320">
        <v>845</v>
      </c>
      <c r="S94" s="320">
        <v>1170</v>
      </c>
      <c r="T94" s="320">
        <v>600</v>
      </c>
      <c r="U94" s="229">
        <f>(R94/1000)*(S94/1000)*(T94/1000)</f>
        <v>0.59318999999999988</v>
      </c>
      <c r="V94" s="321">
        <v>155</v>
      </c>
      <c r="W94" s="1333"/>
      <c r="X94" s="1373"/>
      <c r="Z94" s="176"/>
    </row>
    <row r="95" spans="1:26" ht="12.75" customHeight="1">
      <c r="A95" s="162" t="s">
        <v>67</v>
      </c>
      <c r="B95" s="86">
        <v>28</v>
      </c>
      <c r="C95" s="86">
        <v>31.5</v>
      </c>
      <c r="D95" s="86">
        <v>6.1</v>
      </c>
      <c r="E95" s="46" t="s">
        <v>140</v>
      </c>
      <c r="F95" s="38">
        <v>52</v>
      </c>
      <c r="G95" s="97" t="s">
        <v>72</v>
      </c>
      <c r="H95" s="38">
        <v>146</v>
      </c>
      <c r="I95" s="889" t="s">
        <v>1462</v>
      </c>
      <c r="J95" s="882"/>
      <c r="K95" s="102"/>
      <c r="L95" s="500">
        <v>1734000</v>
      </c>
      <c r="M95" s="1357"/>
      <c r="N95" s="102"/>
      <c r="O95" s="171"/>
      <c r="P95" s="172">
        <f>IF(OR(U95="",J95=""),0,J95*U95)</f>
        <v>0</v>
      </c>
      <c r="Q95" s="172">
        <f>IF(OR(V95="",J95=""),0,J95*V95)</f>
        <v>0</v>
      </c>
      <c r="R95" s="320">
        <v>845</v>
      </c>
      <c r="S95" s="320">
        <v>1170</v>
      </c>
      <c r="T95" s="320">
        <v>600</v>
      </c>
      <c r="U95" s="229">
        <f>(R95/1000)*(S95/1000)*(T95/1000)</f>
        <v>0.59318999999999988</v>
      </c>
      <c r="V95" s="321">
        <v>155</v>
      </c>
      <c r="W95" s="1333"/>
      <c r="X95" s="1373"/>
      <c r="Z95" s="176"/>
    </row>
    <row r="96" spans="1:26" ht="12.75" customHeight="1" thickBot="1">
      <c r="A96" s="162" t="s">
        <v>68</v>
      </c>
      <c r="B96" s="86">
        <v>33.5</v>
      </c>
      <c r="C96" s="86">
        <v>37.5</v>
      </c>
      <c r="D96" s="86">
        <v>8</v>
      </c>
      <c r="E96" s="46" t="s">
        <v>140</v>
      </c>
      <c r="F96" s="38">
        <v>52</v>
      </c>
      <c r="G96" s="97" t="s">
        <v>72</v>
      </c>
      <c r="H96" s="38">
        <v>147</v>
      </c>
      <c r="I96" s="889" t="s">
        <v>1462</v>
      </c>
      <c r="J96" s="885"/>
      <c r="K96" s="102"/>
      <c r="L96" s="500">
        <v>1855000</v>
      </c>
      <c r="M96" s="1357"/>
      <c r="N96" s="102"/>
      <c r="O96" s="171"/>
      <c r="P96" s="172">
        <f>IF(OR(U96="",J96=""),0,J96*U96)</f>
        <v>0</v>
      </c>
      <c r="Q96" s="172">
        <f>IF(OR(V96="",J96=""),0,J96*V96)</f>
        <v>0</v>
      </c>
      <c r="R96" s="320">
        <v>845</v>
      </c>
      <c r="S96" s="320">
        <v>1170</v>
      </c>
      <c r="T96" s="320">
        <v>600</v>
      </c>
      <c r="U96" s="229">
        <f>(R96/1000)*(S96/1000)*(T96/1000)</f>
        <v>0.59318999999999988</v>
      </c>
      <c r="V96" s="321">
        <v>156</v>
      </c>
      <c r="W96" s="1333"/>
      <c r="X96" s="1373"/>
      <c r="Z96" s="176"/>
    </row>
    <row r="97" spans="1:26" s="619" customFormat="1" ht="27.75" customHeight="1" thickBot="1">
      <c r="A97" s="783" t="s">
        <v>1130</v>
      </c>
      <c r="B97" s="768"/>
      <c r="C97" s="768"/>
      <c r="D97" s="768"/>
      <c r="E97" s="768"/>
      <c r="F97" s="768"/>
      <c r="G97" s="784"/>
      <c r="H97" s="768"/>
      <c r="I97" s="785"/>
      <c r="J97" s="769"/>
      <c r="K97" s="771"/>
      <c r="L97" s="704"/>
      <c r="M97" s="1357"/>
      <c r="N97" s="192"/>
      <c r="O97" s="192"/>
      <c r="P97" s="192"/>
      <c r="Q97" s="770"/>
      <c r="R97" s="634"/>
      <c r="S97" s="634"/>
      <c r="W97" s="1333"/>
      <c r="X97" s="1373"/>
      <c r="Z97" s="621"/>
    </row>
    <row r="98" spans="1:26" s="619" customFormat="1" ht="24.75" customHeight="1" thickBot="1">
      <c r="A98" s="566" t="s">
        <v>1169</v>
      </c>
      <c r="B98" s="270"/>
      <c r="C98" s="270"/>
      <c r="D98" s="270"/>
      <c r="E98" s="270"/>
      <c r="F98" s="270"/>
      <c r="G98" s="270"/>
      <c r="H98" s="270"/>
      <c r="I98" s="295"/>
      <c r="J98" s="271"/>
      <c r="K98" s="615"/>
      <c r="L98" s="501"/>
      <c r="M98" s="1357"/>
      <c r="N98" s="617"/>
      <c r="O98" s="617"/>
      <c r="P98" s="617"/>
      <c r="Q98" s="613"/>
      <c r="R98" s="634"/>
      <c r="S98" s="634"/>
      <c r="W98" s="1333"/>
      <c r="X98" s="1373"/>
      <c r="Z98" s="621"/>
    </row>
    <row r="99" spans="1:26" ht="15.75" customHeight="1">
      <c r="A99" s="124" t="s">
        <v>1138</v>
      </c>
      <c r="B99" s="494">
        <v>22.4</v>
      </c>
      <c r="C99" s="494">
        <v>22.4</v>
      </c>
      <c r="D99" s="990">
        <v>5.25</v>
      </c>
      <c r="E99" s="790" t="s">
        <v>140</v>
      </c>
      <c r="F99" s="790">
        <v>58</v>
      </c>
      <c r="G99" s="790" t="s">
        <v>336</v>
      </c>
      <c r="H99" s="790">
        <v>232</v>
      </c>
      <c r="I99" s="889" t="s">
        <v>1462</v>
      </c>
      <c r="J99" s="179"/>
      <c r="K99" s="102"/>
      <c r="L99" s="500">
        <v>2353000</v>
      </c>
      <c r="M99" s="1357"/>
      <c r="N99" s="102"/>
      <c r="O99" s="171"/>
      <c r="P99" s="172">
        <f t="shared" ref="P99:P105" si="19">IF(OR(U99="",J99=""),0,J99*U99)</f>
        <v>0</v>
      </c>
      <c r="Q99" s="172">
        <f t="shared" ref="Q99:Q105" si="20">IF(OR(V99="",J99=""),0,J99*V99)</f>
        <v>0</v>
      </c>
      <c r="R99" s="787">
        <v>1090</v>
      </c>
      <c r="S99" s="787">
        <v>1805</v>
      </c>
      <c r="T99" s="788">
        <v>855</v>
      </c>
      <c r="U99" s="106">
        <f t="shared" ref="U99:U105" si="21">(R99/1000)*(S99/1000)*(T99/1000)</f>
        <v>1.6821697500000001</v>
      </c>
      <c r="V99" s="788">
        <v>247</v>
      </c>
      <c r="W99" s="1333"/>
      <c r="X99" s="1373"/>
      <c r="Z99" s="176"/>
    </row>
    <row r="100" spans="1:26" ht="15.75" customHeight="1">
      <c r="A100" s="60" t="s">
        <v>1139</v>
      </c>
      <c r="B100" s="47">
        <v>28</v>
      </c>
      <c r="C100" s="47">
        <v>28</v>
      </c>
      <c r="D100" s="991">
        <v>7.18</v>
      </c>
      <c r="E100" s="46" t="s">
        <v>140</v>
      </c>
      <c r="F100" s="46">
        <v>58</v>
      </c>
      <c r="G100" s="46" t="s">
        <v>336</v>
      </c>
      <c r="H100" s="46">
        <v>232</v>
      </c>
      <c r="I100" s="889" t="s">
        <v>1462</v>
      </c>
      <c r="J100" s="111"/>
      <c r="K100" s="102"/>
      <c r="L100" s="500">
        <v>2458000</v>
      </c>
      <c r="M100" s="1357"/>
      <c r="N100" s="102"/>
      <c r="O100" s="171"/>
      <c r="P100" s="172">
        <f t="shared" si="19"/>
        <v>0</v>
      </c>
      <c r="Q100" s="172">
        <f t="shared" si="20"/>
        <v>0</v>
      </c>
      <c r="R100" s="787">
        <v>1090</v>
      </c>
      <c r="S100" s="787">
        <v>1805</v>
      </c>
      <c r="T100" s="788">
        <v>855</v>
      </c>
      <c r="U100" s="106">
        <f t="shared" si="21"/>
        <v>1.6821697500000001</v>
      </c>
      <c r="V100" s="788">
        <v>247</v>
      </c>
      <c r="W100" s="1333"/>
      <c r="X100" s="1373"/>
      <c r="Z100" s="176"/>
    </row>
    <row r="101" spans="1:26" ht="15.75" customHeight="1">
      <c r="A101" s="60" t="s">
        <v>1140</v>
      </c>
      <c r="B101" s="47">
        <v>33.5</v>
      </c>
      <c r="C101" s="47">
        <v>33.5</v>
      </c>
      <c r="D101" s="991">
        <v>8.64</v>
      </c>
      <c r="E101" s="46" t="s">
        <v>140</v>
      </c>
      <c r="F101" s="46">
        <v>60</v>
      </c>
      <c r="G101" s="46" t="s">
        <v>336</v>
      </c>
      <c r="H101" s="46">
        <v>232</v>
      </c>
      <c r="I101" s="889" t="s">
        <v>1462</v>
      </c>
      <c r="J101" s="111"/>
      <c r="K101" s="102"/>
      <c r="L101" s="500">
        <v>2766000</v>
      </c>
      <c r="M101" s="1357"/>
      <c r="N101" s="102"/>
      <c r="O101" s="171"/>
      <c r="P101" s="172">
        <f t="shared" si="19"/>
        <v>0</v>
      </c>
      <c r="Q101" s="172">
        <f t="shared" si="20"/>
        <v>0</v>
      </c>
      <c r="R101" s="787">
        <v>1090</v>
      </c>
      <c r="S101" s="787">
        <v>1805</v>
      </c>
      <c r="T101" s="788">
        <v>855</v>
      </c>
      <c r="U101" s="106">
        <f t="shared" si="21"/>
        <v>1.6821697500000001</v>
      </c>
      <c r="V101" s="788">
        <v>247</v>
      </c>
      <c r="W101" s="1333"/>
      <c r="X101" s="1373"/>
      <c r="Z101" s="176"/>
    </row>
    <row r="102" spans="1:26" ht="15.75" customHeight="1">
      <c r="A102" s="60" t="s">
        <v>1141</v>
      </c>
      <c r="B102" s="47">
        <v>40</v>
      </c>
      <c r="C102" s="47">
        <v>40</v>
      </c>
      <c r="D102" s="991">
        <v>9.83</v>
      </c>
      <c r="E102" s="46" t="s">
        <v>140</v>
      </c>
      <c r="F102" s="46">
        <v>61</v>
      </c>
      <c r="G102" s="46" t="s">
        <v>594</v>
      </c>
      <c r="H102" s="46">
        <v>291</v>
      </c>
      <c r="I102" s="889" t="s">
        <v>1462</v>
      </c>
      <c r="J102" s="111"/>
      <c r="K102" s="211"/>
      <c r="L102" s="500">
        <v>3180000</v>
      </c>
      <c r="M102" s="1357"/>
      <c r="N102" s="102"/>
      <c r="O102" s="171"/>
      <c r="P102" s="172">
        <f t="shared" si="19"/>
        <v>0</v>
      </c>
      <c r="Q102" s="172">
        <f t="shared" si="20"/>
        <v>0</v>
      </c>
      <c r="R102" s="787">
        <v>1405</v>
      </c>
      <c r="S102" s="787">
        <v>1805</v>
      </c>
      <c r="T102" s="788">
        <v>910</v>
      </c>
      <c r="U102" s="106">
        <f t="shared" si="21"/>
        <v>2.3077827499999999</v>
      </c>
      <c r="V102" s="788">
        <v>325</v>
      </c>
      <c r="W102" s="1333"/>
      <c r="X102" s="1373"/>
      <c r="Z102" s="176"/>
    </row>
    <row r="103" spans="1:26" ht="15.75" customHeight="1">
      <c r="A103" s="221" t="s">
        <v>1142</v>
      </c>
      <c r="B103" s="222">
        <v>45</v>
      </c>
      <c r="C103" s="222">
        <v>45</v>
      </c>
      <c r="D103" s="992">
        <v>12</v>
      </c>
      <c r="E103" s="223" t="s">
        <v>140</v>
      </c>
      <c r="F103" s="223">
        <v>64</v>
      </c>
      <c r="G103" s="223" t="s">
        <v>594</v>
      </c>
      <c r="H103" s="223">
        <v>291</v>
      </c>
      <c r="I103" s="889" t="s">
        <v>1462</v>
      </c>
      <c r="J103" s="112"/>
      <c r="K103" s="102"/>
      <c r="L103" s="500">
        <v>3344000</v>
      </c>
      <c r="M103" s="1357"/>
      <c r="N103" s="102"/>
      <c r="O103" s="171"/>
      <c r="P103" s="172">
        <f t="shared" si="19"/>
        <v>0</v>
      </c>
      <c r="Q103" s="172">
        <f t="shared" si="20"/>
        <v>0</v>
      </c>
      <c r="R103" s="787">
        <v>1405</v>
      </c>
      <c r="S103" s="787">
        <v>1805</v>
      </c>
      <c r="T103" s="788">
        <v>910</v>
      </c>
      <c r="U103" s="106">
        <f t="shared" si="21"/>
        <v>2.3077827499999999</v>
      </c>
      <c r="V103" s="788">
        <v>325</v>
      </c>
      <c r="W103" s="1333"/>
      <c r="X103" s="1373"/>
      <c r="Z103" s="176"/>
    </row>
    <row r="104" spans="1:26" ht="15.75" customHeight="1">
      <c r="A104" s="60" t="s">
        <v>1143</v>
      </c>
      <c r="B104" s="47">
        <v>50</v>
      </c>
      <c r="C104" s="47">
        <v>50</v>
      </c>
      <c r="D104" s="991">
        <v>13.81</v>
      </c>
      <c r="E104" s="46" t="s">
        <v>140</v>
      </c>
      <c r="F104" s="46">
        <v>65</v>
      </c>
      <c r="G104" s="46" t="s">
        <v>594</v>
      </c>
      <c r="H104" s="46">
        <v>291</v>
      </c>
      <c r="I104" s="889" t="s">
        <v>1462</v>
      </c>
      <c r="J104" s="772"/>
      <c r="K104" s="211"/>
      <c r="L104" s="500">
        <v>3510000</v>
      </c>
      <c r="M104" s="1357"/>
      <c r="N104" s="771"/>
      <c r="O104" s="171"/>
      <c r="P104" s="172">
        <f t="shared" si="19"/>
        <v>0</v>
      </c>
      <c r="Q104" s="172">
        <f t="shared" si="20"/>
        <v>0</v>
      </c>
      <c r="R104" s="787">
        <v>1405</v>
      </c>
      <c r="S104" s="787">
        <v>1805</v>
      </c>
      <c r="T104" s="788">
        <v>910</v>
      </c>
      <c r="U104" s="106">
        <f t="shared" si="21"/>
        <v>2.3077827499999999</v>
      </c>
      <c r="V104" s="788">
        <v>325</v>
      </c>
      <c r="W104" s="1333"/>
      <c r="X104" s="1373"/>
      <c r="Z104" s="176"/>
    </row>
    <row r="105" spans="1:26" ht="15.75" customHeight="1" thickBot="1">
      <c r="A105" s="221" t="s">
        <v>1144</v>
      </c>
      <c r="B105" s="222">
        <v>56</v>
      </c>
      <c r="C105" s="222">
        <v>56</v>
      </c>
      <c r="D105" s="992">
        <v>17.39</v>
      </c>
      <c r="E105" s="223" t="s">
        <v>140</v>
      </c>
      <c r="F105" s="223">
        <v>65</v>
      </c>
      <c r="G105" s="223" t="s">
        <v>594</v>
      </c>
      <c r="H105" s="223">
        <v>291</v>
      </c>
      <c r="I105" s="889" t="s">
        <v>1462</v>
      </c>
      <c r="J105" s="773"/>
      <c r="K105" s="771"/>
      <c r="L105" s="500">
        <v>3756000</v>
      </c>
      <c r="M105" s="1357"/>
      <c r="N105" s="771"/>
      <c r="O105" s="171"/>
      <c r="P105" s="172">
        <f t="shared" si="19"/>
        <v>0</v>
      </c>
      <c r="Q105" s="172">
        <f t="shared" si="20"/>
        <v>0</v>
      </c>
      <c r="R105" s="787">
        <v>1405</v>
      </c>
      <c r="S105" s="787">
        <v>1805</v>
      </c>
      <c r="T105" s="788">
        <v>910</v>
      </c>
      <c r="U105" s="106">
        <f t="shared" si="21"/>
        <v>2.3077827499999999</v>
      </c>
      <c r="V105" s="788">
        <v>325</v>
      </c>
      <c r="W105" s="1333"/>
      <c r="X105" s="1373"/>
      <c r="Z105" s="176"/>
    </row>
    <row r="106" spans="1:26" s="619" customFormat="1" ht="18" customHeight="1" thickBot="1">
      <c r="A106" s="453" t="s">
        <v>1151</v>
      </c>
      <c r="B106" s="270"/>
      <c r="C106" s="270"/>
      <c r="D106" s="270"/>
      <c r="E106" s="270"/>
      <c r="F106" s="270"/>
      <c r="G106" s="270"/>
      <c r="H106" s="270"/>
      <c r="I106" s="295"/>
      <c r="J106" s="271"/>
      <c r="K106" s="615"/>
      <c r="L106" s="501"/>
      <c r="M106" s="1357"/>
      <c r="N106" s="617"/>
      <c r="O106" s="617"/>
      <c r="P106" s="617"/>
      <c r="Q106" s="613"/>
      <c r="R106" s="634"/>
      <c r="S106" s="634"/>
      <c r="W106" s="1333"/>
      <c r="X106" s="1373"/>
      <c r="Z106" s="621"/>
    </row>
    <row r="107" spans="1:26" ht="14.25" customHeight="1">
      <c r="A107" s="164" t="s">
        <v>1145</v>
      </c>
      <c r="B107" s="246" t="s">
        <v>140</v>
      </c>
      <c r="C107" s="247" t="s">
        <v>140</v>
      </c>
      <c r="D107" s="247" t="s">
        <v>140</v>
      </c>
      <c r="E107" s="247" t="s">
        <v>140</v>
      </c>
      <c r="F107" s="247" t="s">
        <v>140</v>
      </c>
      <c r="G107" s="247" t="s">
        <v>1159</v>
      </c>
      <c r="H107" s="247">
        <v>10.4</v>
      </c>
      <c r="I107" s="889" t="s">
        <v>1462</v>
      </c>
      <c r="J107" s="127"/>
      <c r="K107" s="102"/>
      <c r="L107" s="500">
        <v>317000</v>
      </c>
      <c r="M107" s="1357"/>
      <c r="N107" s="102"/>
      <c r="O107" s="171"/>
      <c r="P107" s="172">
        <f t="shared" ref="P107:P112" si="22">IF(OR(U107="",J107=""),0,J107*U107)</f>
        <v>0</v>
      </c>
      <c r="Q107" s="172">
        <f t="shared" ref="Q107:Q112" si="23">IF(OR(V107="",J107=""),0,J107*V107)</f>
        <v>0</v>
      </c>
      <c r="R107" s="787">
        <v>740</v>
      </c>
      <c r="S107" s="787">
        <v>275</v>
      </c>
      <c r="T107" s="788">
        <v>405</v>
      </c>
      <c r="U107" s="106">
        <f t="shared" ref="U107:U112" si="24">(R107/1000)*(S107/1000)*(T107/1000)</f>
        <v>8.2417500000000005E-2</v>
      </c>
      <c r="V107" s="788">
        <v>14</v>
      </c>
      <c r="W107" s="1333"/>
      <c r="X107" s="1373"/>
      <c r="Z107" s="176"/>
    </row>
    <row r="108" spans="1:26" ht="14.25" customHeight="1">
      <c r="A108" s="254" t="s">
        <v>1146</v>
      </c>
      <c r="B108" s="255" t="s">
        <v>140</v>
      </c>
      <c r="C108" s="256" t="s">
        <v>140</v>
      </c>
      <c r="D108" s="256" t="s">
        <v>140</v>
      </c>
      <c r="E108" s="256" t="s">
        <v>140</v>
      </c>
      <c r="F108" s="256" t="s">
        <v>140</v>
      </c>
      <c r="G108" s="256" t="s">
        <v>1160</v>
      </c>
      <c r="H108" s="256">
        <v>33</v>
      </c>
      <c r="I108" s="889" t="s">
        <v>1462</v>
      </c>
      <c r="J108" s="245"/>
      <c r="K108" s="102"/>
      <c r="L108" s="500">
        <v>628000</v>
      </c>
      <c r="M108" s="1357"/>
      <c r="N108" s="102"/>
      <c r="O108" s="171"/>
      <c r="P108" s="172">
        <f t="shared" si="22"/>
        <v>0</v>
      </c>
      <c r="Q108" s="172">
        <f t="shared" si="23"/>
        <v>0</v>
      </c>
      <c r="R108" s="787">
        <v>1020</v>
      </c>
      <c r="S108" s="787">
        <v>390</v>
      </c>
      <c r="T108" s="788">
        <v>850</v>
      </c>
      <c r="U108" s="106">
        <f t="shared" si="24"/>
        <v>0.33813000000000004</v>
      </c>
      <c r="V108" s="788">
        <v>58</v>
      </c>
      <c r="W108" s="1333"/>
      <c r="X108" s="1373"/>
      <c r="Z108" s="176"/>
    </row>
    <row r="109" spans="1:26" ht="14.25" customHeight="1">
      <c r="A109" s="221" t="s">
        <v>1147</v>
      </c>
      <c r="B109" s="222" t="s">
        <v>140</v>
      </c>
      <c r="C109" s="223" t="s">
        <v>140</v>
      </c>
      <c r="D109" s="223" t="s">
        <v>140</v>
      </c>
      <c r="E109" s="223" t="s">
        <v>140</v>
      </c>
      <c r="F109" s="223" t="s">
        <v>140</v>
      </c>
      <c r="G109" s="223" t="s">
        <v>1161</v>
      </c>
      <c r="H109" s="223">
        <v>36</v>
      </c>
      <c r="I109" s="889" t="s">
        <v>1462</v>
      </c>
      <c r="J109" s="112"/>
      <c r="K109" s="211"/>
      <c r="L109" s="500">
        <v>852000</v>
      </c>
      <c r="M109" s="1357"/>
      <c r="N109" s="102"/>
      <c r="O109" s="171"/>
      <c r="P109" s="172">
        <f t="shared" si="22"/>
        <v>0</v>
      </c>
      <c r="Q109" s="172">
        <f t="shared" si="23"/>
        <v>0</v>
      </c>
      <c r="R109" s="787">
        <v>1020</v>
      </c>
      <c r="S109" s="787">
        <v>390</v>
      </c>
      <c r="T109" s="788">
        <v>850</v>
      </c>
      <c r="U109" s="106">
        <f t="shared" si="24"/>
        <v>0.33813000000000004</v>
      </c>
      <c r="V109" s="788">
        <v>61</v>
      </c>
      <c r="W109" s="1333"/>
      <c r="X109" s="1373"/>
      <c r="Z109" s="176"/>
    </row>
    <row r="110" spans="1:26" ht="14.25" customHeight="1">
      <c r="A110" s="221" t="s">
        <v>1148</v>
      </c>
      <c r="B110" s="222" t="s">
        <v>140</v>
      </c>
      <c r="C110" s="223" t="s">
        <v>140</v>
      </c>
      <c r="D110" s="223" t="s">
        <v>140</v>
      </c>
      <c r="E110" s="223" t="s">
        <v>140</v>
      </c>
      <c r="F110" s="223" t="s">
        <v>140</v>
      </c>
      <c r="G110" s="223" t="s">
        <v>1161</v>
      </c>
      <c r="H110" s="223">
        <v>48</v>
      </c>
      <c r="I110" s="889" t="s">
        <v>1462</v>
      </c>
      <c r="J110" s="112"/>
      <c r="K110" s="102"/>
      <c r="L110" s="500">
        <v>1066000</v>
      </c>
      <c r="M110" s="1357"/>
      <c r="N110" s="102"/>
      <c r="O110" s="171"/>
      <c r="P110" s="172">
        <f t="shared" si="22"/>
        <v>0</v>
      </c>
      <c r="Q110" s="172">
        <f t="shared" si="23"/>
        <v>0</v>
      </c>
      <c r="R110" s="787">
        <v>1320</v>
      </c>
      <c r="S110" s="787">
        <v>390</v>
      </c>
      <c r="T110" s="788">
        <v>850</v>
      </c>
      <c r="U110" s="106">
        <f t="shared" si="24"/>
        <v>0.43758000000000002</v>
      </c>
      <c r="V110" s="788">
        <v>79</v>
      </c>
      <c r="W110" s="1333"/>
      <c r="X110" s="1373"/>
      <c r="Z110" s="176"/>
    </row>
    <row r="111" spans="1:26" ht="14.25" customHeight="1">
      <c r="A111" s="221" t="s">
        <v>1149</v>
      </c>
      <c r="B111" s="222" t="s">
        <v>140</v>
      </c>
      <c r="C111" s="223" t="s">
        <v>140</v>
      </c>
      <c r="D111" s="223" t="s">
        <v>140</v>
      </c>
      <c r="E111" s="223" t="s">
        <v>140</v>
      </c>
      <c r="F111" s="223" t="s">
        <v>140</v>
      </c>
      <c r="G111" s="223" t="s">
        <v>1161</v>
      </c>
      <c r="H111" s="223">
        <v>51</v>
      </c>
      <c r="I111" s="889" t="s">
        <v>1462</v>
      </c>
      <c r="J111" s="112"/>
      <c r="K111" s="102"/>
      <c r="L111" s="500">
        <v>1267000</v>
      </c>
      <c r="M111" s="1357"/>
      <c r="N111" s="102"/>
      <c r="O111" s="171"/>
      <c r="P111" s="172">
        <f t="shared" si="22"/>
        <v>0</v>
      </c>
      <c r="Q111" s="172">
        <f t="shared" si="23"/>
        <v>0</v>
      </c>
      <c r="R111" s="787">
        <v>1320</v>
      </c>
      <c r="S111" s="787">
        <v>390</v>
      </c>
      <c r="T111" s="788">
        <v>850</v>
      </c>
      <c r="U111" s="106">
        <f t="shared" si="24"/>
        <v>0.43758000000000002</v>
      </c>
      <c r="V111" s="788">
        <v>82</v>
      </c>
      <c r="W111" s="1333"/>
      <c r="X111" s="1373"/>
      <c r="Z111" s="176"/>
    </row>
    <row r="112" spans="1:26" ht="14.25" customHeight="1" thickBot="1">
      <c r="A112" s="221" t="s">
        <v>1150</v>
      </c>
      <c r="B112" s="222" t="s">
        <v>140</v>
      </c>
      <c r="C112" s="223" t="s">
        <v>140</v>
      </c>
      <c r="D112" s="223" t="s">
        <v>140</v>
      </c>
      <c r="E112" s="223" t="s">
        <v>140</v>
      </c>
      <c r="F112" s="223" t="s">
        <v>140</v>
      </c>
      <c r="G112" s="223" t="s">
        <v>1161</v>
      </c>
      <c r="H112" s="223">
        <v>24</v>
      </c>
      <c r="I112" s="889" t="s">
        <v>1462</v>
      </c>
      <c r="J112" s="112"/>
      <c r="K112" s="102"/>
      <c r="L112" s="500">
        <v>1459000</v>
      </c>
      <c r="M112" s="1357"/>
      <c r="N112" s="102"/>
      <c r="O112" s="171"/>
      <c r="P112" s="172">
        <f t="shared" si="22"/>
        <v>0</v>
      </c>
      <c r="Q112" s="172">
        <f t="shared" si="23"/>
        <v>0</v>
      </c>
      <c r="R112" s="787">
        <v>1320</v>
      </c>
      <c r="S112" s="787">
        <v>390</v>
      </c>
      <c r="T112" s="788">
        <v>850</v>
      </c>
      <c r="U112" s="106">
        <f t="shared" si="24"/>
        <v>0.43758000000000002</v>
      </c>
      <c r="V112" s="788">
        <v>85</v>
      </c>
      <c r="W112" s="1333"/>
      <c r="X112" s="1373"/>
      <c r="Z112" s="176"/>
    </row>
    <row r="113" spans="1:26" s="619" customFormat="1" ht="36.75" customHeight="1" thickBot="1">
      <c r="A113" s="1592" t="s">
        <v>1201</v>
      </c>
      <c r="B113" s="1593"/>
      <c r="C113" s="1593"/>
      <c r="D113" s="1593"/>
      <c r="E113" s="1593"/>
      <c r="F113" s="1593"/>
      <c r="G113" s="1593"/>
      <c r="H113" s="1593"/>
      <c r="I113" s="1593"/>
      <c r="J113" s="841"/>
      <c r="K113" s="832"/>
      <c r="L113" s="704"/>
      <c r="M113" s="1357"/>
      <c r="N113" s="832"/>
      <c r="O113" s="831"/>
      <c r="P113" s="618"/>
      <c r="Q113" s="618"/>
      <c r="U113" s="620"/>
      <c r="W113" s="1333"/>
      <c r="X113" s="1373"/>
      <c r="Z113" s="621"/>
    </row>
    <row r="114" spans="1:26" ht="44.25" customHeight="1" thickBot="1">
      <c r="A114" s="1546" t="s">
        <v>1274</v>
      </c>
      <c r="B114" s="1547"/>
      <c r="C114" s="1547"/>
      <c r="D114" s="1547"/>
      <c r="E114" s="1547"/>
      <c r="F114" s="1547"/>
      <c r="G114" s="1547"/>
      <c r="H114" s="1547"/>
      <c r="I114" s="1547"/>
      <c r="J114" s="1548"/>
      <c r="K114" s="832"/>
      <c r="L114" s="502"/>
      <c r="M114" s="1357"/>
      <c r="N114" s="190"/>
      <c r="O114" s="171"/>
      <c r="P114" s="172"/>
      <c r="Q114" s="172"/>
      <c r="W114" s="1333"/>
      <c r="X114" s="1373"/>
      <c r="Z114" s="176"/>
    </row>
    <row r="115" spans="1:26" ht="12.75" customHeight="1">
      <c r="A115" s="59" t="s">
        <v>1202</v>
      </c>
      <c r="B115" s="387">
        <v>2.2000000000000002</v>
      </c>
      <c r="C115" s="444">
        <v>2.4</v>
      </c>
      <c r="D115" s="442">
        <v>50</v>
      </c>
      <c r="E115" s="608">
        <v>414</v>
      </c>
      <c r="F115" s="442">
        <v>23</v>
      </c>
      <c r="G115" s="445" t="s">
        <v>1263</v>
      </c>
      <c r="H115" s="387">
        <v>17</v>
      </c>
      <c r="I115" s="889" t="s">
        <v>1462</v>
      </c>
      <c r="J115" s="886"/>
      <c r="K115" s="832"/>
      <c r="L115" s="500">
        <v>143000</v>
      </c>
      <c r="M115" s="1357"/>
      <c r="N115" s="639"/>
      <c r="O115" s="171"/>
      <c r="P115" s="172">
        <f t="shared" ref="P115:P134" si="25">IF(OR(U115="",J115=""),0,J115*U115)</f>
        <v>0</v>
      </c>
      <c r="Q115" s="172">
        <f t="shared" ref="Q115:Q134" si="26">IF(OR(V115="",J115=""),0,J115*V115)</f>
        <v>0</v>
      </c>
      <c r="R115" s="321">
        <v>675</v>
      </c>
      <c r="S115" s="321">
        <v>285</v>
      </c>
      <c r="T115" s="321">
        <v>675</v>
      </c>
      <c r="U115" s="323">
        <f>(R115/1000)*(S115/1000)*(T115/1000)</f>
        <v>0.12985312500000001</v>
      </c>
      <c r="V115" s="702">
        <v>20</v>
      </c>
      <c r="W115" s="1333"/>
      <c r="X115" s="1373"/>
      <c r="Z115" s="176"/>
    </row>
    <row r="116" spans="1:26" ht="12.75" customHeight="1">
      <c r="A116" s="59" t="s">
        <v>1203</v>
      </c>
      <c r="B116" s="387">
        <v>2.8</v>
      </c>
      <c r="C116" s="444">
        <v>3.2</v>
      </c>
      <c r="D116" s="442">
        <v>50</v>
      </c>
      <c r="E116" s="608">
        <v>414</v>
      </c>
      <c r="F116" s="442">
        <v>23</v>
      </c>
      <c r="G116" s="445" t="s">
        <v>1263</v>
      </c>
      <c r="H116" s="387">
        <v>17</v>
      </c>
      <c r="I116" s="889" t="s">
        <v>1462</v>
      </c>
      <c r="J116" s="882"/>
      <c r="K116" s="210"/>
      <c r="L116" s="500">
        <v>144000</v>
      </c>
      <c r="M116" s="1357"/>
      <c r="N116" s="639"/>
      <c r="O116" s="171"/>
      <c r="P116" s="172">
        <f t="shared" si="25"/>
        <v>0</v>
      </c>
      <c r="Q116" s="172">
        <f t="shared" si="26"/>
        <v>0</v>
      </c>
      <c r="R116" s="321">
        <v>675</v>
      </c>
      <c r="S116" s="321">
        <v>285</v>
      </c>
      <c r="T116" s="321">
        <v>675</v>
      </c>
      <c r="U116" s="323">
        <f>(R116/1000)*(S116/1000)*(T116/1000)</f>
        <v>0.12985312500000001</v>
      </c>
      <c r="V116" s="702">
        <v>20</v>
      </c>
      <c r="W116" s="1333"/>
      <c r="X116" s="1373"/>
      <c r="Z116" s="176"/>
    </row>
    <row r="117" spans="1:26" ht="12.75" customHeight="1">
      <c r="A117" s="59" t="s">
        <v>1204</v>
      </c>
      <c r="B117" s="387">
        <v>3.6</v>
      </c>
      <c r="C117" s="444">
        <v>4</v>
      </c>
      <c r="D117" s="442">
        <v>56</v>
      </c>
      <c r="E117" s="608">
        <v>521</v>
      </c>
      <c r="F117" s="442">
        <v>29</v>
      </c>
      <c r="G117" s="445" t="s">
        <v>1263</v>
      </c>
      <c r="H117" s="387">
        <v>18.5</v>
      </c>
      <c r="I117" s="889" t="s">
        <v>1462</v>
      </c>
      <c r="J117" s="882"/>
      <c r="K117" s="214"/>
      <c r="L117" s="500">
        <v>153000</v>
      </c>
      <c r="M117" s="1357"/>
      <c r="N117" s="639"/>
      <c r="O117" s="171"/>
      <c r="P117" s="172">
        <f t="shared" si="25"/>
        <v>0</v>
      </c>
      <c r="Q117" s="172">
        <f t="shared" si="26"/>
        <v>0</v>
      </c>
      <c r="R117" s="321">
        <v>675</v>
      </c>
      <c r="S117" s="321">
        <v>285</v>
      </c>
      <c r="T117" s="321">
        <v>675</v>
      </c>
      <c r="U117" s="323">
        <f>(R117/1000)*(S117/1000)*(T117/1000)</f>
        <v>0.12985312500000001</v>
      </c>
      <c r="V117" s="702">
        <v>21.5</v>
      </c>
      <c r="W117" s="1333"/>
      <c r="X117" s="1373"/>
      <c r="Z117" s="176"/>
    </row>
    <row r="118" spans="1:26" ht="12.75" customHeight="1" thickBot="1">
      <c r="A118" s="59" t="s">
        <v>1205</v>
      </c>
      <c r="B118" s="387">
        <v>4.5</v>
      </c>
      <c r="C118" s="444">
        <v>5</v>
      </c>
      <c r="D118" s="442">
        <v>56</v>
      </c>
      <c r="E118" s="608">
        <v>521</v>
      </c>
      <c r="F118" s="442">
        <v>29</v>
      </c>
      <c r="G118" s="445" t="s">
        <v>1263</v>
      </c>
      <c r="H118" s="387">
        <v>18.5</v>
      </c>
      <c r="I118" s="889" t="s">
        <v>1462</v>
      </c>
      <c r="J118" s="885"/>
      <c r="K118" s="832"/>
      <c r="L118" s="500">
        <v>164000</v>
      </c>
      <c r="M118" s="1357"/>
      <c r="N118" s="639"/>
      <c r="O118" s="171"/>
      <c r="P118" s="172">
        <f t="shared" si="25"/>
        <v>0</v>
      </c>
      <c r="Q118" s="172">
        <f t="shared" si="26"/>
        <v>0</v>
      </c>
      <c r="R118" s="321">
        <v>675</v>
      </c>
      <c r="S118" s="321">
        <v>285</v>
      </c>
      <c r="T118" s="321">
        <v>675</v>
      </c>
      <c r="U118" s="323">
        <f>(R118/1000)*(S118/1000)*(T118/1000)</f>
        <v>0.12985312500000001</v>
      </c>
      <c r="V118" s="702">
        <v>21.5</v>
      </c>
      <c r="W118" s="1333"/>
      <c r="X118" s="1373"/>
      <c r="Z118" s="176"/>
    </row>
    <row r="119" spans="1:26" s="619" customFormat="1" ht="44.25" customHeight="1" thickBot="1">
      <c r="A119" s="1546" t="s">
        <v>1275</v>
      </c>
      <c r="B119" s="1547"/>
      <c r="C119" s="1547"/>
      <c r="D119" s="1547"/>
      <c r="E119" s="1547"/>
      <c r="F119" s="1547"/>
      <c r="G119" s="1547"/>
      <c r="H119" s="1547"/>
      <c r="I119" s="1547"/>
      <c r="J119" s="1548"/>
      <c r="K119" s="211"/>
      <c r="L119" s="501"/>
      <c r="M119" s="1357"/>
      <c r="N119" s="845"/>
      <c r="O119" s="844"/>
      <c r="P119" s="618">
        <f t="shared" si="25"/>
        <v>0</v>
      </c>
      <c r="Q119" s="618">
        <f t="shared" si="26"/>
        <v>0</v>
      </c>
      <c r="U119" s="620">
        <f t="shared" ref="U119:U129" si="27">(R119/1000)*(S119/1000)*(T119/1000)</f>
        <v>0</v>
      </c>
      <c r="W119" s="1333"/>
      <c r="X119" s="1373"/>
      <c r="Z119" s="621"/>
    </row>
    <row r="120" spans="1:26" ht="12.75" customHeight="1">
      <c r="A120" s="60" t="s">
        <v>1206</v>
      </c>
      <c r="B120" s="387">
        <v>2.8</v>
      </c>
      <c r="C120" s="833">
        <v>3.2</v>
      </c>
      <c r="D120" s="38">
        <v>80</v>
      </c>
      <c r="E120" s="38">
        <v>764</v>
      </c>
      <c r="F120" s="38">
        <v>30</v>
      </c>
      <c r="G120" s="97" t="s">
        <v>167</v>
      </c>
      <c r="H120" s="835">
        <v>21.5</v>
      </c>
      <c r="I120" s="889" t="s">
        <v>1462</v>
      </c>
      <c r="J120" s="886"/>
      <c r="K120" s="832"/>
      <c r="L120" s="500">
        <v>154000</v>
      </c>
      <c r="M120" s="1357"/>
      <c r="N120" s="640"/>
      <c r="O120" s="171"/>
      <c r="P120" s="172">
        <f t="shared" si="25"/>
        <v>0</v>
      </c>
      <c r="Q120" s="172">
        <f t="shared" si="26"/>
        <v>0</v>
      </c>
      <c r="R120" s="321">
        <v>955</v>
      </c>
      <c r="S120" s="321">
        <v>260</v>
      </c>
      <c r="T120" s="321">
        <v>955</v>
      </c>
      <c r="U120" s="229">
        <f t="shared" si="27"/>
        <v>0.23712649999999999</v>
      </c>
      <c r="V120" s="702">
        <v>26.7</v>
      </c>
      <c r="W120" s="1333"/>
      <c r="X120" s="1373"/>
      <c r="Z120" s="176"/>
    </row>
    <row r="121" spans="1:26" ht="12.75" customHeight="1">
      <c r="A121" s="60" t="s">
        <v>1207</v>
      </c>
      <c r="B121" s="387">
        <v>3.6</v>
      </c>
      <c r="C121" s="833">
        <v>4</v>
      </c>
      <c r="D121" s="38">
        <v>80</v>
      </c>
      <c r="E121" s="38">
        <v>764</v>
      </c>
      <c r="F121" s="38">
        <v>30</v>
      </c>
      <c r="G121" s="97" t="s">
        <v>167</v>
      </c>
      <c r="H121" s="835">
        <v>21.5</v>
      </c>
      <c r="I121" s="889" t="s">
        <v>1462</v>
      </c>
      <c r="J121" s="882"/>
      <c r="K121" s="213"/>
      <c r="L121" s="500">
        <v>158000</v>
      </c>
      <c r="M121" s="1357"/>
      <c r="N121" s="640"/>
      <c r="O121" s="171"/>
      <c r="P121" s="172">
        <f t="shared" si="25"/>
        <v>0</v>
      </c>
      <c r="Q121" s="172">
        <f t="shared" si="26"/>
        <v>0</v>
      </c>
      <c r="R121" s="321">
        <v>955</v>
      </c>
      <c r="S121" s="321">
        <v>260</v>
      </c>
      <c r="T121" s="321">
        <v>955</v>
      </c>
      <c r="U121" s="229">
        <f t="shared" si="27"/>
        <v>0.23712649999999999</v>
      </c>
      <c r="V121" s="702">
        <v>26.7</v>
      </c>
      <c r="W121" s="1333"/>
      <c r="X121" s="1373"/>
      <c r="Z121" s="176"/>
    </row>
    <row r="122" spans="1:26" ht="12.75" customHeight="1">
      <c r="A122" s="60" t="s">
        <v>1208</v>
      </c>
      <c r="B122" s="387">
        <v>4.5</v>
      </c>
      <c r="C122" s="833">
        <v>5</v>
      </c>
      <c r="D122" s="38">
        <v>88</v>
      </c>
      <c r="E122" s="38">
        <v>905</v>
      </c>
      <c r="F122" s="38">
        <v>33</v>
      </c>
      <c r="G122" s="97" t="s">
        <v>167</v>
      </c>
      <c r="H122" s="835">
        <v>23.7</v>
      </c>
      <c r="I122" s="889" t="s">
        <v>1462</v>
      </c>
      <c r="J122" s="882"/>
      <c r="K122" s="211"/>
      <c r="L122" s="500">
        <v>179000</v>
      </c>
      <c r="M122" s="1357"/>
      <c r="N122" s="640"/>
      <c r="O122" s="171"/>
      <c r="P122" s="172">
        <f t="shared" si="25"/>
        <v>0</v>
      </c>
      <c r="Q122" s="172">
        <f t="shared" si="26"/>
        <v>0</v>
      </c>
      <c r="R122" s="321">
        <v>955</v>
      </c>
      <c r="S122" s="321">
        <v>260</v>
      </c>
      <c r="T122" s="321">
        <v>955</v>
      </c>
      <c r="U122" s="229">
        <f t="shared" si="27"/>
        <v>0.23712649999999999</v>
      </c>
      <c r="V122" s="702">
        <v>28.9</v>
      </c>
      <c r="W122" s="1333"/>
      <c r="X122" s="1373"/>
      <c r="Z122" s="176"/>
    </row>
    <row r="123" spans="1:26" ht="12.75" customHeight="1">
      <c r="A123" s="60" t="s">
        <v>1209</v>
      </c>
      <c r="B123" s="387">
        <v>5.6</v>
      </c>
      <c r="C123" s="833">
        <v>6.3</v>
      </c>
      <c r="D123" s="38">
        <v>88</v>
      </c>
      <c r="E123" s="38">
        <v>905</v>
      </c>
      <c r="F123" s="38">
        <v>33</v>
      </c>
      <c r="G123" s="97" t="s">
        <v>167</v>
      </c>
      <c r="H123" s="835">
        <v>23.7</v>
      </c>
      <c r="I123" s="889" t="s">
        <v>1462</v>
      </c>
      <c r="J123" s="882"/>
      <c r="K123" s="832"/>
      <c r="L123" s="500">
        <v>185000</v>
      </c>
      <c r="M123" s="1357"/>
      <c r="N123" s="640"/>
      <c r="O123" s="171"/>
      <c r="P123" s="172">
        <f t="shared" si="25"/>
        <v>0</v>
      </c>
      <c r="Q123" s="172">
        <f t="shared" si="26"/>
        <v>0</v>
      </c>
      <c r="R123" s="321">
        <v>955</v>
      </c>
      <c r="S123" s="321">
        <v>260</v>
      </c>
      <c r="T123" s="321">
        <v>955</v>
      </c>
      <c r="U123" s="229">
        <f t="shared" si="27"/>
        <v>0.23712649999999999</v>
      </c>
      <c r="V123" s="702">
        <v>28.9</v>
      </c>
      <c r="W123" s="1333"/>
      <c r="X123" s="1373"/>
      <c r="Z123" s="176"/>
    </row>
    <row r="124" spans="1:26" ht="12.75" customHeight="1">
      <c r="A124" s="60" t="s">
        <v>1210</v>
      </c>
      <c r="B124" s="387">
        <v>7.1</v>
      </c>
      <c r="C124" s="833">
        <v>8</v>
      </c>
      <c r="D124" s="38">
        <v>88</v>
      </c>
      <c r="E124" s="38">
        <v>950</v>
      </c>
      <c r="F124" s="38">
        <v>35</v>
      </c>
      <c r="G124" s="97" t="s">
        <v>167</v>
      </c>
      <c r="H124" s="835">
        <v>23.7</v>
      </c>
      <c r="I124" s="889" t="s">
        <v>1462</v>
      </c>
      <c r="J124" s="882"/>
      <c r="K124" s="832"/>
      <c r="L124" s="500">
        <v>233000</v>
      </c>
      <c r="M124" s="1357"/>
      <c r="N124" s="640"/>
      <c r="O124" s="171"/>
      <c r="P124" s="172">
        <f t="shared" si="25"/>
        <v>0</v>
      </c>
      <c r="Q124" s="172">
        <f t="shared" si="26"/>
        <v>0</v>
      </c>
      <c r="R124" s="321">
        <v>955</v>
      </c>
      <c r="S124" s="321">
        <v>260</v>
      </c>
      <c r="T124" s="321">
        <v>955</v>
      </c>
      <c r="U124" s="229">
        <f t="shared" si="27"/>
        <v>0.23712649999999999</v>
      </c>
      <c r="V124" s="702">
        <v>28.9</v>
      </c>
      <c r="W124" s="1333"/>
      <c r="X124" s="1373"/>
      <c r="Z124" s="176"/>
    </row>
    <row r="125" spans="1:26" ht="12.75" customHeight="1">
      <c r="A125" s="60" t="s">
        <v>1211</v>
      </c>
      <c r="B125" s="387">
        <v>8</v>
      </c>
      <c r="C125" s="833">
        <v>9</v>
      </c>
      <c r="D125" s="38">
        <v>110</v>
      </c>
      <c r="E125" s="38">
        <v>1200</v>
      </c>
      <c r="F125" s="38">
        <v>37</v>
      </c>
      <c r="G125" s="97" t="s">
        <v>167</v>
      </c>
      <c r="H125" s="835">
        <v>23.7</v>
      </c>
      <c r="I125" s="889" t="s">
        <v>1462</v>
      </c>
      <c r="J125" s="882"/>
      <c r="K125" s="832"/>
      <c r="L125" s="500">
        <v>238000</v>
      </c>
      <c r="M125" s="1357"/>
      <c r="N125" s="640"/>
      <c r="O125" s="171"/>
      <c r="P125" s="172">
        <f t="shared" si="25"/>
        <v>0</v>
      </c>
      <c r="Q125" s="172">
        <f t="shared" si="26"/>
        <v>0</v>
      </c>
      <c r="R125" s="321">
        <v>955</v>
      </c>
      <c r="S125" s="321">
        <v>260</v>
      </c>
      <c r="T125" s="321">
        <v>955</v>
      </c>
      <c r="U125" s="229">
        <f t="shared" si="27"/>
        <v>0.23712649999999999</v>
      </c>
      <c r="V125" s="702">
        <v>28.9</v>
      </c>
      <c r="W125" s="1333"/>
      <c r="X125" s="1373"/>
      <c r="Z125" s="176"/>
    </row>
    <row r="126" spans="1:26" ht="12.75" customHeight="1">
      <c r="A126" s="60" t="s">
        <v>1212</v>
      </c>
      <c r="B126" s="387">
        <v>9</v>
      </c>
      <c r="C126" s="833">
        <v>10</v>
      </c>
      <c r="D126" s="38">
        <v>140</v>
      </c>
      <c r="E126" s="38">
        <v>1332</v>
      </c>
      <c r="F126" s="38">
        <v>38</v>
      </c>
      <c r="G126" s="97" t="s">
        <v>169</v>
      </c>
      <c r="H126" s="835">
        <v>28.7</v>
      </c>
      <c r="I126" s="889" t="s">
        <v>1462</v>
      </c>
      <c r="J126" s="882"/>
      <c r="K126" s="832"/>
      <c r="L126" s="500">
        <v>245000</v>
      </c>
      <c r="M126" s="1357"/>
      <c r="N126" s="640"/>
      <c r="O126" s="171"/>
      <c r="P126" s="172">
        <f t="shared" si="25"/>
        <v>0</v>
      </c>
      <c r="Q126" s="172">
        <f t="shared" si="26"/>
        <v>0</v>
      </c>
      <c r="R126" s="321">
        <v>955</v>
      </c>
      <c r="S126" s="321">
        <v>330</v>
      </c>
      <c r="T126" s="321">
        <v>955</v>
      </c>
      <c r="U126" s="229">
        <f t="shared" si="27"/>
        <v>0.30096824999999999</v>
      </c>
      <c r="V126" s="702">
        <v>34.1</v>
      </c>
      <c r="W126" s="1333"/>
      <c r="X126" s="1373"/>
      <c r="Z126" s="176"/>
    </row>
    <row r="127" spans="1:26" ht="12.75" customHeight="1">
      <c r="A127" s="60" t="s">
        <v>1213</v>
      </c>
      <c r="B127" s="387">
        <v>10</v>
      </c>
      <c r="C127" s="833">
        <v>11</v>
      </c>
      <c r="D127" s="38">
        <v>165</v>
      </c>
      <c r="E127" s="38">
        <v>1651</v>
      </c>
      <c r="F127" s="38">
        <v>40</v>
      </c>
      <c r="G127" s="97" t="s">
        <v>169</v>
      </c>
      <c r="H127" s="835">
        <v>28.7</v>
      </c>
      <c r="I127" s="889" t="s">
        <v>1462</v>
      </c>
      <c r="J127" s="882"/>
      <c r="K127" s="832"/>
      <c r="L127" s="500">
        <v>262000</v>
      </c>
      <c r="M127" s="1357"/>
      <c r="N127" s="640"/>
      <c r="O127" s="171"/>
      <c r="P127" s="172">
        <f t="shared" si="25"/>
        <v>0</v>
      </c>
      <c r="Q127" s="172">
        <f t="shared" si="26"/>
        <v>0</v>
      </c>
      <c r="R127" s="321">
        <v>955</v>
      </c>
      <c r="S127" s="321">
        <v>330</v>
      </c>
      <c r="T127" s="321">
        <v>955</v>
      </c>
      <c r="U127" s="229">
        <f t="shared" si="27"/>
        <v>0.30096824999999999</v>
      </c>
      <c r="V127" s="702">
        <v>34.1</v>
      </c>
      <c r="W127" s="1333"/>
      <c r="X127" s="1373"/>
      <c r="Z127" s="176"/>
    </row>
    <row r="128" spans="1:26" ht="12.75" customHeight="1">
      <c r="A128" s="60" t="s">
        <v>1214</v>
      </c>
      <c r="B128" s="387">
        <v>11.2</v>
      </c>
      <c r="C128" s="833">
        <v>12.5</v>
      </c>
      <c r="D128" s="38">
        <v>165</v>
      </c>
      <c r="E128" s="38">
        <v>1651</v>
      </c>
      <c r="F128" s="38">
        <v>40</v>
      </c>
      <c r="G128" s="97" t="s">
        <v>169</v>
      </c>
      <c r="H128" s="835">
        <v>28.7</v>
      </c>
      <c r="I128" s="889" t="s">
        <v>1462</v>
      </c>
      <c r="J128" s="882"/>
      <c r="K128" s="832"/>
      <c r="L128" s="500">
        <v>304000</v>
      </c>
      <c r="M128" s="1357"/>
      <c r="N128" s="640"/>
      <c r="O128" s="171"/>
      <c r="P128" s="172">
        <f t="shared" si="25"/>
        <v>0</v>
      </c>
      <c r="Q128" s="172">
        <f t="shared" si="26"/>
        <v>0</v>
      </c>
      <c r="R128" s="321">
        <v>955</v>
      </c>
      <c r="S128" s="321">
        <v>330</v>
      </c>
      <c r="T128" s="321">
        <v>955</v>
      </c>
      <c r="U128" s="229">
        <f t="shared" si="27"/>
        <v>0.30096824999999999</v>
      </c>
      <c r="V128" s="702">
        <v>34.1</v>
      </c>
      <c r="W128" s="1333"/>
      <c r="X128" s="1373"/>
      <c r="Z128" s="176"/>
    </row>
    <row r="129" spans="1:26" ht="12.75" customHeight="1">
      <c r="A129" s="60" t="s">
        <v>1215</v>
      </c>
      <c r="B129" s="387">
        <v>14</v>
      </c>
      <c r="C129" s="833">
        <v>16</v>
      </c>
      <c r="D129" s="38">
        <v>176</v>
      </c>
      <c r="E129" s="38">
        <v>1658</v>
      </c>
      <c r="F129" s="38">
        <v>39</v>
      </c>
      <c r="G129" s="97" t="s">
        <v>169</v>
      </c>
      <c r="H129" s="835">
        <v>30.9</v>
      </c>
      <c r="I129" s="889" t="s">
        <v>1462</v>
      </c>
      <c r="J129" s="1043"/>
      <c r="K129" s="832"/>
      <c r="L129" s="500">
        <v>315000</v>
      </c>
      <c r="M129" s="1357"/>
      <c r="N129" s="640"/>
      <c r="O129" s="171"/>
      <c r="P129" s="172">
        <f t="shared" si="25"/>
        <v>0</v>
      </c>
      <c r="Q129" s="172">
        <f t="shared" si="26"/>
        <v>0</v>
      </c>
      <c r="R129" s="321">
        <v>955</v>
      </c>
      <c r="S129" s="321">
        <v>330</v>
      </c>
      <c r="T129" s="321">
        <v>955</v>
      </c>
      <c r="U129" s="229">
        <f t="shared" si="27"/>
        <v>0.30096824999999999</v>
      </c>
      <c r="V129" s="702">
        <v>36.299999999999997</v>
      </c>
      <c r="W129" s="1333"/>
      <c r="X129" s="1373"/>
      <c r="Z129" s="176"/>
    </row>
    <row r="130" spans="1:26" ht="12.75" customHeight="1" thickBot="1">
      <c r="A130" s="60" t="s">
        <v>1588</v>
      </c>
      <c r="B130" s="387">
        <v>16</v>
      </c>
      <c r="C130" s="1025">
        <v>18</v>
      </c>
      <c r="D130" s="38">
        <v>176</v>
      </c>
      <c r="E130" s="38">
        <v>1658</v>
      </c>
      <c r="F130" s="38">
        <v>39</v>
      </c>
      <c r="G130" s="97" t="s">
        <v>169</v>
      </c>
      <c r="H130" s="1025">
        <v>30.9</v>
      </c>
      <c r="I130" s="889" t="s">
        <v>1462</v>
      </c>
      <c r="J130" s="1042"/>
      <c r="K130" s="1024"/>
      <c r="L130" s="500">
        <v>393000</v>
      </c>
      <c r="M130" s="1357"/>
      <c r="N130" s="640"/>
      <c r="O130" s="171"/>
      <c r="P130" s="172">
        <f t="shared" si="25"/>
        <v>0</v>
      </c>
      <c r="Q130" s="172">
        <f t="shared" si="26"/>
        <v>0</v>
      </c>
      <c r="R130" s="321">
        <v>955</v>
      </c>
      <c r="S130" s="321">
        <v>330</v>
      </c>
      <c r="T130" s="321">
        <v>955</v>
      </c>
      <c r="U130" s="229">
        <f t="shared" ref="U130" si="28">(R130/1000)*(S130/1000)*(T130/1000)</f>
        <v>0.30096824999999999</v>
      </c>
      <c r="V130" s="702">
        <v>37.299999999999997</v>
      </c>
      <c r="W130" s="1333"/>
      <c r="X130" s="1373"/>
      <c r="Z130" s="176"/>
    </row>
    <row r="131" spans="1:26" ht="18" customHeight="1" thickBot="1">
      <c r="A131" s="1532" t="s">
        <v>950</v>
      </c>
      <c r="B131" s="1533"/>
      <c r="C131" s="1533"/>
      <c r="D131" s="1533"/>
      <c r="E131" s="1533"/>
      <c r="F131" s="1533"/>
      <c r="G131" s="1533"/>
      <c r="H131" s="1533"/>
      <c r="I131" s="1533"/>
      <c r="J131" s="1534"/>
      <c r="K131" s="832"/>
      <c r="L131" s="498"/>
      <c r="M131" s="1357"/>
      <c r="N131" s="832"/>
      <c r="O131" s="171"/>
      <c r="P131" s="172">
        <f t="shared" si="25"/>
        <v>0</v>
      </c>
      <c r="Q131" s="172">
        <f t="shared" si="26"/>
        <v>0</v>
      </c>
      <c r="W131" s="1333"/>
      <c r="X131" s="1373"/>
      <c r="Z131" s="176"/>
    </row>
    <row r="132" spans="1:26" s="77" customFormat="1" ht="21.75" customHeight="1">
      <c r="A132" s="1150" t="s">
        <v>991</v>
      </c>
      <c r="B132" s="1609" t="s">
        <v>1273</v>
      </c>
      <c r="C132" s="1609"/>
      <c r="D132" s="1609"/>
      <c r="E132" s="1609"/>
      <c r="F132" s="1609"/>
      <c r="G132" s="374" t="s">
        <v>344</v>
      </c>
      <c r="H132" s="1101">
        <v>2.5</v>
      </c>
      <c r="I132" s="1151" t="s">
        <v>1462</v>
      </c>
      <c r="J132" s="1152"/>
      <c r="K132" s="211"/>
      <c r="L132" s="500">
        <v>30000</v>
      </c>
      <c r="M132" s="1357"/>
      <c r="N132" s="1096"/>
      <c r="O132" s="171"/>
      <c r="P132" s="172">
        <f t="shared" si="25"/>
        <v>0</v>
      </c>
      <c r="Q132" s="172">
        <f t="shared" si="26"/>
        <v>0</v>
      </c>
      <c r="R132" s="77">
        <v>715</v>
      </c>
      <c r="S132" s="77">
        <v>123</v>
      </c>
      <c r="T132" s="77">
        <v>715</v>
      </c>
      <c r="U132" s="1071">
        <f t="shared" ref="U132:U134" si="29">(R132/1000)*(S132/1000)*(T132/1000)</f>
        <v>6.2880674999999997E-2</v>
      </c>
      <c r="V132" s="1072">
        <v>4.5</v>
      </c>
      <c r="W132" s="1333"/>
      <c r="X132" s="1373"/>
      <c r="Z132" s="1074"/>
    </row>
    <row r="133" spans="1:26" s="77" customFormat="1" ht="24" customHeight="1">
      <c r="A133" s="1153" t="s">
        <v>952</v>
      </c>
      <c r="B133" s="1562" t="s">
        <v>1284</v>
      </c>
      <c r="C133" s="1562"/>
      <c r="D133" s="1562"/>
      <c r="E133" s="1562"/>
      <c r="F133" s="1562"/>
      <c r="G133" s="97" t="s">
        <v>1613</v>
      </c>
      <c r="H133" s="43">
        <v>5.8</v>
      </c>
      <c r="I133" s="1032" t="s">
        <v>1462</v>
      </c>
      <c r="J133" s="775"/>
      <c r="K133" s="1096"/>
      <c r="L133" s="500">
        <v>44000</v>
      </c>
      <c r="M133" s="1357"/>
      <c r="N133" s="1096"/>
      <c r="O133" s="171"/>
      <c r="P133" s="172">
        <f t="shared" si="25"/>
        <v>0</v>
      </c>
      <c r="Q133" s="172">
        <f t="shared" si="26"/>
        <v>0</v>
      </c>
      <c r="R133" s="77">
        <v>1035</v>
      </c>
      <c r="S133" s="1075">
        <v>89</v>
      </c>
      <c r="T133" s="77">
        <v>1035</v>
      </c>
      <c r="U133" s="1071">
        <f t="shared" si="29"/>
        <v>9.533902499999998E-2</v>
      </c>
      <c r="V133" s="1076">
        <v>7.9</v>
      </c>
      <c r="W133" s="1333"/>
      <c r="X133" s="1373"/>
      <c r="Z133" s="1074"/>
    </row>
    <row r="134" spans="1:26" s="77" customFormat="1" ht="35.25" customHeight="1" thickBot="1">
      <c r="A134" s="1077" t="s">
        <v>1614</v>
      </c>
      <c r="B134" s="1499" t="s">
        <v>1615</v>
      </c>
      <c r="C134" s="1499"/>
      <c r="D134" s="1499"/>
      <c r="E134" s="1499"/>
      <c r="F134" s="1499"/>
      <c r="G134" s="367" t="s">
        <v>1613</v>
      </c>
      <c r="H134" s="1067">
        <v>5.8</v>
      </c>
      <c r="I134" s="1078" t="s">
        <v>1462</v>
      </c>
      <c r="J134" s="467"/>
      <c r="K134" s="1064"/>
      <c r="L134" s="500">
        <v>74000</v>
      </c>
      <c r="M134" s="1357"/>
      <c r="N134" s="1064"/>
      <c r="O134" s="171"/>
      <c r="P134" s="172">
        <f t="shared" si="25"/>
        <v>0</v>
      </c>
      <c r="Q134" s="172">
        <f t="shared" si="26"/>
        <v>0</v>
      </c>
      <c r="R134" s="77">
        <v>1035</v>
      </c>
      <c r="S134" s="1075">
        <v>89</v>
      </c>
      <c r="T134" s="77">
        <v>1035</v>
      </c>
      <c r="U134" s="1071">
        <f t="shared" si="29"/>
        <v>9.533902499999998E-2</v>
      </c>
      <c r="V134" s="1076">
        <v>7.9</v>
      </c>
      <c r="W134" s="1333"/>
      <c r="X134" s="1373"/>
      <c r="Z134" s="1074"/>
    </row>
    <row r="135" spans="1:26" ht="42.75" customHeight="1" thickBot="1">
      <c r="A135" s="1546" t="s">
        <v>1276</v>
      </c>
      <c r="B135" s="1547"/>
      <c r="C135" s="1547"/>
      <c r="D135" s="1547"/>
      <c r="E135" s="1547"/>
      <c r="F135" s="1547"/>
      <c r="G135" s="1547"/>
      <c r="H135" s="1547"/>
      <c r="I135" s="1547"/>
      <c r="J135" s="1548"/>
      <c r="K135" s="832"/>
      <c r="L135" s="498"/>
      <c r="M135" s="1357"/>
      <c r="N135" s="190"/>
      <c r="O135" s="171"/>
      <c r="P135" s="172"/>
      <c r="Q135" s="172"/>
      <c r="W135" s="1333"/>
      <c r="X135" s="1373"/>
    </row>
    <row r="136" spans="1:26" ht="12.75" customHeight="1">
      <c r="A136" s="59" t="s">
        <v>1216</v>
      </c>
      <c r="B136" s="39">
        <v>1.8</v>
      </c>
      <c r="C136" s="444">
        <v>2.2000000000000002</v>
      </c>
      <c r="D136" s="441">
        <v>41</v>
      </c>
      <c r="E136" s="39">
        <v>523</v>
      </c>
      <c r="F136" s="441">
        <v>30</v>
      </c>
      <c r="G136" s="445" t="s">
        <v>339</v>
      </c>
      <c r="H136" s="39">
        <v>12.5</v>
      </c>
      <c r="I136" s="889" t="s">
        <v>1462</v>
      </c>
      <c r="J136" s="886"/>
      <c r="K136" s="211"/>
      <c r="L136" s="500">
        <v>168000</v>
      </c>
      <c r="M136" s="1357"/>
      <c r="N136" s="640"/>
      <c r="O136" s="171"/>
      <c r="P136" s="172">
        <f t="shared" ref="P136:P142" si="30">IF(OR(U136="",J136=""),0,J136*U136)</f>
        <v>0</v>
      </c>
      <c r="Q136" s="172">
        <f t="shared" ref="Q136:Q142" si="31">IF(OR(V136="",J136=""),0,J136*V136)</f>
        <v>0</v>
      </c>
      <c r="R136" s="322">
        <v>1155</v>
      </c>
      <c r="S136" s="322">
        <v>245</v>
      </c>
      <c r="T136" s="321">
        <v>490</v>
      </c>
      <c r="U136" s="231">
        <f t="shared" ref="U136:U142" si="32">(R136/1000)*(S136/1000)*(T136/1000)</f>
        <v>0.13865775</v>
      </c>
      <c r="V136" s="702">
        <v>16</v>
      </c>
      <c r="W136" s="1333"/>
      <c r="X136" s="1373"/>
    </row>
    <row r="137" spans="1:26" ht="12.75" customHeight="1">
      <c r="A137" s="59" t="s">
        <v>1217</v>
      </c>
      <c r="B137" s="39">
        <v>2.2000000000000002</v>
      </c>
      <c r="C137" s="444">
        <v>2.6</v>
      </c>
      <c r="D137" s="441">
        <v>41</v>
      </c>
      <c r="E137" s="39">
        <v>523</v>
      </c>
      <c r="F137" s="441">
        <v>30</v>
      </c>
      <c r="G137" s="445" t="s">
        <v>339</v>
      </c>
      <c r="H137" s="39">
        <v>12.5</v>
      </c>
      <c r="I137" s="889" t="s">
        <v>1462</v>
      </c>
      <c r="J137" s="882"/>
      <c r="K137" s="832"/>
      <c r="L137" s="500">
        <v>181000</v>
      </c>
      <c r="M137" s="1357"/>
      <c r="N137" s="640"/>
      <c r="O137" s="171"/>
      <c r="P137" s="172">
        <f t="shared" si="30"/>
        <v>0</v>
      </c>
      <c r="Q137" s="172">
        <f t="shared" si="31"/>
        <v>0</v>
      </c>
      <c r="R137" s="322">
        <v>1155</v>
      </c>
      <c r="S137" s="322">
        <v>245</v>
      </c>
      <c r="T137" s="321">
        <v>490</v>
      </c>
      <c r="U137" s="231">
        <f t="shared" si="32"/>
        <v>0.13865775</v>
      </c>
      <c r="V137" s="702">
        <v>16</v>
      </c>
      <c r="W137" s="1333"/>
      <c r="X137" s="1373"/>
    </row>
    <row r="138" spans="1:26" ht="12.75" customHeight="1">
      <c r="A138" s="59" t="s">
        <v>1218</v>
      </c>
      <c r="B138" s="39">
        <v>2.8</v>
      </c>
      <c r="C138" s="444">
        <v>3.2</v>
      </c>
      <c r="D138" s="441">
        <v>41</v>
      </c>
      <c r="E138" s="39">
        <v>573</v>
      </c>
      <c r="F138" s="441">
        <v>34</v>
      </c>
      <c r="G138" s="445" t="s">
        <v>339</v>
      </c>
      <c r="H138" s="387">
        <v>13</v>
      </c>
      <c r="I138" s="889" t="s">
        <v>1462</v>
      </c>
      <c r="J138" s="882"/>
      <c r="K138" s="832"/>
      <c r="L138" s="500">
        <v>198000</v>
      </c>
      <c r="M138" s="1357"/>
      <c r="N138" s="640"/>
      <c r="O138" s="171"/>
      <c r="P138" s="172">
        <f t="shared" si="30"/>
        <v>0</v>
      </c>
      <c r="Q138" s="172">
        <f t="shared" si="31"/>
        <v>0</v>
      </c>
      <c r="R138" s="322">
        <v>1155</v>
      </c>
      <c r="S138" s="322">
        <v>245</v>
      </c>
      <c r="T138" s="321">
        <v>490</v>
      </c>
      <c r="U138" s="231">
        <f t="shared" si="32"/>
        <v>0.13865775</v>
      </c>
      <c r="V138" s="702">
        <v>16.5</v>
      </c>
      <c r="W138" s="1333"/>
      <c r="X138" s="1373"/>
    </row>
    <row r="139" spans="1:26" ht="12.75" customHeight="1">
      <c r="A139" s="59" t="s">
        <v>1219</v>
      </c>
      <c r="B139" s="39">
        <v>3.6</v>
      </c>
      <c r="C139" s="444">
        <v>4</v>
      </c>
      <c r="D139" s="441">
        <v>41</v>
      </c>
      <c r="E139" s="39">
        <v>573</v>
      </c>
      <c r="F139" s="441">
        <v>34</v>
      </c>
      <c r="G139" s="445" t="s">
        <v>339</v>
      </c>
      <c r="H139" s="387">
        <v>13</v>
      </c>
      <c r="I139" s="889" t="s">
        <v>1462</v>
      </c>
      <c r="J139" s="882"/>
      <c r="K139" s="832"/>
      <c r="L139" s="500">
        <v>205000</v>
      </c>
      <c r="M139" s="1357"/>
      <c r="N139" s="640"/>
      <c r="O139" s="171"/>
      <c r="P139" s="172">
        <f t="shared" si="30"/>
        <v>0</v>
      </c>
      <c r="Q139" s="172">
        <f t="shared" si="31"/>
        <v>0</v>
      </c>
      <c r="R139" s="322">
        <v>1155</v>
      </c>
      <c r="S139" s="322">
        <v>245</v>
      </c>
      <c r="T139" s="321">
        <v>490</v>
      </c>
      <c r="U139" s="231">
        <f t="shared" si="32"/>
        <v>0.13865775</v>
      </c>
      <c r="V139" s="702">
        <v>16.5</v>
      </c>
      <c r="W139" s="1333"/>
      <c r="X139" s="1373"/>
    </row>
    <row r="140" spans="1:26" ht="12.75" customHeight="1">
      <c r="A140" s="59" t="s">
        <v>1220</v>
      </c>
      <c r="B140" s="39">
        <v>4.5</v>
      </c>
      <c r="C140" s="444">
        <v>5</v>
      </c>
      <c r="D140" s="441">
        <v>48</v>
      </c>
      <c r="E140" s="39">
        <v>693</v>
      </c>
      <c r="F140" s="441">
        <v>35</v>
      </c>
      <c r="G140" s="445" t="s">
        <v>596</v>
      </c>
      <c r="H140" s="387">
        <v>18.5</v>
      </c>
      <c r="I140" s="889" t="s">
        <v>1462</v>
      </c>
      <c r="J140" s="882"/>
      <c r="K140" s="832"/>
      <c r="L140" s="500">
        <v>229000</v>
      </c>
      <c r="M140" s="1357"/>
      <c r="N140" s="640"/>
      <c r="O140" s="171"/>
      <c r="P140" s="172">
        <f t="shared" si="30"/>
        <v>0</v>
      </c>
      <c r="Q140" s="172">
        <f t="shared" si="31"/>
        <v>0</v>
      </c>
      <c r="R140" s="322">
        <v>1370</v>
      </c>
      <c r="S140" s="322">
        <v>295</v>
      </c>
      <c r="T140" s="321">
        <v>505</v>
      </c>
      <c r="U140" s="231">
        <f t="shared" si="32"/>
        <v>0.20409575000000002</v>
      </c>
      <c r="V140" s="702">
        <v>22.8</v>
      </c>
      <c r="W140" s="1333"/>
      <c r="X140" s="1373"/>
    </row>
    <row r="141" spans="1:26" ht="12.75" customHeight="1">
      <c r="A141" s="59" t="s">
        <v>1221</v>
      </c>
      <c r="B141" s="39">
        <v>5.6</v>
      </c>
      <c r="C141" s="444">
        <v>6.3</v>
      </c>
      <c r="D141" s="441">
        <v>48</v>
      </c>
      <c r="E141" s="39">
        <v>792</v>
      </c>
      <c r="F141" s="441">
        <v>36</v>
      </c>
      <c r="G141" s="445" t="s">
        <v>596</v>
      </c>
      <c r="H141" s="387">
        <v>18.8</v>
      </c>
      <c r="I141" s="889" t="s">
        <v>1462</v>
      </c>
      <c r="J141" s="882"/>
      <c r="K141" s="211"/>
      <c r="L141" s="500">
        <v>236000</v>
      </c>
      <c r="M141" s="1357"/>
      <c r="N141" s="640"/>
      <c r="O141" s="171"/>
      <c r="P141" s="172">
        <f t="shared" si="30"/>
        <v>0</v>
      </c>
      <c r="Q141" s="172">
        <f t="shared" si="31"/>
        <v>0</v>
      </c>
      <c r="R141" s="322">
        <v>1370</v>
      </c>
      <c r="S141" s="322">
        <v>295</v>
      </c>
      <c r="T141" s="321">
        <v>505</v>
      </c>
      <c r="U141" s="231">
        <f t="shared" si="32"/>
        <v>0.20409575000000002</v>
      </c>
      <c r="V141" s="702">
        <v>23.1</v>
      </c>
      <c r="W141" s="1333"/>
      <c r="X141" s="1373"/>
    </row>
    <row r="142" spans="1:26" ht="12.75" customHeight="1" thickBot="1">
      <c r="A142" s="59" t="s">
        <v>1222</v>
      </c>
      <c r="B142" s="39">
        <v>7.1</v>
      </c>
      <c r="C142" s="444">
        <v>8</v>
      </c>
      <c r="D142" s="441">
        <v>60</v>
      </c>
      <c r="E142" s="39">
        <v>933</v>
      </c>
      <c r="F142" s="441">
        <v>37</v>
      </c>
      <c r="G142" s="445" t="s">
        <v>596</v>
      </c>
      <c r="H142" s="387">
        <v>19.5</v>
      </c>
      <c r="I142" s="889" t="s">
        <v>1462</v>
      </c>
      <c r="J142" s="885"/>
      <c r="K142" s="832"/>
      <c r="L142" s="500">
        <v>240000</v>
      </c>
      <c r="M142" s="1357"/>
      <c r="N142" s="640"/>
      <c r="O142" s="171"/>
      <c r="P142" s="172">
        <f t="shared" si="30"/>
        <v>0</v>
      </c>
      <c r="Q142" s="172">
        <f t="shared" si="31"/>
        <v>0</v>
      </c>
      <c r="R142" s="322">
        <v>1370</v>
      </c>
      <c r="S142" s="322">
        <v>295</v>
      </c>
      <c r="T142" s="321">
        <v>505</v>
      </c>
      <c r="U142" s="231">
        <f t="shared" si="32"/>
        <v>0.20409575000000002</v>
      </c>
      <c r="V142" s="702">
        <v>23.8</v>
      </c>
      <c r="W142" s="1333"/>
      <c r="X142" s="1373"/>
    </row>
    <row r="143" spans="1:26" ht="18.75" thickBot="1">
      <c r="A143" s="1532" t="s">
        <v>954</v>
      </c>
      <c r="B143" s="1533"/>
      <c r="C143" s="1533"/>
      <c r="D143" s="1533"/>
      <c r="E143" s="1533"/>
      <c r="F143" s="1533"/>
      <c r="G143" s="1533"/>
      <c r="H143" s="1533"/>
      <c r="I143" s="1533"/>
      <c r="J143" s="1534"/>
      <c r="K143" s="832"/>
      <c r="L143" s="498"/>
      <c r="M143" s="1357"/>
      <c r="N143" s="832"/>
      <c r="O143" s="191"/>
      <c r="P143" s="191"/>
      <c r="Q143" s="171"/>
      <c r="R143" s="172"/>
      <c r="S143" s="172"/>
      <c r="W143" s="1333"/>
      <c r="X143" s="1373"/>
    </row>
    <row r="144" spans="1:26" ht="18">
      <c r="A144" s="309" t="s">
        <v>249</v>
      </c>
      <c r="B144" s="1549" t="s">
        <v>881</v>
      </c>
      <c r="C144" s="1550"/>
      <c r="D144" s="1550"/>
      <c r="E144" s="1550"/>
      <c r="F144" s="1551"/>
      <c r="G144" s="438" t="s">
        <v>340</v>
      </c>
      <c r="H144" s="439">
        <v>3.5</v>
      </c>
      <c r="I144" s="889" t="s">
        <v>1462</v>
      </c>
      <c r="J144" s="886"/>
      <c r="K144" s="832"/>
      <c r="L144" s="500">
        <v>20000</v>
      </c>
      <c r="M144" s="1357"/>
      <c r="N144" s="832"/>
      <c r="O144" s="171"/>
      <c r="P144" s="172">
        <f>IF(OR(U144="",J144=""),0,J144*U144)</f>
        <v>0</v>
      </c>
      <c r="Q144" s="172">
        <f>IF(OR(V144="",J144=""),0,J144*V144)</f>
        <v>0</v>
      </c>
      <c r="R144" s="322">
        <v>1232</v>
      </c>
      <c r="S144" s="322">
        <v>107</v>
      </c>
      <c r="T144" s="321">
        <v>517</v>
      </c>
      <c r="U144" s="231">
        <f>(R144/1000)*(S144/1000)*(T144/1000)</f>
        <v>6.8153008000000001E-2</v>
      </c>
      <c r="V144" s="702">
        <v>5.2</v>
      </c>
      <c r="W144" s="1333"/>
      <c r="X144" s="1373"/>
    </row>
    <row r="145" spans="1:26" ht="18.75" thickBot="1">
      <c r="A145" s="308" t="s">
        <v>333</v>
      </c>
      <c r="B145" s="1563" t="s">
        <v>882</v>
      </c>
      <c r="C145" s="1564"/>
      <c r="D145" s="1564"/>
      <c r="E145" s="1564"/>
      <c r="F145" s="1565"/>
      <c r="G145" s="443" t="s">
        <v>341</v>
      </c>
      <c r="H145" s="578">
        <v>4</v>
      </c>
      <c r="I145" s="889" t="s">
        <v>1462</v>
      </c>
      <c r="J145" s="887"/>
      <c r="K145" s="832"/>
      <c r="L145" s="500">
        <v>26000</v>
      </c>
      <c r="M145" s="1357"/>
      <c r="N145" s="832"/>
      <c r="O145" s="171"/>
      <c r="P145" s="172">
        <f>IF(OR(U145="",J145=""),0,J145*U145)</f>
        <v>0</v>
      </c>
      <c r="Q145" s="172">
        <f>IF(OR(V145="",J145=""),0,J145*V145)</f>
        <v>0</v>
      </c>
      <c r="R145" s="322">
        <v>1410</v>
      </c>
      <c r="S145" s="322">
        <v>95</v>
      </c>
      <c r="T145" s="321">
        <v>560</v>
      </c>
      <c r="U145" s="231">
        <f>(R145/1000)*(S145/1000)*(T145/1000)</f>
        <v>7.5011999999999995E-2</v>
      </c>
      <c r="V145" s="702">
        <v>5.4</v>
      </c>
      <c r="W145" s="1333"/>
      <c r="X145" s="1373"/>
    </row>
    <row r="146" spans="1:26" ht="39.75" customHeight="1" thickBot="1">
      <c r="A146" s="1546" t="s">
        <v>1277</v>
      </c>
      <c r="B146" s="1547"/>
      <c r="C146" s="1547"/>
      <c r="D146" s="1547"/>
      <c r="E146" s="1547"/>
      <c r="F146" s="1547"/>
      <c r="G146" s="1547"/>
      <c r="H146" s="1547"/>
      <c r="I146" s="1547"/>
      <c r="J146" s="1548"/>
      <c r="K146" s="832"/>
      <c r="L146" s="498"/>
      <c r="M146" s="1357"/>
      <c r="N146" s="190"/>
      <c r="O146" s="171"/>
      <c r="P146" s="172"/>
      <c r="Q146" s="172"/>
      <c r="W146" s="1333"/>
      <c r="X146" s="1373"/>
    </row>
    <row r="147" spans="1:26" ht="12.75" customHeight="1">
      <c r="A147" s="59" t="s">
        <v>1223</v>
      </c>
      <c r="B147" s="39">
        <v>2.2000000000000002</v>
      </c>
      <c r="C147" s="444">
        <v>2.6</v>
      </c>
      <c r="D147" s="441">
        <v>57</v>
      </c>
      <c r="E147" s="39">
        <v>654</v>
      </c>
      <c r="F147" s="441">
        <v>24</v>
      </c>
      <c r="G147" s="445" t="s">
        <v>883</v>
      </c>
      <c r="H147" s="387">
        <v>34</v>
      </c>
      <c r="I147" s="889" t="s">
        <v>1462</v>
      </c>
      <c r="J147" s="886"/>
      <c r="K147" s="211"/>
      <c r="L147" s="500">
        <v>179000</v>
      </c>
      <c r="M147" s="1357"/>
      <c r="N147" s="347"/>
      <c r="O147" s="171"/>
      <c r="P147" s="172">
        <f t="shared" ref="P147:P152" si="33">IF(OR(U147="",J147=""),0,J147*U147)</f>
        <v>0</v>
      </c>
      <c r="Q147" s="172">
        <f t="shared" ref="Q147:Q152" si="34">IF(OR(V147="",J147=""),0,J147*V147)</f>
        <v>0</v>
      </c>
      <c r="R147" s="322">
        <v>1355</v>
      </c>
      <c r="S147" s="322">
        <v>400</v>
      </c>
      <c r="T147" s="321">
        <v>675</v>
      </c>
      <c r="U147" s="231">
        <f t="shared" ref="U147:U152" si="35">(R147/1000)*(S147/1000)*(T147/1000)</f>
        <v>0.36585000000000006</v>
      </c>
      <c r="V147" s="702">
        <v>42.5</v>
      </c>
      <c r="W147" s="1333"/>
      <c r="X147" s="1373"/>
    </row>
    <row r="148" spans="1:26" ht="12.75" customHeight="1">
      <c r="A148" s="59" t="s">
        <v>1224</v>
      </c>
      <c r="B148" s="39">
        <v>2.8</v>
      </c>
      <c r="C148" s="444">
        <v>3.2</v>
      </c>
      <c r="D148" s="441">
        <v>57</v>
      </c>
      <c r="E148" s="39">
        <v>654</v>
      </c>
      <c r="F148" s="441">
        <v>29</v>
      </c>
      <c r="G148" s="445" t="s">
        <v>883</v>
      </c>
      <c r="H148" s="387">
        <v>34</v>
      </c>
      <c r="I148" s="889" t="s">
        <v>1462</v>
      </c>
      <c r="J148" s="882"/>
      <c r="K148" s="832"/>
      <c r="L148" s="500">
        <v>190000</v>
      </c>
      <c r="M148" s="1357"/>
      <c r="N148" s="347"/>
      <c r="O148" s="171"/>
      <c r="P148" s="172">
        <f t="shared" si="33"/>
        <v>0</v>
      </c>
      <c r="Q148" s="172">
        <f t="shared" si="34"/>
        <v>0</v>
      </c>
      <c r="R148" s="322">
        <v>1355</v>
      </c>
      <c r="S148" s="322">
        <v>400</v>
      </c>
      <c r="T148" s="321">
        <v>675</v>
      </c>
      <c r="U148" s="231">
        <f t="shared" si="35"/>
        <v>0.36585000000000006</v>
      </c>
      <c r="V148" s="702">
        <v>42.5</v>
      </c>
      <c r="W148" s="1333"/>
      <c r="X148" s="1373"/>
    </row>
    <row r="149" spans="1:26" ht="12.75" customHeight="1">
      <c r="A149" s="59" t="s">
        <v>1225</v>
      </c>
      <c r="B149" s="39">
        <v>3.6</v>
      </c>
      <c r="C149" s="444">
        <v>4</v>
      </c>
      <c r="D149" s="441">
        <v>60</v>
      </c>
      <c r="E149" s="39">
        <v>725</v>
      </c>
      <c r="F149" s="441">
        <v>29</v>
      </c>
      <c r="G149" s="445" t="s">
        <v>883</v>
      </c>
      <c r="H149" s="387">
        <v>34</v>
      </c>
      <c r="I149" s="889" t="s">
        <v>1462</v>
      </c>
      <c r="J149" s="882"/>
      <c r="K149" s="832"/>
      <c r="L149" s="500">
        <v>202000</v>
      </c>
      <c r="M149" s="1357"/>
      <c r="N149" s="347"/>
      <c r="O149" s="171"/>
      <c r="P149" s="172">
        <f t="shared" si="33"/>
        <v>0</v>
      </c>
      <c r="Q149" s="172">
        <f t="shared" si="34"/>
        <v>0</v>
      </c>
      <c r="R149" s="322">
        <v>1355</v>
      </c>
      <c r="S149" s="322">
        <v>400</v>
      </c>
      <c r="T149" s="321">
        <v>675</v>
      </c>
      <c r="U149" s="231">
        <f t="shared" si="35"/>
        <v>0.36585000000000006</v>
      </c>
      <c r="V149" s="702">
        <v>42.5</v>
      </c>
      <c r="W149" s="1333"/>
      <c r="X149" s="1373"/>
    </row>
    <row r="150" spans="1:26" ht="12.75" customHeight="1">
      <c r="A150" s="59" t="s">
        <v>1226</v>
      </c>
      <c r="B150" s="39">
        <v>4.5</v>
      </c>
      <c r="C150" s="444">
        <v>5</v>
      </c>
      <c r="D150" s="441">
        <v>92</v>
      </c>
      <c r="E150" s="39">
        <v>850</v>
      </c>
      <c r="F150" s="441">
        <v>30</v>
      </c>
      <c r="G150" s="445" t="s">
        <v>883</v>
      </c>
      <c r="H150" s="387">
        <v>36</v>
      </c>
      <c r="I150" s="889" t="s">
        <v>1462</v>
      </c>
      <c r="J150" s="882"/>
      <c r="K150" s="832"/>
      <c r="L150" s="500">
        <v>206000</v>
      </c>
      <c r="M150" s="1357"/>
      <c r="N150" s="347"/>
      <c r="O150" s="171"/>
      <c r="P150" s="172">
        <f t="shared" si="33"/>
        <v>0</v>
      </c>
      <c r="Q150" s="172">
        <f t="shared" si="34"/>
        <v>0</v>
      </c>
      <c r="R150" s="322">
        <v>1355</v>
      </c>
      <c r="S150" s="322">
        <v>400</v>
      </c>
      <c r="T150" s="321">
        <v>675</v>
      </c>
      <c r="U150" s="231">
        <f t="shared" si="35"/>
        <v>0.36585000000000006</v>
      </c>
      <c r="V150" s="702">
        <v>44.5</v>
      </c>
      <c r="W150" s="1333"/>
      <c r="X150" s="1373"/>
    </row>
    <row r="151" spans="1:26" ht="12.75" customHeight="1">
      <c r="A151" s="59" t="s">
        <v>1227</v>
      </c>
      <c r="B151" s="39">
        <v>5.6</v>
      </c>
      <c r="C151" s="444">
        <v>6.3</v>
      </c>
      <c r="D151" s="441">
        <v>108</v>
      </c>
      <c r="E151" s="39">
        <v>980</v>
      </c>
      <c r="F151" s="441">
        <v>30</v>
      </c>
      <c r="G151" s="445" t="s">
        <v>883</v>
      </c>
      <c r="H151" s="387">
        <v>36</v>
      </c>
      <c r="I151" s="889" t="s">
        <v>1462</v>
      </c>
      <c r="J151" s="882"/>
      <c r="K151" s="832"/>
      <c r="L151" s="500">
        <v>210000</v>
      </c>
      <c r="M151" s="1357"/>
      <c r="N151" s="347"/>
      <c r="O151" s="171"/>
      <c r="P151" s="172">
        <f t="shared" si="33"/>
        <v>0</v>
      </c>
      <c r="Q151" s="172">
        <f t="shared" si="34"/>
        <v>0</v>
      </c>
      <c r="R151" s="322">
        <v>1355</v>
      </c>
      <c r="S151" s="322">
        <v>400</v>
      </c>
      <c r="T151" s="321">
        <v>675</v>
      </c>
      <c r="U151" s="231">
        <f t="shared" si="35"/>
        <v>0.36585000000000006</v>
      </c>
      <c r="V151" s="702">
        <v>44.5</v>
      </c>
      <c r="W151" s="1333"/>
      <c r="X151" s="1373"/>
    </row>
    <row r="152" spans="1:26" ht="12.75" customHeight="1" thickBot="1">
      <c r="A152" s="59" t="s">
        <v>1228</v>
      </c>
      <c r="B152" s="39">
        <v>7.1</v>
      </c>
      <c r="C152" s="444">
        <v>8</v>
      </c>
      <c r="D152" s="441">
        <v>154</v>
      </c>
      <c r="E152" s="39">
        <v>1200</v>
      </c>
      <c r="F152" s="441">
        <v>34</v>
      </c>
      <c r="G152" s="445" t="s">
        <v>883</v>
      </c>
      <c r="H152" s="387">
        <v>36</v>
      </c>
      <c r="I152" s="889" t="s">
        <v>1462</v>
      </c>
      <c r="J152" s="885"/>
      <c r="K152" s="211"/>
      <c r="L152" s="500">
        <v>220000</v>
      </c>
      <c r="M152" s="1357"/>
      <c r="N152" s="347"/>
      <c r="O152" s="171"/>
      <c r="P152" s="172">
        <f t="shared" si="33"/>
        <v>0</v>
      </c>
      <c r="Q152" s="172">
        <f t="shared" si="34"/>
        <v>0</v>
      </c>
      <c r="R152" s="322">
        <v>1355</v>
      </c>
      <c r="S152" s="322">
        <v>400</v>
      </c>
      <c r="T152" s="321">
        <v>675</v>
      </c>
      <c r="U152" s="231">
        <f t="shared" si="35"/>
        <v>0.36585000000000006</v>
      </c>
      <c r="V152" s="702">
        <v>44.5</v>
      </c>
      <c r="W152" s="1333"/>
      <c r="X152" s="1373"/>
    </row>
    <row r="153" spans="1:26" ht="18.75" customHeight="1" thickBot="1">
      <c r="A153" s="1532" t="s">
        <v>956</v>
      </c>
      <c r="B153" s="1533"/>
      <c r="C153" s="1533"/>
      <c r="D153" s="1533"/>
      <c r="E153" s="1533"/>
      <c r="F153" s="1533"/>
      <c r="G153" s="1533"/>
      <c r="H153" s="1533"/>
      <c r="I153" s="1533"/>
      <c r="J153" s="1534"/>
      <c r="K153" s="832"/>
      <c r="L153" s="498"/>
      <c r="M153" s="1357"/>
      <c r="N153" s="832"/>
      <c r="O153" s="191"/>
      <c r="P153" s="191"/>
      <c r="Q153" s="171"/>
      <c r="R153" s="172"/>
      <c r="S153" s="172"/>
      <c r="W153" s="1333"/>
      <c r="X153" s="1373"/>
    </row>
    <row r="154" spans="1:26" ht="18.75" thickBot="1">
      <c r="A154" s="309" t="s">
        <v>1259</v>
      </c>
      <c r="B154" s="1549" t="s">
        <v>885</v>
      </c>
      <c r="C154" s="1550"/>
      <c r="D154" s="1550"/>
      <c r="E154" s="1550"/>
      <c r="F154" s="1551"/>
      <c r="G154" s="438" t="s">
        <v>886</v>
      </c>
      <c r="H154" s="439">
        <v>10.5</v>
      </c>
      <c r="I154" s="889" t="s">
        <v>1462</v>
      </c>
      <c r="J154" s="890"/>
      <c r="K154" s="832"/>
      <c r="L154" s="500">
        <v>85000</v>
      </c>
      <c r="M154" s="1357"/>
      <c r="N154" s="832"/>
      <c r="O154" s="171"/>
      <c r="P154" s="172">
        <f t="shared" ref="P154:P175" si="36">IF(OR(U154="",J154=""),0,J154*U154)</f>
        <v>0</v>
      </c>
      <c r="Q154" s="172">
        <f t="shared" ref="Q154:Q175" si="37">IF(OR(V154="",J154=""),0,J154*V154)</f>
        <v>0</v>
      </c>
      <c r="R154" s="322">
        <v>1525</v>
      </c>
      <c r="S154" s="322">
        <v>130</v>
      </c>
      <c r="T154" s="321">
        <v>765</v>
      </c>
      <c r="U154" s="231">
        <f>(R154/1000)*(S154/1000)*(T154/1000)</f>
        <v>0.15166125</v>
      </c>
      <c r="V154" s="702">
        <v>15</v>
      </c>
      <c r="W154" s="1333"/>
      <c r="X154" s="1373"/>
    </row>
    <row r="155" spans="1:26" ht="42.75" customHeight="1" thickBot="1">
      <c r="A155" s="1546" t="s">
        <v>1278</v>
      </c>
      <c r="B155" s="1547"/>
      <c r="C155" s="1547"/>
      <c r="D155" s="1547"/>
      <c r="E155" s="1547"/>
      <c r="F155" s="1547"/>
      <c r="G155" s="1547"/>
      <c r="H155" s="1547"/>
      <c r="I155" s="1547"/>
      <c r="J155" s="1548"/>
      <c r="K155" s="832"/>
      <c r="L155" s="505"/>
      <c r="M155" s="1357"/>
      <c r="N155" s="832"/>
      <c r="O155" s="171"/>
      <c r="P155" s="172">
        <f t="shared" si="36"/>
        <v>0</v>
      </c>
      <c r="Q155" s="172">
        <f t="shared" si="37"/>
        <v>0</v>
      </c>
      <c r="W155" s="1333"/>
      <c r="X155" s="1373"/>
      <c r="Z155" s="176"/>
    </row>
    <row r="156" spans="1:26" ht="12.75" customHeight="1">
      <c r="A156" s="60" t="s">
        <v>1249</v>
      </c>
      <c r="B156" s="833">
        <v>2.2000000000000002</v>
      </c>
      <c r="C156" s="440">
        <v>2.6</v>
      </c>
      <c r="D156" s="442">
        <v>57</v>
      </c>
      <c r="E156" s="38">
        <v>550</v>
      </c>
      <c r="F156" s="38">
        <v>21</v>
      </c>
      <c r="G156" s="97" t="s">
        <v>1260</v>
      </c>
      <c r="H156" s="833">
        <v>18.5</v>
      </c>
      <c r="I156" s="889" t="s">
        <v>1462</v>
      </c>
      <c r="J156" s="886"/>
      <c r="K156" s="832"/>
      <c r="L156" s="500">
        <v>140000</v>
      </c>
      <c r="M156" s="1357"/>
      <c r="N156" s="640"/>
      <c r="O156" s="171"/>
      <c r="P156" s="172">
        <f t="shared" si="36"/>
        <v>0</v>
      </c>
      <c r="Q156" s="172">
        <f t="shared" si="37"/>
        <v>0</v>
      </c>
      <c r="R156" s="320">
        <v>870</v>
      </c>
      <c r="S156" s="320">
        <v>285</v>
      </c>
      <c r="T156" s="320">
        <v>525</v>
      </c>
      <c r="U156" s="323">
        <f t="shared" ref="U156:U165" si="38">(R156/1000)*(S156/1000)*(T156/1000)</f>
        <v>0.13017375</v>
      </c>
      <c r="V156" s="702">
        <v>22.2</v>
      </c>
      <c r="W156" s="1333"/>
      <c r="X156" s="1373"/>
      <c r="Z156" s="176"/>
    </row>
    <row r="157" spans="1:26" ht="12.75" customHeight="1">
      <c r="A157" s="60" t="s">
        <v>1250</v>
      </c>
      <c r="B157" s="833">
        <v>2.8</v>
      </c>
      <c r="C157" s="833">
        <v>3.2</v>
      </c>
      <c r="D157" s="442">
        <v>57</v>
      </c>
      <c r="E157" s="38">
        <v>550</v>
      </c>
      <c r="F157" s="38">
        <v>21</v>
      </c>
      <c r="G157" s="97" t="s">
        <v>1260</v>
      </c>
      <c r="H157" s="833">
        <v>18.5</v>
      </c>
      <c r="I157" s="889" t="s">
        <v>1462</v>
      </c>
      <c r="J157" s="882"/>
      <c r="K157" s="832"/>
      <c r="L157" s="500">
        <v>145000</v>
      </c>
      <c r="M157" s="1357"/>
      <c r="N157" s="640"/>
      <c r="O157" s="171"/>
      <c r="P157" s="172">
        <f t="shared" si="36"/>
        <v>0</v>
      </c>
      <c r="Q157" s="172">
        <f t="shared" si="37"/>
        <v>0</v>
      </c>
      <c r="R157" s="320">
        <v>870</v>
      </c>
      <c r="S157" s="320">
        <v>285</v>
      </c>
      <c r="T157" s="320">
        <v>525</v>
      </c>
      <c r="U157" s="323">
        <f t="shared" si="38"/>
        <v>0.13017375</v>
      </c>
      <c r="V157" s="702">
        <v>22.2</v>
      </c>
      <c r="W157" s="1333"/>
      <c r="X157" s="1373"/>
      <c r="Z157" s="176"/>
    </row>
    <row r="158" spans="1:26" ht="12.75" customHeight="1">
      <c r="A158" s="60" t="s">
        <v>1251</v>
      </c>
      <c r="B158" s="833">
        <v>3.6</v>
      </c>
      <c r="C158" s="833">
        <v>4</v>
      </c>
      <c r="D158" s="442">
        <v>61</v>
      </c>
      <c r="E158" s="38">
        <v>605</v>
      </c>
      <c r="F158" s="38">
        <v>24</v>
      </c>
      <c r="G158" s="97" t="s">
        <v>1260</v>
      </c>
      <c r="H158" s="833">
        <v>18.5</v>
      </c>
      <c r="I158" s="889" t="s">
        <v>1462</v>
      </c>
      <c r="J158" s="882"/>
      <c r="K158" s="832"/>
      <c r="L158" s="500">
        <v>151000</v>
      </c>
      <c r="M158" s="1357"/>
      <c r="N158" s="640"/>
      <c r="O158" s="171"/>
      <c r="P158" s="172">
        <f t="shared" si="36"/>
        <v>0</v>
      </c>
      <c r="Q158" s="172">
        <f t="shared" si="37"/>
        <v>0</v>
      </c>
      <c r="R158" s="320">
        <v>870</v>
      </c>
      <c r="S158" s="320">
        <v>285</v>
      </c>
      <c r="T158" s="320">
        <v>525</v>
      </c>
      <c r="U158" s="323">
        <f t="shared" si="38"/>
        <v>0.13017375</v>
      </c>
      <c r="V158" s="702">
        <v>22.2</v>
      </c>
      <c r="W158" s="1333"/>
      <c r="X158" s="1373"/>
      <c r="Z158" s="176"/>
    </row>
    <row r="159" spans="1:26" ht="12.75" customHeight="1">
      <c r="A159" s="60" t="s">
        <v>1252</v>
      </c>
      <c r="B159" s="833">
        <v>4.5</v>
      </c>
      <c r="C159" s="833">
        <v>5</v>
      </c>
      <c r="D159" s="442">
        <v>98</v>
      </c>
      <c r="E159" s="38">
        <v>800</v>
      </c>
      <c r="F159" s="38">
        <v>26</v>
      </c>
      <c r="G159" s="97" t="s">
        <v>1261</v>
      </c>
      <c r="H159" s="833">
        <v>22.5</v>
      </c>
      <c r="I159" s="889" t="s">
        <v>1462</v>
      </c>
      <c r="J159" s="882"/>
      <c r="K159" s="214"/>
      <c r="L159" s="500">
        <v>175000</v>
      </c>
      <c r="M159" s="1357"/>
      <c r="N159" s="640"/>
      <c r="O159" s="171"/>
      <c r="P159" s="172">
        <f t="shared" si="36"/>
        <v>0</v>
      </c>
      <c r="Q159" s="172">
        <f t="shared" si="37"/>
        <v>0</v>
      </c>
      <c r="R159" s="320">
        <v>1115</v>
      </c>
      <c r="S159" s="320">
        <v>285</v>
      </c>
      <c r="T159" s="320">
        <v>525</v>
      </c>
      <c r="U159" s="323">
        <f t="shared" si="38"/>
        <v>0.16683187499999999</v>
      </c>
      <c r="V159" s="702">
        <v>26.8</v>
      </c>
      <c r="W159" s="1333"/>
      <c r="X159" s="1373"/>
      <c r="Z159" s="176"/>
    </row>
    <row r="160" spans="1:26" ht="12.75" customHeight="1">
      <c r="A160" s="60" t="s">
        <v>1253</v>
      </c>
      <c r="B160" s="833">
        <v>5.6</v>
      </c>
      <c r="C160" s="833">
        <v>6.3</v>
      </c>
      <c r="D160" s="442">
        <v>103</v>
      </c>
      <c r="E160" s="38">
        <v>800</v>
      </c>
      <c r="F160" s="38">
        <v>27</v>
      </c>
      <c r="G160" s="97" t="s">
        <v>1261</v>
      </c>
      <c r="H160" s="833">
        <v>22.5</v>
      </c>
      <c r="I160" s="889" t="s">
        <v>1462</v>
      </c>
      <c r="J160" s="882"/>
      <c r="K160" s="832"/>
      <c r="L160" s="500">
        <v>187000</v>
      </c>
      <c r="M160" s="1357"/>
      <c r="N160" s="640"/>
      <c r="O160" s="171"/>
      <c r="P160" s="172">
        <f t="shared" si="36"/>
        <v>0</v>
      </c>
      <c r="Q160" s="172">
        <f t="shared" si="37"/>
        <v>0</v>
      </c>
      <c r="R160" s="320">
        <v>1115</v>
      </c>
      <c r="S160" s="320">
        <v>285</v>
      </c>
      <c r="T160" s="320">
        <v>525</v>
      </c>
      <c r="U160" s="323">
        <f t="shared" si="38"/>
        <v>0.16683187499999999</v>
      </c>
      <c r="V160" s="702">
        <v>26.8</v>
      </c>
      <c r="W160" s="1333"/>
      <c r="X160" s="1373"/>
      <c r="Z160" s="176"/>
    </row>
    <row r="161" spans="1:26" ht="12.75" customHeight="1">
      <c r="A161" s="60" t="s">
        <v>1254</v>
      </c>
      <c r="B161" s="833">
        <v>7.1</v>
      </c>
      <c r="C161" s="833">
        <v>8</v>
      </c>
      <c r="D161" s="442">
        <v>140</v>
      </c>
      <c r="E161" s="38">
        <v>985</v>
      </c>
      <c r="F161" s="38">
        <v>27</v>
      </c>
      <c r="G161" s="97" t="s">
        <v>1262</v>
      </c>
      <c r="H161" s="833">
        <v>28</v>
      </c>
      <c r="I161" s="889" t="s">
        <v>1462</v>
      </c>
      <c r="J161" s="882"/>
      <c r="K161" s="832"/>
      <c r="L161" s="500">
        <v>191000</v>
      </c>
      <c r="M161" s="1357"/>
      <c r="N161" s="640"/>
      <c r="O161" s="171"/>
      <c r="P161" s="172">
        <f t="shared" si="36"/>
        <v>0</v>
      </c>
      <c r="Q161" s="172">
        <f t="shared" si="37"/>
        <v>0</v>
      </c>
      <c r="R161" s="320">
        <v>1335</v>
      </c>
      <c r="S161" s="320">
        <v>285</v>
      </c>
      <c r="T161" s="320">
        <v>525</v>
      </c>
      <c r="U161" s="323">
        <f t="shared" si="38"/>
        <v>0.19974937499999998</v>
      </c>
      <c r="V161" s="702">
        <v>33</v>
      </c>
      <c r="W161" s="1333"/>
      <c r="X161" s="1373"/>
      <c r="Z161" s="176"/>
    </row>
    <row r="162" spans="1:26" ht="12.75" customHeight="1">
      <c r="A162" s="60" t="s">
        <v>1255</v>
      </c>
      <c r="B162" s="833">
        <v>8</v>
      </c>
      <c r="C162" s="833">
        <v>9</v>
      </c>
      <c r="D162" s="442">
        <v>198</v>
      </c>
      <c r="E162" s="38">
        <v>1345</v>
      </c>
      <c r="F162" s="38">
        <v>37</v>
      </c>
      <c r="G162" s="97" t="s">
        <v>346</v>
      </c>
      <c r="H162" s="833">
        <v>35.5</v>
      </c>
      <c r="I162" s="889" t="s">
        <v>1462</v>
      </c>
      <c r="J162" s="882"/>
      <c r="K162" s="832"/>
      <c r="L162" s="500">
        <v>193000</v>
      </c>
      <c r="M162" s="1357"/>
      <c r="N162" s="640"/>
      <c r="O162" s="171"/>
      <c r="P162" s="172">
        <f t="shared" si="36"/>
        <v>0</v>
      </c>
      <c r="Q162" s="172">
        <f t="shared" si="37"/>
        <v>0</v>
      </c>
      <c r="R162" s="320">
        <v>1355</v>
      </c>
      <c r="S162" s="320">
        <v>350</v>
      </c>
      <c r="T162" s="320">
        <v>795</v>
      </c>
      <c r="U162" s="323">
        <f t="shared" si="38"/>
        <v>0.37702874999999997</v>
      </c>
      <c r="V162" s="702">
        <v>41.5</v>
      </c>
      <c r="W162" s="1333"/>
      <c r="X162" s="1373"/>
      <c r="Z162" s="176"/>
    </row>
    <row r="163" spans="1:26" ht="12.75" customHeight="1">
      <c r="A163" s="60" t="s">
        <v>1256</v>
      </c>
      <c r="B163" s="833">
        <v>9</v>
      </c>
      <c r="C163" s="833">
        <v>10</v>
      </c>
      <c r="D163" s="442">
        <v>200</v>
      </c>
      <c r="E163" s="38">
        <v>1345</v>
      </c>
      <c r="F163" s="38">
        <v>37</v>
      </c>
      <c r="G163" s="97" t="s">
        <v>346</v>
      </c>
      <c r="H163" s="833">
        <v>36</v>
      </c>
      <c r="I163" s="889" t="s">
        <v>1462</v>
      </c>
      <c r="J163" s="882"/>
      <c r="K163" s="832"/>
      <c r="L163" s="500">
        <v>204000</v>
      </c>
      <c r="M163" s="1357"/>
      <c r="N163" s="640"/>
      <c r="O163" s="171"/>
      <c r="P163" s="172">
        <f t="shared" si="36"/>
        <v>0</v>
      </c>
      <c r="Q163" s="172">
        <f t="shared" si="37"/>
        <v>0</v>
      </c>
      <c r="R163" s="320">
        <v>1355</v>
      </c>
      <c r="S163" s="320">
        <v>350</v>
      </c>
      <c r="T163" s="320">
        <v>795</v>
      </c>
      <c r="U163" s="323">
        <f t="shared" si="38"/>
        <v>0.37702874999999997</v>
      </c>
      <c r="V163" s="702">
        <v>42</v>
      </c>
      <c r="W163" s="1333"/>
      <c r="X163" s="1373"/>
      <c r="Z163" s="176"/>
    </row>
    <row r="164" spans="1:26" ht="12.75" customHeight="1">
      <c r="A164" s="60" t="s">
        <v>1257</v>
      </c>
      <c r="B164" s="833">
        <v>11.2</v>
      </c>
      <c r="C164" s="833">
        <v>12.5</v>
      </c>
      <c r="D164" s="442">
        <v>313</v>
      </c>
      <c r="E164" s="38">
        <v>1800</v>
      </c>
      <c r="F164" s="38">
        <v>38</v>
      </c>
      <c r="G164" s="97" t="s">
        <v>346</v>
      </c>
      <c r="H164" s="833">
        <v>36</v>
      </c>
      <c r="I164" s="889" t="s">
        <v>1462</v>
      </c>
      <c r="J164" s="882"/>
      <c r="K164" s="214"/>
      <c r="L164" s="500">
        <v>214000</v>
      </c>
      <c r="M164" s="1357"/>
      <c r="N164" s="640"/>
      <c r="O164" s="171"/>
      <c r="P164" s="172">
        <f t="shared" si="36"/>
        <v>0</v>
      </c>
      <c r="Q164" s="172">
        <f t="shared" si="37"/>
        <v>0</v>
      </c>
      <c r="R164" s="320">
        <v>1355</v>
      </c>
      <c r="S164" s="320">
        <v>350</v>
      </c>
      <c r="T164" s="320">
        <v>795</v>
      </c>
      <c r="U164" s="323">
        <f t="shared" si="38"/>
        <v>0.37702874999999997</v>
      </c>
      <c r="V164" s="702">
        <v>42</v>
      </c>
      <c r="W164" s="1333"/>
      <c r="X164" s="1373"/>
      <c r="Z164" s="176"/>
    </row>
    <row r="165" spans="1:26" ht="12.75" customHeight="1" thickBot="1">
      <c r="A165" s="60" t="s">
        <v>1258</v>
      </c>
      <c r="B165" s="833">
        <v>14</v>
      </c>
      <c r="C165" s="833">
        <v>15.5</v>
      </c>
      <c r="D165" s="442">
        <v>274</v>
      </c>
      <c r="E165" s="38">
        <v>1905</v>
      </c>
      <c r="F165" s="38">
        <v>39</v>
      </c>
      <c r="G165" s="97" t="s">
        <v>347</v>
      </c>
      <c r="H165" s="833">
        <v>46.5</v>
      </c>
      <c r="I165" s="889" t="s">
        <v>1462</v>
      </c>
      <c r="J165" s="885"/>
      <c r="K165" s="832"/>
      <c r="L165" s="500">
        <v>221000</v>
      </c>
      <c r="M165" s="1357"/>
      <c r="N165" s="640"/>
      <c r="O165" s="171"/>
      <c r="P165" s="172">
        <f t="shared" si="36"/>
        <v>0</v>
      </c>
      <c r="Q165" s="172">
        <f t="shared" si="37"/>
        <v>0</v>
      </c>
      <c r="R165" s="320">
        <v>1400</v>
      </c>
      <c r="S165" s="320">
        <v>375</v>
      </c>
      <c r="T165" s="320">
        <v>925</v>
      </c>
      <c r="U165" s="323">
        <f t="shared" si="38"/>
        <v>0.48562499999999992</v>
      </c>
      <c r="V165" s="702">
        <v>55.5</v>
      </c>
      <c r="W165" s="1333"/>
      <c r="X165" s="1373"/>
      <c r="Z165" s="176"/>
    </row>
    <row r="166" spans="1:26" ht="41.25" customHeight="1" thickBot="1">
      <c r="A166" s="1546" t="s">
        <v>1279</v>
      </c>
      <c r="B166" s="1547"/>
      <c r="C166" s="1547"/>
      <c r="D166" s="1547"/>
      <c r="E166" s="1547"/>
      <c r="F166" s="1547"/>
      <c r="G166" s="1547"/>
      <c r="H166" s="1547"/>
      <c r="I166" s="1547"/>
      <c r="J166" s="1548"/>
      <c r="K166" s="832"/>
      <c r="L166" s="505"/>
      <c r="M166" s="1357"/>
      <c r="N166" s="832"/>
      <c r="O166" s="171"/>
      <c r="P166" s="172">
        <f t="shared" si="36"/>
        <v>0</v>
      </c>
      <c r="Q166" s="172">
        <f t="shared" si="37"/>
        <v>0</v>
      </c>
      <c r="W166" s="1333"/>
      <c r="X166" s="1373"/>
      <c r="Z166" s="176"/>
    </row>
    <row r="167" spans="1:26" ht="12.75" customHeight="1">
      <c r="A167" s="60" t="s">
        <v>1240</v>
      </c>
      <c r="B167" s="833">
        <v>7.1</v>
      </c>
      <c r="C167" s="846">
        <v>8</v>
      </c>
      <c r="D167" s="442">
        <v>263</v>
      </c>
      <c r="E167" s="442">
        <v>1395</v>
      </c>
      <c r="F167" s="38">
        <v>43</v>
      </c>
      <c r="G167" s="97" t="s">
        <v>890</v>
      </c>
      <c r="H167" s="833">
        <v>45</v>
      </c>
      <c r="I167" s="889" t="s">
        <v>1462</v>
      </c>
      <c r="J167" s="886"/>
      <c r="K167" s="832"/>
      <c r="L167" s="500">
        <v>213000</v>
      </c>
      <c r="M167" s="1357"/>
      <c r="N167" s="640"/>
      <c r="O167" s="171"/>
      <c r="P167" s="172">
        <f t="shared" si="36"/>
        <v>0</v>
      </c>
      <c r="Q167" s="172">
        <f t="shared" si="37"/>
        <v>0</v>
      </c>
      <c r="R167" s="320">
        <v>1090</v>
      </c>
      <c r="S167" s="320">
        <v>440</v>
      </c>
      <c r="T167" s="320">
        <v>768</v>
      </c>
      <c r="U167" s="323">
        <f t="shared" ref="U167:U175" si="39">(R167/1000)*(S167/1000)*(T167/1000)</f>
        <v>0.36833280000000002</v>
      </c>
      <c r="V167" s="702">
        <v>50</v>
      </c>
      <c r="W167" s="1333"/>
      <c r="X167" s="1373"/>
      <c r="Z167" s="176"/>
    </row>
    <row r="168" spans="1:26" ht="12.75" customHeight="1">
      <c r="A168" s="60" t="s">
        <v>1241</v>
      </c>
      <c r="B168" s="833">
        <v>8</v>
      </c>
      <c r="C168" s="833">
        <v>9</v>
      </c>
      <c r="D168" s="442">
        <v>263</v>
      </c>
      <c r="E168" s="442">
        <v>1361</v>
      </c>
      <c r="F168" s="38">
        <v>43</v>
      </c>
      <c r="G168" s="97" t="s">
        <v>890</v>
      </c>
      <c r="H168" s="833">
        <v>45</v>
      </c>
      <c r="I168" s="889" t="s">
        <v>1462</v>
      </c>
      <c r="J168" s="882"/>
      <c r="K168" s="832"/>
      <c r="L168" s="500">
        <v>225000</v>
      </c>
      <c r="M168" s="1357"/>
      <c r="N168" s="640"/>
      <c r="O168" s="171"/>
      <c r="P168" s="172">
        <f t="shared" si="36"/>
        <v>0</v>
      </c>
      <c r="Q168" s="172">
        <f t="shared" si="37"/>
        <v>0</v>
      </c>
      <c r="R168" s="320">
        <v>1090</v>
      </c>
      <c r="S168" s="320">
        <v>440</v>
      </c>
      <c r="T168" s="320">
        <v>768</v>
      </c>
      <c r="U168" s="323">
        <f t="shared" si="39"/>
        <v>0.36833280000000002</v>
      </c>
      <c r="V168" s="702">
        <v>50</v>
      </c>
      <c r="W168" s="1333"/>
      <c r="X168" s="1373"/>
      <c r="Z168" s="176"/>
    </row>
    <row r="169" spans="1:26" ht="12.75" customHeight="1">
      <c r="A169" s="60" t="s">
        <v>1242</v>
      </c>
      <c r="B169" s="833">
        <v>9</v>
      </c>
      <c r="C169" s="833">
        <v>10</v>
      </c>
      <c r="D169" s="442">
        <v>423</v>
      </c>
      <c r="E169" s="442">
        <v>1801</v>
      </c>
      <c r="F169" s="38">
        <v>45</v>
      </c>
      <c r="G169" s="97" t="s">
        <v>890</v>
      </c>
      <c r="H169" s="833">
        <v>46.5</v>
      </c>
      <c r="I169" s="889" t="s">
        <v>1462</v>
      </c>
      <c r="J169" s="882"/>
      <c r="K169" s="832"/>
      <c r="L169" s="500">
        <v>244000</v>
      </c>
      <c r="M169" s="1357"/>
      <c r="N169" s="640"/>
      <c r="O169" s="171"/>
      <c r="P169" s="172">
        <f t="shared" si="36"/>
        <v>0</v>
      </c>
      <c r="Q169" s="172">
        <f t="shared" si="37"/>
        <v>0</v>
      </c>
      <c r="R169" s="320">
        <v>1090</v>
      </c>
      <c r="S169" s="320">
        <v>440</v>
      </c>
      <c r="T169" s="320">
        <v>768</v>
      </c>
      <c r="U169" s="323">
        <f t="shared" si="39"/>
        <v>0.36833280000000002</v>
      </c>
      <c r="V169" s="702">
        <v>52.4</v>
      </c>
      <c r="W169" s="1333"/>
      <c r="X169" s="1373"/>
      <c r="Z169" s="176"/>
    </row>
    <row r="170" spans="1:26" ht="12.75" customHeight="1">
      <c r="A170" s="60" t="s">
        <v>1243</v>
      </c>
      <c r="B170" s="833">
        <v>11.2</v>
      </c>
      <c r="C170" s="833">
        <v>12.5</v>
      </c>
      <c r="D170" s="442">
        <v>524</v>
      </c>
      <c r="E170" s="442">
        <v>2063</v>
      </c>
      <c r="F170" s="38">
        <v>46</v>
      </c>
      <c r="G170" s="97" t="s">
        <v>890</v>
      </c>
      <c r="H170" s="833">
        <v>48</v>
      </c>
      <c r="I170" s="889" t="s">
        <v>1462</v>
      </c>
      <c r="J170" s="882"/>
      <c r="K170" s="214"/>
      <c r="L170" s="500">
        <v>282000</v>
      </c>
      <c r="M170" s="1357"/>
      <c r="N170" s="640"/>
      <c r="O170" s="171"/>
      <c r="P170" s="172">
        <f t="shared" si="36"/>
        <v>0</v>
      </c>
      <c r="Q170" s="172">
        <f t="shared" si="37"/>
        <v>0</v>
      </c>
      <c r="R170" s="320">
        <v>1090</v>
      </c>
      <c r="S170" s="320">
        <v>440</v>
      </c>
      <c r="T170" s="320">
        <v>768</v>
      </c>
      <c r="U170" s="323">
        <f t="shared" si="39"/>
        <v>0.36833280000000002</v>
      </c>
      <c r="V170" s="702">
        <v>53</v>
      </c>
      <c r="W170" s="1333"/>
      <c r="X170" s="1373"/>
      <c r="Z170" s="176"/>
    </row>
    <row r="171" spans="1:26" ht="12.75" customHeight="1">
      <c r="A171" s="60" t="s">
        <v>1244</v>
      </c>
      <c r="B171" s="833">
        <v>14</v>
      </c>
      <c r="C171" s="833">
        <v>16</v>
      </c>
      <c r="D171" s="442">
        <v>724</v>
      </c>
      <c r="E171" s="442">
        <v>2965</v>
      </c>
      <c r="F171" s="38">
        <v>46</v>
      </c>
      <c r="G171" s="97" t="s">
        <v>891</v>
      </c>
      <c r="H171" s="833">
        <v>67</v>
      </c>
      <c r="I171" s="889" t="s">
        <v>1462</v>
      </c>
      <c r="J171" s="882"/>
      <c r="K171" s="832"/>
      <c r="L171" s="500">
        <v>274000</v>
      </c>
      <c r="M171" s="1357"/>
      <c r="N171" s="640"/>
      <c r="O171" s="171"/>
      <c r="P171" s="172">
        <f t="shared" si="36"/>
        <v>0</v>
      </c>
      <c r="Q171" s="172">
        <f t="shared" si="37"/>
        <v>0</v>
      </c>
      <c r="R171" s="320">
        <v>1436</v>
      </c>
      <c r="S171" s="320">
        <v>450</v>
      </c>
      <c r="T171" s="320">
        <v>768</v>
      </c>
      <c r="U171" s="323">
        <f t="shared" si="39"/>
        <v>0.49628159999999999</v>
      </c>
      <c r="V171" s="702">
        <v>73</v>
      </c>
      <c r="W171" s="1333"/>
      <c r="X171" s="1373"/>
      <c r="Z171" s="176"/>
    </row>
    <row r="172" spans="1:26" ht="12.75" customHeight="1">
      <c r="A172" s="60" t="s">
        <v>1245</v>
      </c>
      <c r="B172" s="833">
        <v>16</v>
      </c>
      <c r="C172" s="833">
        <v>17</v>
      </c>
      <c r="D172" s="442">
        <v>940</v>
      </c>
      <c r="E172" s="442">
        <v>3417</v>
      </c>
      <c r="F172" s="38">
        <v>48</v>
      </c>
      <c r="G172" s="97" t="s">
        <v>891</v>
      </c>
      <c r="H172" s="833">
        <v>67</v>
      </c>
      <c r="I172" s="889" t="s">
        <v>1462</v>
      </c>
      <c r="J172" s="882"/>
      <c r="K172" s="832"/>
      <c r="L172" s="500">
        <v>290000</v>
      </c>
      <c r="M172" s="1357"/>
      <c r="N172" s="640"/>
      <c r="O172" s="171"/>
      <c r="P172" s="172">
        <f t="shared" si="36"/>
        <v>0</v>
      </c>
      <c r="Q172" s="172">
        <f t="shared" si="37"/>
        <v>0</v>
      </c>
      <c r="R172" s="320">
        <v>1436</v>
      </c>
      <c r="S172" s="320">
        <v>450</v>
      </c>
      <c r="T172" s="320">
        <v>768</v>
      </c>
      <c r="U172" s="323">
        <f t="shared" si="39"/>
        <v>0.49628159999999999</v>
      </c>
      <c r="V172" s="702">
        <v>73</v>
      </c>
      <c r="W172" s="1333"/>
      <c r="X172" s="1373"/>
      <c r="Z172" s="176"/>
    </row>
    <row r="173" spans="1:26" ht="12.75" customHeight="1">
      <c r="A173" s="60" t="s">
        <v>1246</v>
      </c>
      <c r="B173" s="833">
        <v>20</v>
      </c>
      <c r="C173" s="833">
        <v>22.5</v>
      </c>
      <c r="D173" s="442">
        <v>1408</v>
      </c>
      <c r="E173" s="442">
        <v>4600</v>
      </c>
      <c r="F173" s="38">
        <v>47</v>
      </c>
      <c r="G173" s="97" t="s">
        <v>892</v>
      </c>
      <c r="H173" s="833">
        <v>124</v>
      </c>
      <c r="I173" s="889" t="s">
        <v>1462</v>
      </c>
      <c r="J173" s="882"/>
      <c r="K173" s="832"/>
      <c r="L173" s="500">
        <v>392000</v>
      </c>
      <c r="M173" s="1357"/>
      <c r="N173" s="640"/>
      <c r="O173" s="171"/>
      <c r="P173" s="172">
        <f t="shared" si="36"/>
        <v>0</v>
      </c>
      <c r="Q173" s="172">
        <f t="shared" si="37"/>
        <v>0</v>
      </c>
      <c r="R173" s="320">
        <v>1509</v>
      </c>
      <c r="S173" s="320">
        <v>550</v>
      </c>
      <c r="T173" s="320">
        <v>990</v>
      </c>
      <c r="U173" s="323">
        <f t="shared" si="39"/>
        <v>0.82165049999999995</v>
      </c>
      <c r="V173" s="702">
        <v>135</v>
      </c>
      <c r="W173" s="1333"/>
      <c r="X173" s="1373"/>
      <c r="Z173" s="176"/>
    </row>
    <row r="174" spans="1:26" ht="12.75" customHeight="1">
      <c r="A174" s="60" t="s">
        <v>1247</v>
      </c>
      <c r="B174" s="833">
        <v>25</v>
      </c>
      <c r="C174" s="833">
        <v>26</v>
      </c>
      <c r="D174" s="442">
        <v>1408</v>
      </c>
      <c r="E174" s="442">
        <v>4600</v>
      </c>
      <c r="F174" s="38">
        <v>47</v>
      </c>
      <c r="G174" s="97" t="s">
        <v>892</v>
      </c>
      <c r="H174" s="833">
        <v>124</v>
      </c>
      <c r="I174" s="889" t="s">
        <v>1462</v>
      </c>
      <c r="J174" s="882"/>
      <c r="K174" s="832"/>
      <c r="L174" s="500">
        <v>393000</v>
      </c>
      <c r="M174" s="1357"/>
      <c r="N174" s="640"/>
      <c r="O174" s="171"/>
      <c r="P174" s="172">
        <f t="shared" si="36"/>
        <v>0</v>
      </c>
      <c r="Q174" s="172">
        <f t="shared" si="37"/>
        <v>0</v>
      </c>
      <c r="R174" s="320">
        <v>1509</v>
      </c>
      <c r="S174" s="320">
        <v>550</v>
      </c>
      <c r="T174" s="320">
        <v>990</v>
      </c>
      <c r="U174" s="323">
        <f t="shared" si="39"/>
        <v>0.82165049999999995</v>
      </c>
      <c r="V174" s="702">
        <v>135</v>
      </c>
      <c r="W174" s="1333"/>
      <c r="X174" s="1373"/>
      <c r="Z174" s="176"/>
    </row>
    <row r="175" spans="1:26" ht="12.75" customHeight="1" thickBot="1">
      <c r="A175" s="60" t="s">
        <v>1248</v>
      </c>
      <c r="B175" s="833">
        <v>28</v>
      </c>
      <c r="C175" s="833">
        <v>31.5</v>
      </c>
      <c r="D175" s="442">
        <v>1408</v>
      </c>
      <c r="E175" s="442">
        <v>4600</v>
      </c>
      <c r="F175" s="38">
        <v>47</v>
      </c>
      <c r="G175" s="97" t="s">
        <v>892</v>
      </c>
      <c r="H175" s="833">
        <v>124</v>
      </c>
      <c r="I175" s="889" t="s">
        <v>1462</v>
      </c>
      <c r="J175" s="885"/>
      <c r="K175" s="214"/>
      <c r="L175" s="500">
        <v>398000</v>
      </c>
      <c r="M175" s="1357"/>
      <c r="N175" s="640"/>
      <c r="O175" s="171"/>
      <c r="P175" s="172">
        <f t="shared" si="36"/>
        <v>0</v>
      </c>
      <c r="Q175" s="172">
        <f t="shared" si="37"/>
        <v>0</v>
      </c>
      <c r="R175" s="320">
        <v>1509</v>
      </c>
      <c r="S175" s="320">
        <v>550</v>
      </c>
      <c r="T175" s="320">
        <v>990</v>
      </c>
      <c r="U175" s="323">
        <f t="shared" si="39"/>
        <v>0.82165049999999995</v>
      </c>
      <c r="V175" s="702">
        <v>135</v>
      </c>
      <c r="W175" s="1333"/>
      <c r="X175" s="1373"/>
      <c r="Z175" s="176"/>
    </row>
    <row r="176" spans="1:26" ht="33.75" customHeight="1" thickBot="1">
      <c r="A176" s="1546" t="s">
        <v>1280</v>
      </c>
      <c r="B176" s="1547"/>
      <c r="C176" s="1547"/>
      <c r="D176" s="1547"/>
      <c r="E176" s="1547"/>
      <c r="F176" s="1547"/>
      <c r="G176" s="1547"/>
      <c r="H176" s="1547"/>
      <c r="I176" s="1547"/>
      <c r="J176" s="1548"/>
      <c r="L176" s="498"/>
      <c r="M176" s="1357"/>
      <c r="N176" s="832"/>
      <c r="O176" s="171"/>
      <c r="P176" s="172"/>
      <c r="Q176" s="172"/>
      <c r="W176" s="1333"/>
      <c r="X176" s="1373"/>
      <c r="Z176" s="176"/>
    </row>
    <row r="177" spans="1:26" ht="12.75" customHeight="1">
      <c r="A177" s="60" t="s">
        <v>1237</v>
      </c>
      <c r="B177" s="833">
        <v>40</v>
      </c>
      <c r="C177" s="846">
        <v>45</v>
      </c>
      <c r="D177" s="442">
        <v>2100</v>
      </c>
      <c r="E177" s="442">
        <v>7500</v>
      </c>
      <c r="F177" s="38">
        <v>49</v>
      </c>
      <c r="G177" s="97" t="s">
        <v>1264</v>
      </c>
      <c r="H177" s="833">
        <v>203</v>
      </c>
      <c r="I177" s="889" t="s">
        <v>1462</v>
      </c>
      <c r="J177" s="886"/>
      <c r="K177" s="832"/>
      <c r="L177" s="500">
        <v>951000</v>
      </c>
      <c r="M177" s="1357"/>
      <c r="N177" s="640"/>
      <c r="O177" s="171"/>
      <c r="P177" s="172">
        <f>IF(OR(U177="",J177=""),0,J177*U177)</f>
        <v>0</v>
      </c>
      <c r="Q177" s="172">
        <f>IF(OR(V177="",J177=""),0,J177*V177)</f>
        <v>0</v>
      </c>
      <c r="R177" s="320">
        <v>2095</v>
      </c>
      <c r="S177" s="808">
        <v>800</v>
      </c>
      <c r="T177" s="320">
        <v>964</v>
      </c>
      <c r="U177" s="323">
        <f t="shared" ref="U177:U179" si="40">(R177/1000)*(S177/1000)*(T177/1000)</f>
        <v>1.615664</v>
      </c>
      <c r="V177" s="702">
        <v>233</v>
      </c>
      <c r="W177" s="1333"/>
      <c r="X177" s="1373"/>
      <c r="Z177" s="176"/>
    </row>
    <row r="178" spans="1:26" ht="12.75" customHeight="1">
      <c r="A178" s="60" t="s">
        <v>1238</v>
      </c>
      <c r="B178" s="833">
        <v>45</v>
      </c>
      <c r="C178" s="846">
        <v>50</v>
      </c>
      <c r="D178" s="442">
        <v>2100</v>
      </c>
      <c r="E178" s="442">
        <v>7500</v>
      </c>
      <c r="F178" s="38">
        <v>49</v>
      </c>
      <c r="G178" s="97" t="s">
        <v>1264</v>
      </c>
      <c r="H178" s="833">
        <v>203</v>
      </c>
      <c r="I178" s="889" t="s">
        <v>1462</v>
      </c>
      <c r="J178" s="882"/>
      <c r="K178" s="214"/>
      <c r="L178" s="500">
        <v>997000</v>
      </c>
      <c r="M178" s="1357"/>
      <c r="N178" s="640"/>
      <c r="O178" s="171"/>
      <c r="P178" s="172">
        <f>IF(OR(U178="",J178=""),0,J178*U178)</f>
        <v>0</v>
      </c>
      <c r="Q178" s="172">
        <f>IF(OR(V178="",J178=""),0,J178*V178)</f>
        <v>0</v>
      </c>
      <c r="R178" s="320">
        <v>2095</v>
      </c>
      <c r="S178" s="808">
        <v>800</v>
      </c>
      <c r="T178" s="320">
        <v>964</v>
      </c>
      <c r="U178" s="323">
        <f t="shared" si="40"/>
        <v>1.615664</v>
      </c>
      <c r="V178" s="702">
        <v>233</v>
      </c>
      <c r="W178" s="1333"/>
      <c r="X178" s="1373"/>
      <c r="Z178" s="176"/>
    </row>
    <row r="179" spans="1:26" ht="12.75" customHeight="1" thickBot="1">
      <c r="A179" s="221" t="s">
        <v>1239</v>
      </c>
      <c r="B179" s="834">
        <v>56</v>
      </c>
      <c r="C179" s="847">
        <v>63</v>
      </c>
      <c r="D179" s="701">
        <v>2800</v>
      </c>
      <c r="E179" s="701">
        <v>8400</v>
      </c>
      <c r="F179" s="366">
        <v>46</v>
      </c>
      <c r="G179" s="97" t="s">
        <v>1264</v>
      </c>
      <c r="H179" s="834">
        <v>203</v>
      </c>
      <c r="I179" s="889" t="s">
        <v>1462</v>
      </c>
      <c r="J179" s="885"/>
      <c r="K179" s="832"/>
      <c r="L179" s="500">
        <v>1047000</v>
      </c>
      <c r="M179" s="1357"/>
      <c r="N179" s="640"/>
      <c r="O179" s="171"/>
      <c r="P179" s="172">
        <f>IF(OR(U179="",J179=""),0,J179*U179)</f>
        <v>0</v>
      </c>
      <c r="Q179" s="172">
        <f>IF(OR(V179="",J179=""),0,J179*V179)</f>
        <v>0</v>
      </c>
      <c r="R179" s="320">
        <v>2095</v>
      </c>
      <c r="S179" s="808">
        <v>800</v>
      </c>
      <c r="T179" s="320">
        <v>964</v>
      </c>
      <c r="U179" s="323">
        <f t="shared" si="40"/>
        <v>1.615664</v>
      </c>
      <c r="V179" s="702">
        <v>233</v>
      </c>
      <c r="W179" s="1333"/>
      <c r="X179" s="1373"/>
      <c r="Z179" s="176"/>
    </row>
    <row r="180" spans="1:26" ht="33" customHeight="1" thickBot="1">
      <c r="A180" s="1546" t="s">
        <v>1281</v>
      </c>
      <c r="B180" s="1547"/>
      <c r="C180" s="1547"/>
      <c r="D180" s="1547"/>
      <c r="E180" s="1547"/>
      <c r="F180" s="1547"/>
      <c r="G180" s="1547"/>
      <c r="H180" s="1547"/>
      <c r="I180" s="1547"/>
      <c r="J180" s="1548"/>
      <c r="L180" s="498"/>
      <c r="M180" s="1357"/>
      <c r="N180" s="832"/>
      <c r="O180" s="171"/>
      <c r="P180" s="172"/>
      <c r="Q180" s="172"/>
      <c r="R180" s="89"/>
      <c r="S180" s="89"/>
      <c r="T180" s="89"/>
      <c r="W180" s="1333"/>
      <c r="X180" s="1373"/>
      <c r="Z180" s="176"/>
    </row>
    <row r="181" spans="1:26" ht="12.75" customHeight="1">
      <c r="A181" s="164" t="s">
        <v>1265</v>
      </c>
      <c r="B181" s="433">
        <v>2.2000000000000002</v>
      </c>
      <c r="C181" s="433">
        <v>2.4</v>
      </c>
      <c r="D181" s="373">
        <v>29</v>
      </c>
      <c r="E181" s="373">
        <v>446</v>
      </c>
      <c r="F181" s="373">
        <v>31</v>
      </c>
      <c r="G181" s="842" t="s">
        <v>494</v>
      </c>
      <c r="H181" s="399">
        <v>8.5</v>
      </c>
      <c r="I181" s="889" t="s">
        <v>1462</v>
      </c>
      <c r="J181" s="886"/>
      <c r="L181" s="500">
        <v>124000</v>
      </c>
      <c r="M181" s="1357"/>
      <c r="N181" s="640"/>
      <c r="O181" s="171"/>
      <c r="P181" s="172">
        <f t="shared" ref="P181:P197" si="41">IF(OR(U181="",J181=""),0,J181*U181)</f>
        <v>0</v>
      </c>
      <c r="Q181" s="172">
        <f t="shared" ref="Q181:Q197" si="42">IF(OR(V181="",J181=""),0,J181*V181)</f>
        <v>0</v>
      </c>
      <c r="R181" s="320">
        <v>915</v>
      </c>
      <c r="S181" s="320">
        <v>353</v>
      </c>
      <c r="T181" s="320">
        <v>300</v>
      </c>
      <c r="U181" s="229">
        <f t="shared" ref="U181:U188" si="43">(R181/1000)*(S181/1000)*(T181/1000)</f>
        <v>9.6898499999999985E-2</v>
      </c>
      <c r="V181" s="702">
        <v>11</v>
      </c>
      <c r="W181" s="1333"/>
      <c r="X181" s="1373"/>
      <c r="Z181" s="176"/>
    </row>
    <row r="182" spans="1:26" ht="12.75" customHeight="1">
      <c r="A182" s="124" t="s">
        <v>1266</v>
      </c>
      <c r="B182" s="434">
        <v>2.8</v>
      </c>
      <c r="C182" s="434">
        <v>3.2</v>
      </c>
      <c r="D182" s="45">
        <v>29</v>
      </c>
      <c r="E182" s="45">
        <v>457</v>
      </c>
      <c r="F182" s="45">
        <v>31</v>
      </c>
      <c r="G182" s="97" t="s">
        <v>494</v>
      </c>
      <c r="H182" s="653">
        <v>8.5</v>
      </c>
      <c r="I182" s="889" t="s">
        <v>1462</v>
      </c>
      <c r="J182" s="882"/>
      <c r="L182" s="500">
        <v>130000</v>
      </c>
      <c r="M182" s="1357"/>
      <c r="N182" s="640"/>
      <c r="O182" s="171"/>
      <c r="P182" s="172">
        <f t="shared" si="41"/>
        <v>0</v>
      </c>
      <c r="Q182" s="172">
        <f t="shared" si="42"/>
        <v>0</v>
      </c>
      <c r="R182" s="320">
        <v>915</v>
      </c>
      <c r="S182" s="320">
        <v>353</v>
      </c>
      <c r="T182" s="320">
        <v>300</v>
      </c>
      <c r="U182" s="229">
        <f t="shared" si="43"/>
        <v>9.6898499999999985E-2</v>
      </c>
      <c r="V182" s="702">
        <v>11</v>
      </c>
      <c r="W182" s="1333"/>
      <c r="X182" s="1373"/>
      <c r="Z182" s="176"/>
    </row>
    <row r="183" spans="1:26" ht="12.75" customHeight="1">
      <c r="A183" s="60" t="s">
        <v>1267</v>
      </c>
      <c r="B183" s="435">
        <v>3.6</v>
      </c>
      <c r="C183" s="435">
        <v>4</v>
      </c>
      <c r="D183" s="38">
        <v>31</v>
      </c>
      <c r="E183" s="38">
        <v>447</v>
      </c>
      <c r="F183" s="38">
        <v>32</v>
      </c>
      <c r="G183" s="97" t="s">
        <v>494</v>
      </c>
      <c r="H183" s="387">
        <v>9.6999999999999993</v>
      </c>
      <c r="I183" s="889" t="s">
        <v>1462</v>
      </c>
      <c r="J183" s="882"/>
      <c r="L183" s="500">
        <v>138000</v>
      </c>
      <c r="M183" s="1357"/>
      <c r="N183" s="640"/>
      <c r="O183" s="171"/>
      <c r="P183" s="172">
        <f t="shared" si="41"/>
        <v>0</v>
      </c>
      <c r="Q183" s="172">
        <f t="shared" si="42"/>
        <v>0</v>
      </c>
      <c r="R183" s="320">
        <v>915</v>
      </c>
      <c r="S183" s="320">
        <v>353</v>
      </c>
      <c r="T183" s="320">
        <v>300</v>
      </c>
      <c r="U183" s="229">
        <f t="shared" si="43"/>
        <v>9.6898499999999985E-2</v>
      </c>
      <c r="V183" s="321">
        <v>12.2</v>
      </c>
      <c r="W183" s="1333"/>
      <c r="X183" s="1373"/>
      <c r="Z183" s="176"/>
    </row>
    <row r="184" spans="1:26" ht="12.75" customHeight="1">
      <c r="A184" s="60" t="s">
        <v>1268</v>
      </c>
      <c r="B184" s="435">
        <v>4.5</v>
      </c>
      <c r="C184" s="435">
        <v>5</v>
      </c>
      <c r="D184" s="38">
        <v>45</v>
      </c>
      <c r="E184" s="38">
        <v>648</v>
      </c>
      <c r="F184" s="38">
        <v>31</v>
      </c>
      <c r="G184" s="97" t="s">
        <v>496</v>
      </c>
      <c r="H184" s="387">
        <v>13.8</v>
      </c>
      <c r="I184" s="889" t="s">
        <v>1462</v>
      </c>
      <c r="J184" s="882"/>
      <c r="L184" s="500">
        <v>159000</v>
      </c>
      <c r="M184" s="1357"/>
      <c r="N184" s="640"/>
      <c r="O184" s="171"/>
      <c r="P184" s="172">
        <f t="shared" si="41"/>
        <v>0</v>
      </c>
      <c r="Q184" s="172">
        <f t="shared" si="42"/>
        <v>0</v>
      </c>
      <c r="R184" s="320">
        <v>1075</v>
      </c>
      <c r="S184" s="320">
        <v>395</v>
      </c>
      <c r="T184" s="320">
        <v>300</v>
      </c>
      <c r="U184" s="229">
        <f t="shared" si="43"/>
        <v>0.12738749999999999</v>
      </c>
      <c r="V184" s="321">
        <v>16.399999999999999</v>
      </c>
      <c r="W184" s="1333"/>
      <c r="X184" s="1373"/>
      <c r="Z184" s="176"/>
    </row>
    <row r="185" spans="1:26" ht="12.75" customHeight="1">
      <c r="A185" s="60" t="s">
        <v>1269</v>
      </c>
      <c r="B185" s="435">
        <v>5.6</v>
      </c>
      <c r="C185" s="435">
        <v>6.3</v>
      </c>
      <c r="D185" s="38">
        <v>54</v>
      </c>
      <c r="E185" s="38">
        <v>798</v>
      </c>
      <c r="F185" s="38">
        <v>36</v>
      </c>
      <c r="G185" s="97" t="s">
        <v>496</v>
      </c>
      <c r="H185" s="387">
        <v>13.8</v>
      </c>
      <c r="I185" s="889" t="s">
        <v>1462</v>
      </c>
      <c r="J185" s="882"/>
      <c r="L185" s="500">
        <v>164000</v>
      </c>
      <c r="M185" s="1357"/>
      <c r="N185" s="640"/>
      <c r="O185" s="171"/>
      <c r="P185" s="172">
        <f t="shared" si="41"/>
        <v>0</v>
      </c>
      <c r="Q185" s="172">
        <f t="shared" si="42"/>
        <v>0</v>
      </c>
      <c r="R185" s="320">
        <v>1075</v>
      </c>
      <c r="S185" s="320">
        <v>395</v>
      </c>
      <c r="T185" s="320">
        <v>300</v>
      </c>
      <c r="U185" s="229">
        <f t="shared" si="43"/>
        <v>0.12738749999999999</v>
      </c>
      <c r="V185" s="321">
        <v>16.399999999999999</v>
      </c>
      <c r="W185" s="1333"/>
      <c r="X185" s="1373"/>
      <c r="Z185" s="176"/>
    </row>
    <row r="186" spans="1:26" ht="12.75" customHeight="1">
      <c r="A186" s="60" t="s">
        <v>1270</v>
      </c>
      <c r="B186" s="435">
        <v>7.1</v>
      </c>
      <c r="C186" s="435">
        <v>8</v>
      </c>
      <c r="D186" s="38">
        <v>77</v>
      </c>
      <c r="E186" s="38">
        <v>1240</v>
      </c>
      <c r="F186" s="38">
        <v>38</v>
      </c>
      <c r="G186" s="97" t="s">
        <v>499</v>
      </c>
      <c r="H186" s="387">
        <v>17.399999999999999</v>
      </c>
      <c r="I186" s="889" t="s">
        <v>1462</v>
      </c>
      <c r="J186" s="882"/>
      <c r="L186" s="500">
        <v>166000</v>
      </c>
      <c r="M186" s="1357"/>
      <c r="N186" s="640"/>
      <c r="O186" s="171"/>
      <c r="P186" s="172">
        <f t="shared" si="41"/>
        <v>0</v>
      </c>
      <c r="Q186" s="172">
        <f t="shared" si="42"/>
        <v>0</v>
      </c>
      <c r="R186" s="320">
        <v>1265</v>
      </c>
      <c r="S186" s="320">
        <v>420</v>
      </c>
      <c r="T186" s="320">
        <v>345</v>
      </c>
      <c r="U186" s="229">
        <f t="shared" si="43"/>
        <v>0.18329849999999998</v>
      </c>
      <c r="V186" s="788">
        <v>20.8</v>
      </c>
      <c r="W186" s="1333"/>
      <c r="X186" s="1373"/>
      <c r="Z186" s="176"/>
    </row>
    <row r="187" spans="1:26" ht="12.75" customHeight="1">
      <c r="A187" s="60" t="s">
        <v>1271</v>
      </c>
      <c r="B187" s="435">
        <v>8</v>
      </c>
      <c r="C187" s="435">
        <v>9</v>
      </c>
      <c r="D187" s="38">
        <v>77</v>
      </c>
      <c r="E187" s="38">
        <v>1248</v>
      </c>
      <c r="F187" s="38">
        <v>38</v>
      </c>
      <c r="G187" s="97" t="s">
        <v>499</v>
      </c>
      <c r="H187" s="387">
        <v>17.600000000000001</v>
      </c>
      <c r="I187" s="889" t="s">
        <v>1462</v>
      </c>
      <c r="J187" s="882"/>
      <c r="L187" s="500">
        <v>178000</v>
      </c>
      <c r="M187" s="1357"/>
      <c r="N187" s="640"/>
      <c r="O187" s="171"/>
      <c r="P187" s="172">
        <f t="shared" si="41"/>
        <v>0</v>
      </c>
      <c r="Q187" s="172">
        <f t="shared" si="42"/>
        <v>0</v>
      </c>
      <c r="R187" s="320">
        <v>1265</v>
      </c>
      <c r="S187" s="320">
        <v>420</v>
      </c>
      <c r="T187" s="320">
        <v>345</v>
      </c>
      <c r="U187" s="229">
        <f t="shared" si="43"/>
        <v>0.18329849999999998</v>
      </c>
      <c r="V187" s="843">
        <v>21</v>
      </c>
      <c r="W187" s="1333"/>
      <c r="X187" s="1373"/>
      <c r="Z187" s="176"/>
    </row>
    <row r="188" spans="1:26" ht="12.75" customHeight="1" thickBot="1">
      <c r="A188" s="60" t="s">
        <v>1272</v>
      </c>
      <c r="B188" s="435">
        <v>9</v>
      </c>
      <c r="C188" s="435">
        <v>10</v>
      </c>
      <c r="D188" s="38">
        <v>90</v>
      </c>
      <c r="E188" s="38">
        <v>1427</v>
      </c>
      <c r="F188" s="38">
        <v>43</v>
      </c>
      <c r="G188" s="97" t="s">
        <v>499</v>
      </c>
      <c r="H188" s="387">
        <v>17.600000000000001</v>
      </c>
      <c r="I188" s="889" t="s">
        <v>1462</v>
      </c>
      <c r="J188" s="885"/>
      <c r="L188" s="500">
        <v>185000</v>
      </c>
      <c r="M188" s="1357"/>
      <c r="N188" s="640"/>
      <c r="O188" s="171"/>
      <c r="P188" s="172">
        <f t="shared" si="41"/>
        <v>0</v>
      </c>
      <c r="Q188" s="172">
        <f t="shared" si="42"/>
        <v>0</v>
      </c>
      <c r="R188" s="320">
        <v>1265</v>
      </c>
      <c r="S188" s="320">
        <v>420</v>
      </c>
      <c r="T188" s="320">
        <v>345</v>
      </c>
      <c r="U188" s="229">
        <f t="shared" si="43"/>
        <v>0.18329849999999998</v>
      </c>
      <c r="V188" s="843">
        <v>21</v>
      </c>
      <c r="W188" s="1333"/>
      <c r="X188" s="1373"/>
      <c r="Z188" s="176"/>
    </row>
    <row r="189" spans="1:26" ht="40.5" customHeight="1" thickBot="1">
      <c r="A189" s="1546" t="s">
        <v>1283</v>
      </c>
      <c r="B189" s="1547"/>
      <c r="C189" s="1547"/>
      <c r="D189" s="1547"/>
      <c r="E189" s="1547"/>
      <c r="F189" s="1547"/>
      <c r="G189" s="1547"/>
      <c r="H189" s="1547"/>
      <c r="I189" s="1547"/>
      <c r="J189" s="1548"/>
      <c r="L189" s="498"/>
      <c r="M189" s="1357"/>
      <c r="N189" s="832"/>
      <c r="O189" s="171"/>
      <c r="P189" s="172">
        <f t="shared" si="41"/>
        <v>0</v>
      </c>
      <c r="Q189" s="172">
        <f t="shared" si="42"/>
        <v>0</v>
      </c>
      <c r="W189" s="1333"/>
      <c r="X189" s="1373"/>
      <c r="Z189" s="176"/>
    </row>
    <row r="190" spans="1:26" ht="12.75" customHeight="1">
      <c r="A190" s="60" t="s">
        <v>1229</v>
      </c>
      <c r="B190" s="833">
        <v>3.6</v>
      </c>
      <c r="C190" s="833">
        <v>4</v>
      </c>
      <c r="D190" s="38">
        <v>49</v>
      </c>
      <c r="E190" s="38">
        <v>650</v>
      </c>
      <c r="F190" s="38">
        <v>36</v>
      </c>
      <c r="G190" s="97" t="s">
        <v>602</v>
      </c>
      <c r="H190" s="833">
        <v>26</v>
      </c>
      <c r="I190" s="889" t="s">
        <v>1462</v>
      </c>
      <c r="J190" s="886"/>
      <c r="L190" s="500">
        <v>205000</v>
      </c>
      <c r="M190" s="1357"/>
      <c r="N190" s="640"/>
      <c r="O190" s="171"/>
      <c r="P190" s="172">
        <f t="shared" si="41"/>
        <v>0</v>
      </c>
      <c r="Q190" s="172">
        <f t="shared" si="42"/>
        <v>0</v>
      </c>
      <c r="R190" s="320">
        <v>1089</v>
      </c>
      <c r="S190" s="320">
        <v>296</v>
      </c>
      <c r="T190" s="320">
        <v>744</v>
      </c>
      <c r="U190" s="229">
        <f t="shared" ref="U190:U197" si="44">(R190/1000)*(S190/1000)*(T190/1000)</f>
        <v>0.23982393599999996</v>
      </c>
      <c r="V190" s="702">
        <v>32</v>
      </c>
      <c r="W190" s="1333"/>
      <c r="X190" s="1373"/>
      <c r="Z190" s="176"/>
    </row>
    <row r="191" spans="1:26" ht="12.75" customHeight="1">
      <c r="A191" s="60" t="s">
        <v>1230</v>
      </c>
      <c r="B191" s="833">
        <v>4.5</v>
      </c>
      <c r="C191" s="833">
        <v>5</v>
      </c>
      <c r="D191" s="38">
        <v>120</v>
      </c>
      <c r="E191" s="38">
        <v>800</v>
      </c>
      <c r="F191" s="38">
        <v>38</v>
      </c>
      <c r="G191" s="97" t="s">
        <v>602</v>
      </c>
      <c r="H191" s="833">
        <v>28</v>
      </c>
      <c r="I191" s="889" t="s">
        <v>1462</v>
      </c>
      <c r="J191" s="882"/>
      <c r="L191" s="500">
        <v>206000</v>
      </c>
      <c r="M191" s="1357"/>
      <c r="N191" s="640"/>
      <c r="O191" s="171"/>
      <c r="P191" s="172">
        <f t="shared" si="41"/>
        <v>0</v>
      </c>
      <c r="Q191" s="172">
        <f t="shared" si="42"/>
        <v>0</v>
      </c>
      <c r="R191" s="320">
        <v>1089</v>
      </c>
      <c r="S191" s="320">
        <v>296</v>
      </c>
      <c r="T191" s="320">
        <v>744</v>
      </c>
      <c r="U191" s="229">
        <f t="shared" si="44"/>
        <v>0.23982393599999996</v>
      </c>
      <c r="V191" s="702">
        <v>34</v>
      </c>
      <c r="W191" s="1333"/>
      <c r="X191" s="1373"/>
      <c r="Z191" s="176"/>
    </row>
    <row r="192" spans="1:26" ht="12.75" customHeight="1">
      <c r="A192" s="60" t="s">
        <v>1231</v>
      </c>
      <c r="B192" s="833">
        <v>5.6</v>
      </c>
      <c r="C192" s="833">
        <v>6.3</v>
      </c>
      <c r="D192" s="38">
        <v>122</v>
      </c>
      <c r="E192" s="38">
        <v>800</v>
      </c>
      <c r="F192" s="38">
        <v>38</v>
      </c>
      <c r="G192" s="97" t="s">
        <v>602</v>
      </c>
      <c r="H192" s="833">
        <v>28</v>
      </c>
      <c r="I192" s="889" t="s">
        <v>1462</v>
      </c>
      <c r="J192" s="882"/>
      <c r="L192" s="500">
        <v>215000</v>
      </c>
      <c r="M192" s="1357"/>
      <c r="N192" s="640"/>
      <c r="O192" s="171"/>
      <c r="P192" s="172">
        <f t="shared" si="41"/>
        <v>0</v>
      </c>
      <c r="Q192" s="172">
        <f t="shared" si="42"/>
        <v>0</v>
      </c>
      <c r="R192" s="320">
        <v>1089</v>
      </c>
      <c r="S192" s="320">
        <v>296</v>
      </c>
      <c r="T192" s="320">
        <v>744</v>
      </c>
      <c r="U192" s="229">
        <f t="shared" si="44"/>
        <v>0.23982393599999996</v>
      </c>
      <c r="V192" s="702">
        <v>34</v>
      </c>
      <c r="W192" s="1333"/>
      <c r="X192" s="1373"/>
      <c r="Z192" s="176"/>
    </row>
    <row r="193" spans="1:26" ht="12.75" customHeight="1">
      <c r="A193" s="60" t="s">
        <v>1232</v>
      </c>
      <c r="B193" s="833">
        <v>7.1</v>
      </c>
      <c r="C193" s="833">
        <v>8</v>
      </c>
      <c r="D193" s="38">
        <v>125</v>
      </c>
      <c r="E193" s="38">
        <v>800</v>
      </c>
      <c r="F193" s="38">
        <v>38</v>
      </c>
      <c r="G193" s="97" t="s">
        <v>602</v>
      </c>
      <c r="H193" s="833">
        <v>28</v>
      </c>
      <c r="I193" s="889" t="s">
        <v>1462</v>
      </c>
      <c r="J193" s="882"/>
      <c r="L193" s="500">
        <v>228000</v>
      </c>
      <c r="M193" s="1357"/>
      <c r="N193" s="640"/>
      <c r="O193" s="171"/>
      <c r="P193" s="172">
        <f t="shared" si="41"/>
        <v>0</v>
      </c>
      <c r="Q193" s="172">
        <f t="shared" si="42"/>
        <v>0</v>
      </c>
      <c r="R193" s="320">
        <v>1089</v>
      </c>
      <c r="S193" s="320">
        <v>296</v>
      </c>
      <c r="T193" s="320">
        <v>744</v>
      </c>
      <c r="U193" s="229">
        <f t="shared" si="44"/>
        <v>0.23982393599999996</v>
      </c>
      <c r="V193" s="702">
        <v>34</v>
      </c>
      <c r="W193" s="1333"/>
      <c r="X193" s="1373"/>
      <c r="Z193" s="176"/>
    </row>
    <row r="194" spans="1:26" ht="12.75" customHeight="1">
      <c r="A194" s="60" t="s">
        <v>1233</v>
      </c>
      <c r="B194" s="833">
        <v>8</v>
      </c>
      <c r="C194" s="833">
        <v>9</v>
      </c>
      <c r="D194" s="38">
        <v>130</v>
      </c>
      <c r="E194" s="38">
        <v>1200</v>
      </c>
      <c r="F194" s="38">
        <v>40</v>
      </c>
      <c r="G194" s="97" t="s">
        <v>603</v>
      </c>
      <c r="H194" s="833">
        <v>34.5</v>
      </c>
      <c r="I194" s="889" t="s">
        <v>1462</v>
      </c>
      <c r="J194" s="882"/>
      <c r="L194" s="500">
        <v>245000</v>
      </c>
      <c r="M194" s="1357"/>
      <c r="N194" s="640"/>
      <c r="O194" s="171"/>
      <c r="P194" s="172">
        <f t="shared" si="41"/>
        <v>0</v>
      </c>
      <c r="Q194" s="172">
        <f t="shared" si="42"/>
        <v>0</v>
      </c>
      <c r="R194" s="320">
        <v>1379</v>
      </c>
      <c r="S194" s="320">
        <v>296</v>
      </c>
      <c r="T194" s="320">
        <v>744</v>
      </c>
      <c r="U194" s="229">
        <f t="shared" si="44"/>
        <v>0.30368889599999999</v>
      </c>
      <c r="V194" s="702">
        <v>41</v>
      </c>
      <c r="W194" s="1333"/>
      <c r="X194" s="1373"/>
      <c r="Z194" s="176"/>
    </row>
    <row r="195" spans="1:26" ht="12.75" customHeight="1">
      <c r="A195" s="60" t="s">
        <v>1234</v>
      </c>
      <c r="B195" s="833">
        <v>9</v>
      </c>
      <c r="C195" s="833">
        <v>10</v>
      </c>
      <c r="D195" s="38">
        <v>130</v>
      </c>
      <c r="E195" s="38">
        <v>1200</v>
      </c>
      <c r="F195" s="38">
        <v>40</v>
      </c>
      <c r="G195" s="97" t="s">
        <v>603</v>
      </c>
      <c r="H195" s="833">
        <v>34.5</v>
      </c>
      <c r="I195" s="889" t="s">
        <v>1462</v>
      </c>
      <c r="J195" s="882"/>
      <c r="L195" s="500">
        <v>250000</v>
      </c>
      <c r="M195" s="1357"/>
      <c r="N195" s="640"/>
      <c r="O195" s="171"/>
      <c r="P195" s="172">
        <f t="shared" si="41"/>
        <v>0</v>
      </c>
      <c r="Q195" s="172">
        <f t="shared" si="42"/>
        <v>0</v>
      </c>
      <c r="R195" s="320">
        <v>1379</v>
      </c>
      <c r="S195" s="320">
        <v>296</v>
      </c>
      <c r="T195" s="320">
        <v>744</v>
      </c>
      <c r="U195" s="229">
        <f t="shared" si="44"/>
        <v>0.30368889599999999</v>
      </c>
      <c r="V195" s="702">
        <v>41</v>
      </c>
      <c r="W195" s="1333"/>
      <c r="X195" s="1373"/>
      <c r="Z195" s="176"/>
    </row>
    <row r="196" spans="1:26" ht="12.75" customHeight="1">
      <c r="A196" s="60" t="s">
        <v>1235</v>
      </c>
      <c r="B196" s="833">
        <v>11.2</v>
      </c>
      <c r="C196" s="833">
        <v>12.5</v>
      </c>
      <c r="D196" s="38">
        <v>182</v>
      </c>
      <c r="E196" s="38">
        <v>1980</v>
      </c>
      <c r="F196" s="38">
        <v>42</v>
      </c>
      <c r="G196" s="97" t="s">
        <v>604</v>
      </c>
      <c r="H196" s="833">
        <v>54</v>
      </c>
      <c r="I196" s="889" t="s">
        <v>1462</v>
      </c>
      <c r="J196" s="882"/>
      <c r="L196" s="500">
        <v>296000</v>
      </c>
      <c r="M196" s="1357"/>
      <c r="N196" s="640"/>
      <c r="O196" s="171"/>
      <c r="P196" s="172">
        <f t="shared" si="41"/>
        <v>0</v>
      </c>
      <c r="Q196" s="172">
        <f t="shared" si="42"/>
        <v>0</v>
      </c>
      <c r="R196" s="320">
        <v>1764</v>
      </c>
      <c r="S196" s="320">
        <v>329</v>
      </c>
      <c r="T196" s="320">
        <v>760</v>
      </c>
      <c r="U196" s="229">
        <f t="shared" si="44"/>
        <v>0.44107056</v>
      </c>
      <c r="V196" s="702">
        <v>59</v>
      </c>
      <c r="W196" s="1333"/>
      <c r="X196" s="1373"/>
      <c r="Z196" s="176"/>
    </row>
    <row r="197" spans="1:26" ht="12.75" customHeight="1" thickBot="1">
      <c r="A197" s="60" t="s">
        <v>1236</v>
      </c>
      <c r="B197" s="833">
        <v>14</v>
      </c>
      <c r="C197" s="833">
        <v>15</v>
      </c>
      <c r="D197" s="38">
        <v>182</v>
      </c>
      <c r="E197" s="38">
        <v>1980</v>
      </c>
      <c r="F197" s="38">
        <v>42</v>
      </c>
      <c r="G197" s="97" t="s">
        <v>604</v>
      </c>
      <c r="H197" s="833">
        <v>54</v>
      </c>
      <c r="I197" s="889" t="s">
        <v>1462</v>
      </c>
      <c r="J197" s="885"/>
      <c r="L197" s="500">
        <v>314000</v>
      </c>
      <c r="M197" s="1357"/>
      <c r="N197" s="640"/>
      <c r="O197" s="171"/>
      <c r="P197" s="172">
        <f t="shared" si="41"/>
        <v>0</v>
      </c>
      <c r="Q197" s="172">
        <f t="shared" si="42"/>
        <v>0</v>
      </c>
      <c r="R197" s="320">
        <v>1764</v>
      </c>
      <c r="S197" s="320">
        <v>329</v>
      </c>
      <c r="T197" s="320">
        <v>760</v>
      </c>
      <c r="U197" s="229">
        <f t="shared" si="44"/>
        <v>0.44107056</v>
      </c>
      <c r="V197" s="702">
        <v>59</v>
      </c>
      <c r="W197" s="1333"/>
      <c r="X197" s="1373"/>
      <c r="Z197" s="176"/>
    </row>
    <row r="198" spans="1:26" s="619" customFormat="1" ht="36.75" customHeight="1" thickBot="1">
      <c r="A198" s="1592" t="s">
        <v>1178</v>
      </c>
      <c r="B198" s="1593"/>
      <c r="C198" s="1593"/>
      <c r="D198" s="1593"/>
      <c r="E198" s="1593"/>
      <c r="F198" s="1593"/>
      <c r="G198" s="1593"/>
      <c r="H198" s="1593"/>
      <c r="I198" s="1593"/>
      <c r="J198" s="1594"/>
      <c r="K198" s="696"/>
      <c r="L198" s="704"/>
      <c r="M198" s="1357"/>
      <c r="N198" s="696"/>
      <c r="O198" s="695"/>
      <c r="P198" s="618"/>
      <c r="Q198" s="618"/>
      <c r="U198" s="620"/>
      <c r="W198" s="1333"/>
      <c r="X198" s="1373"/>
      <c r="Z198" s="621"/>
    </row>
    <row r="199" spans="1:26" ht="44.25" customHeight="1" thickBot="1">
      <c r="A199" s="1546" t="s">
        <v>948</v>
      </c>
      <c r="B199" s="1547"/>
      <c r="C199" s="1547"/>
      <c r="D199" s="1547"/>
      <c r="E199" s="1547"/>
      <c r="F199" s="1547"/>
      <c r="G199" s="1547"/>
      <c r="H199" s="1547"/>
      <c r="I199" s="1547"/>
      <c r="J199" s="1548"/>
      <c r="K199" s="694"/>
      <c r="L199" s="502"/>
      <c r="M199" s="1357"/>
      <c r="N199" s="190"/>
      <c r="O199" s="171"/>
      <c r="P199" s="172"/>
      <c r="Q199" s="172"/>
      <c r="W199" s="1333"/>
      <c r="X199" s="1373"/>
      <c r="Z199" s="176"/>
    </row>
    <row r="200" spans="1:26" ht="12.75" customHeight="1">
      <c r="A200" s="59" t="s">
        <v>804</v>
      </c>
      <c r="B200" s="387">
        <v>2.2000000000000002</v>
      </c>
      <c r="C200" s="444">
        <v>2.4</v>
      </c>
      <c r="D200" s="442">
        <v>35</v>
      </c>
      <c r="E200" s="608">
        <v>576</v>
      </c>
      <c r="F200" s="442">
        <v>22</v>
      </c>
      <c r="G200" s="445" t="s">
        <v>880</v>
      </c>
      <c r="H200" s="608">
        <v>18</v>
      </c>
      <c r="I200" s="889" t="s">
        <v>1462</v>
      </c>
      <c r="J200" s="886"/>
      <c r="K200" s="694"/>
      <c r="L200" s="500">
        <v>146000</v>
      </c>
      <c r="M200" s="1357"/>
      <c r="N200" s="639"/>
      <c r="O200" s="171"/>
      <c r="P200" s="172">
        <f t="shared" ref="P200:P219" si="45">IF(OR(U200="",J200=""),0,J200*U200)</f>
        <v>0</v>
      </c>
      <c r="Q200" s="172">
        <f t="shared" ref="Q200:Q219" si="46">IF(OR(V200="",J200=""),0,J200*V200)</f>
        <v>0</v>
      </c>
      <c r="R200" s="321">
        <v>700</v>
      </c>
      <c r="S200" s="321">
        <v>345</v>
      </c>
      <c r="T200" s="321">
        <v>660</v>
      </c>
      <c r="U200" s="323">
        <f>(R200/1000)*(S200/1000)*(T200/1000)</f>
        <v>0.15938999999999998</v>
      </c>
      <c r="V200" s="702">
        <v>23.5</v>
      </c>
      <c r="W200" s="1333"/>
      <c r="X200" s="1373"/>
      <c r="Z200" s="176"/>
    </row>
    <row r="201" spans="1:26" ht="12.75" customHeight="1">
      <c r="A201" s="59" t="s">
        <v>805</v>
      </c>
      <c r="B201" s="387">
        <v>2.8</v>
      </c>
      <c r="C201" s="444">
        <v>3.2</v>
      </c>
      <c r="D201" s="442">
        <v>35</v>
      </c>
      <c r="E201" s="608">
        <v>576</v>
      </c>
      <c r="F201" s="442">
        <v>22</v>
      </c>
      <c r="G201" s="445" t="s">
        <v>880</v>
      </c>
      <c r="H201" s="608">
        <v>18</v>
      </c>
      <c r="I201" s="889" t="s">
        <v>1462</v>
      </c>
      <c r="J201" s="882"/>
      <c r="K201" s="210"/>
      <c r="L201" s="500">
        <v>154000</v>
      </c>
      <c r="M201" s="1357"/>
      <c r="N201" s="639"/>
      <c r="O201" s="171"/>
      <c r="P201" s="172">
        <f t="shared" si="45"/>
        <v>0</v>
      </c>
      <c r="Q201" s="172">
        <f t="shared" si="46"/>
        <v>0</v>
      </c>
      <c r="R201" s="321">
        <v>700</v>
      </c>
      <c r="S201" s="321">
        <v>345</v>
      </c>
      <c r="T201" s="321">
        <v>660</v>
      </c>
      <c r="U201" s="323">
        <f>(R201/1000)*(S201/1000)*(T201/1000)</f>
        <v>0.15938999999999998</v>
      </c>
      <c r="V201" s="702">
        <v>23.5</v>
      </c>
      <c r="W201" s="1333"/>
      <c r="X201" s="1373"/>
      <c r="Z201" s="176"/>
    </row>
    <row r="202" spans="1:26" ht="12.75" customHeight="1">
      <c r="A202" s="59" t="s">
        <v>806</v>
      </c>
      <c r="B202" s="387">
        <v>3.6</v>
      </c>
      <c r="C202" s="444">
        <v>4</v>
      </c>
      <c r="D202" s="442">
        <v>40</v>
      </c>
      <c r="E202" s="608">
        <v>604</v>
      </c>
      <c r="F202" s="442">
        <v>28</v>
      </c>
      <c r="G202" s="445" t="s">
        <v>880</v>
      </c>
      <c r="H202" s="608">
        <v>19.2</v>
      </c>
      <c r="I202" s="889" t="s">
        <v>1462</v>
      </c>
      <c r="J202" s="882"/>
      <c r="K202" s="214"/>
      <c r="L202" s="500">
        <v>166000</v>
      </c>
      <c r="M202" s="1357"/>
      <c r="N202" s="639"/>
      <c r="O202" s="171"/>
      <c r="P202" s="172">
        <f t="shared" si="45"/>
        <v>0</v>
      </c>
      <c r="Q202" s="172">
        <f t="shared" si="46"/>
        <v>0</v>
      </c>
      <c r="R202" s="321">
        <v>700</v>
      </c>
      <c r="S202" s="321">
        <v>345</v>
      </c>
      <c r="T202" s="321">
        <v>660</v>
      </c>
      <c r="U202" s="323">
        <f>(R202/1000)*(S202/1000)*(T202/1000)</f>
        <v>0.15938999999999998</v>
      </c>
      <c r="V202" s="702">
        <v>24.7</v>
      </c>
      <c r="W202" s="1333"/>
      <c r="X202" s="1373"/>
      <c r="Z202" s="176"/>
    </row>
    <row r="203" spans="1:26" ht="12.75" customHeight="1" thickBot="1">
      <c r="A203" s="59" t="s">
        <v>807</v>
      </c>
      <c r="B203" s="387">
        <v>4.5</v>
      </c>
      <c r="C203" s="444">
        <v>5</v>
      </c>
      <c r="D203" s="442">
        <v>50</v>
      </c>
      <c r="E203" s="608">
        <v>604</v>
      </c>
      <c r="F203" s="442">
        <v>28</v>
      </c>
      <c r="G203" s="445" t="s">
        <v>880</v>
      </c>
      <c r="H203" s="608">
        <v>19.2</v>
      </c>
      <c r="I203" s="889" t="s">
        <v>1462</v>
      </c>
      <c r="J203" s="885"/>
      <c r="K203" s="694"/>
      <c r="L203" s="500">
        <v>176000</v>
      </c>
      <c r="M203" s="1357"/>
      <c r="N203" s="639"/>
      <c r="O203" s="171"/>
      <c r="P203" s="172">
        <f t="shared" si="45"/>
        <v>0</v>
      </c>
      <c r="Q203" s="172">
        <f t="shared" si="46"/>
        <v>0</v>
      </c>
      <c r="R203" s="321">
        <v>700</v>
      </c>
      <c r="S203" s="321">
        <v>345</v>
      </c>
      <c r="T203" s="321">
        <v>660</v>
      </c>
      <c r="U203" s="323">
        <f>(R203/1000)*(S203/1000)*(T203/1000)</f>
        <v>0.15938999999999998</v>
      </c>
      <c r="V203" s="702">
        <v>24.7</v>
      </c>
      <c r="W203" s="1333"/>
      <c r="X203" s="1373"/>
      <c r="Z203" s="176"/>
    </row>
    <row r="204" spans="1:26" ht="41.25" customHeight="1" thickBot="1">
      <c r="A204" s="1552" t="s">
        <v>949</v>
      </c>
      <c r="B204" s="1553"/>
      <c r="C204" s="1553"/>
      <c r="D204" s="1553"/>
      <c r="E204" s="1553"/>
      <c r="F204" s="1553"/>
      <c r="G204" s="1553"/>
      <c r="H204" s="1553"/>
      <c r="I204" s="1553"/>
      <c r="J204" s="1554"/>
      <c r="K204" s="214"/>
      <c r="L204" s="498"/>
      <c r="M204" s="1357"/>
      <c r="N204" s="694"/>
      <c r="O204" s="171"/>
      <c r="P204" s="172">
        <f t="shared" si="45"/>
        <v>0</v>
      </c>
      <c r="Q204" s="172">
        <f t="shared" si="46"/>
        <v>0</v>
      </c>
      <c r="U204" s="229">
        <f t="shared" ref="U204:U215" si="47">(R204/1000)*(S204/1000)*(T204/1000)</f>
        <v>0</v>
      </c>
      <c r="W204" s="1333"/>
      <c r="X204" s="1373"/>
      <c r="Z204" s="176"/>
    </row>
    <row r="205" spans="1:26" ht="12.75" customHeight="1">
      <c r="A205" s="164" t="s">
        <v>808</v>
      </c>
      <c r="B205" s="399">
        <v>2.8</v>
      </c>
      <c r="C205" s="378">
        <v>3.2</v>
      </c>
      <c r="D205" s="373">
        <v>40</v>
      </c>
      <c r="E205" s="373">
        <v>801</v>
      </c>
      <c r="F205" s="373">
        <v>23</v>
      </c>
      <c r="G205" s="381" t="s">
        <v>167</v>
      </c>
      <c r="H205" s="378">
        <v>21.3</v>
      </c>
      <c r="I205" s="954" t="s">
        <v>1462</v>
      </c>
      <c r="J205" s="1066"/>
      <c r="K205" s="694"/>
      <c r="L205" s="500">
        <v>153000</v>
      </c>
      <c r="M205" s="1357"/>
      <c r="N205" s="640"/>
      <c r="O205" s="171"/>
      <c r="P205" s="172">
        <f t="shared" si="45"/>
        <v>0</v>
      </c>
      <c r="Q205" s="172">
        <f t="shared" si="46"/>
        <v>0</v>
      </c>
      <c r="R205" s="321">
        <v>840</v>
      </c>
      <c r="S205" s="321">
        <v>230</v>
      </c>
      <c r="T205" s="321">
        <v>840</v>
      </c>
      <c r="U205" s="229">
        <f t="shared" si="47"/>
        <v>0.16228800000000002</v>
      </c>
      <c r="V205" s="702">
        <v>25.8</v>
      </c>
      <c r="W205" s="1333"/>
      <c r="X205" s="1373"/>
      <c r="Z205" s="176"/>
    </row>
    <row r="206" spans="1:26" ht="12.75" customHeight="1">
      <c r="A206" s="60" t="s">
        <v>809</v>
      </c>
      <c r="B206" s="387">
        <v>3.6</v>
      </c>
      <c r="C206" s="1069">
        <v>4</v>
      </c>
      <c r="D206" s="38">
        <v>45</v>
      </c>
      <c r="E206" s="38">
        <v>801</v>
      </c>
      <c r="F206" s="38">
        <v>23</v>
      </c>
      <c r="G206" s="97" t="s">
        <v>167</v>
      </c>
      <c r="H206" s="1069">
        <v>21.3</v>
      </c>
      <c r="I206" s="1032" t="s">
        <v>1462</v>
      </c>
      <c r="J206" s="1065"/>
      <c r="K206" s="213"/>
      <c r="L206" s="500">
        <v>158000</v>
      </c>
      <c r="M206" s="1357"/>
      <c r="N206" s="640"/>
      <c r="O206" s="171"/>
      <c r="P206" s="172">
        <f t="shared" si="45"/>
        <v>0</v>
      </c>
      <c r="Q206" s="172">
        <f t="shared" si="46"/>
        <v>0</v>
      </c>
      <c r="R206" s="321">
        <v>840</v>
      </c>
      <c r="S206" s="321">
        <v>230</v>
      </c>
      <c r="T206" s="321">
        <v>840</v>
      </c>
      <c r="U206" s="229">
        <f t="shared" si="47"/>
        <v>0.16228800000000002</v>
      </c>
      <c r="V206" s="702">
        <v>25.8</v>
      </c>
      <c r="W206" s="1333"/>
      <c r="X206" s="1373"/>
      <c r="Z206" s="176"/>
    </row>
    <row r="207" spans="1:26" ht="12.75" customHeight="1">
      <c r="A207" s="60" t="s">
        <v>810</v>
      </c>
      <c r="B207" s="387">
        <v>4.5</v>
      </c>
      <c r="C207" s="1069">
        <v>5</v>
      </c>
      <c r="D207" s="38">
        <v>50</v>
      </c>
      <c r="E207" s="38">
        <v>893</v>
      </c>
      <c r="F207" s="38">
        <v>26</v>
      </c>
      <c r="G207" s="97" t="s">
        <v>167</v>
      </c>
      <c r="H207" s="1069">
        <v>23.2</v>
      </c>
      <c r="I207" s="1032" t="s">
        <v>1462</v>
      </c>
      <c r="J207" s="1065"/>
      <c r="K207" s="211"/>
      <c r="L207" s="500">
        <v>189000</v>
      </c>
      <c r="M207" s="1357"/>
      <c r="N207" s="640"/>
      <c r="O207" s="171"/>
      <c r="P207" s="172">
        <f t="shared" si="45"/>
        <v>0</v>
      </c>
      <c r="Q207" s="172">
        <f t="shared" si="46"/>
        <v>0</v>
      </c>
      <c r="R207" s="321">
        <v>840</v>
      </c>
      <c r="S207" s="321">
        <v>230</v>
      </c>
      <c r="T207" s="321">
        <v>840</v>
      </c>
      <c r="U207" s="229">
        <f t="shared" si="47"/>
        <v>0.16228800000000002</v>
      </c>
      <c r="V207" s="702">
        <v>27.6</v>
      </c>
      <c r="W207" s="1333"/>
      <c r="X207" s="1373"/>
      <c r="Z207" s="176"/>
    </row>
    <row r="208" spans="1:26" ht="12.75" customHeight="1">
      <c r="A208" s="60" t="s">
        <v>811</v>
      </c>
      <c r="B208" s="387">
        <v>5.6</v>
      </c>
      <c r="C208" s="1069">
        <v>6.3</v>
      </c>
      <c r="D208" s="38">
        <v>60</v>
      </c>
      <c r="E208" s="38">
        <v>893</v>
      </c>
      <c r="F208" s="38">
        <v>26</v>
      </c>
      <c r="G208" s="97" t="s">
        <v>167</v>
      </c>
      <c r="H208" s="1069">
        <v>23.2</v>
      </c>
      <c r="I208" s="1032" t="s">
        <v>1462</v>
      </c>
      <c r="J208" s="1065"/>
      <c r="K208" s="694"/>
      <c r="L208" s="500">
        <v>191000</v>
      </c>
      <c r="M208" s="1357"/>
      <c r="N208" s="640"/>
      <c r="O208" s="171"/>
      <c r="P208" s="172">
        <f t="shared" si="45"/>
        <v>0</v>
      </c>
      <c r="Q208" s="172">
        <f t="shared" si="46"/>
        <v>0</v>
      </c>
      <c r="R208" s="321">
        <v>840</v>
      </c>
      <c r="S208" s="321">
        <v>230</v>
      </c>
      <c r="T208" s="321">
        <v>840</v>
      </c>
      <c r="U208" s="229">
        <f t="shared" si="47"/>
        <v>0.16228800000000002</v>
      </c>
      <c r="V208" s="702">
        <v>27.6</v>
      </c>
      <c r="W208" s="1333"/>
      <c r="X208" s="1373"/>
      <c r="Z208" s="176"/>
    </row>
    <row r="209" spans="1:26" ht="12.75" customHeight="1">
      <c r="A209" s="60" t="s">
        <v>812</v>
      </c>
      <c r="B209" s="387">
        <v>7.1</v>
      </c>
      <c r="C209" s="1069">
        <v>8</v>
      </c>
      <c r="D209" s="38">
        <v>70</v>
      </c>
      <c r="E209" s="38">
        <v>977</v>
      </c>
      <c r="F209" s="38">
        <v>27</v>
      </c>
      <c r="G209" s="97" t="s">
        <v>167</v>
      </c>
      <c r="H209" s="1069">
        <v>23.2</v>
      </c>
      <c r="I209" s="1032" t="s">
        <v>1462</v>
      </c>
      <c r="J209" s="1065"/>
      <c r="K209" s="694"/>
      <c r="L209" s="500">
        <v>235000</v>
      </c>
      <c r="M209" s="1357"/>
      <c r="N209" s="640"/>
      <c r="O209" s="171"/>
      <c r="P209" s="172">
        <f t="shared" si="45"/>
        <v>0</v>
      </c>
      <c r="Q209" s="172">
        <f t="shared" si="46"/>
        <v>0</v>
      </c>
      <c r="R209" s="321">
        <v>840</v>
      </c>
      <c r="S209" s="321">
        <v>230</v>
      </c>
      <c r="T209" s="321">
        <v>840</v>
      </c>
      <c r="U209" s="229">
        <f t="shared" si="47"/>
        <v>0.16228800000000002</v>
      </c>
      <c r="V209" s="702">
        <v>27.6</v>
      </c>
      <c r="W209" s="1333"/>
      <c r="X209" s="1373"/>
      <c r="Z209" s="176"/>
    </row>
    <row r="210" spans="1:26" ht="12.75" customHeight="1">
      <c r="A210" s="60" t="s">
        <v>813</v>
      </c>
      <c r="B210" s="387">
        <v>8</v>
      </c>
      <c r="C210" s="1069">
        <v>9</v>
      </c>
      <c r="D210" s="38">
        <v>96</v>
      </c>
      <c r="E210" s="38">
        <v>1203</v>
      </c>
      <c r="F210" s="38">
        <v>28</v>
      </c>
      <c r="G210" s="97" t="s">
        <v>167</v>
      </c>
      <c r="H210" s="1069">
        <v>23.2</v>
      </c>
      <c r="I210" s="1032" t="s">
        <v>1462</v>
      </c>
      <c r="J210" s="1065"/>
      <c r="K210" s="694"/>
      <c r="L210" s="500">
        <v>245000</v>
      </c>
      <c r="M210" s="1357"/>
      <c r="N210" s="640"/>
      <c r="O210" s="171"/>
      <c r="P210" s="172">
        <f t="shared" si="45"/>
        <v>0</v>
      </c>
      <c r="Q210" s="172">
        <f t="shared" si="46"/>
        <v>0</v>
      </c>
      <c r="R210" s="321">
        <v>840</v>
      </c>
      <c r="S210" s="321">
        <v>230</v>
      </c>
      <c r="T210" s="321">
        <v>840</v>
      </c>
      <c r="U210" s="229">
        <f t="shared" si="47"/>
        <v>0.16228800000000002</v>
      </c>
      <c r="V210" s="702">
        <v>27.6</v>
      </c>
      <c r="W210" s="1333"/>
      <c r="X210" s="1373"/>
      <c r="Z210" s="176"/>
    </row>
    <row r="211" spans="1:26" ht="12.75" customHeight="1">
      <c r="A211" s="60" t="s">
        <v>814</v>
      </c>
      <c r="B211" s="387">
        <v>9</v>
      </c>
      <c r="C211" s="1069">
        <v>10</v>
      </c>
      <c r="D211" s="38">
        <v>100</v>
      </c>
      <c r="E211" s="38">
        <v>1349</v>
      </c>
      <c r="F211" s="38">
        <v>28</v>
      </c>
      <c r="G211" s="97" t="s">
        <v>169</v>
      </c>
      <c r="H211" s="1069">
        <v>28.4</v>
      </c>
      <c r="I211" s="1032" t="s">
        <v>1462</v>
      </c>
      <c r="J211" s="1065"/>
      <c r="K211" s="694"/>
      <c r="L211" s="500">
        <v>250000</v>
      </c>
      <c r="M211" s="1357"/>
      <c r="N211" s="640"/>
      <c r="O211" s="171"/>
      <c r="P211" s="172">
        <f t="shared" si="45"/>
        <v>0</v>
      </c>
      <c r="Q211" s="172">
        <f t="shared" si="46"/>
        <v>0</v>
      </c>
      <c r="R211" s="321">
        <v>840</v>
      </c>
      <c r="S211" s="321">
        <v>300</v>
      </c>
      <c r="T211" s="321">
        <v>840</v>
      </c>
      <c r="U211" s="229">
        <f t="shared" si="47"/>
        <v>0.21168000000000001</v>
      </c>
      <c r="V211" s="702">
        <v>33.799999999999997</v>
      </c>
      <c r="W211" s="1333"/>
      <c r="X211" s="1373"/>
      <c r="Z211" s="176"/>
    </row>
    <row r="212" spans="1:26" ht="12.75" customHeight="1">
      <c r="A212" s="60" t="s">
        <v>815</v>
      </c>
      <c r="B212" s="387">
        <v>10</v>
      </c>
      <c r="C212" s="1069">
        <v>11</v>
      </c>
      <c r="D212" s="38">
        <v>150</v>
      </c>
      <c r="E212" s="38">
        <v>1641</v>
      </c>
      <c r="F212" s="38">
        <v>30</v>
      </c>
      <c r="G212" s="97" t="s">
        <v>169</v>
      </c>
      <c r="H212" s="1069">
        <v>28.4</v>
      </c>
      <c r="I212" s="1032" t="s">
        <v>1462</v>
      </c>
      <c r="J212" s="1065"/>
      <c r="K212" s="694"/>
      <c r="L212" s="500">
        <v>268000</v>
      </c>
      <c r="M212" s="1357"/>
      <c r="N212" s="640"/>
      <c r="O212" s="171"/>
      <c r="P212" s="172">
        <f t="shared" si="45"/>
        <v>0</v>
      </c>
      <c r="Q212" s="172">
        <f t="shared" si="46"/>
        <v>0</v>
      </c>
      <c r="R212" s="321">
        <v>840</v>
      </c>
      <c r="S212" s="321">
        <v>300</v>
      </c>
      <c r="T212" s="321">
        <v>840</v>
      </c>
      <c r="U212" s="229">
        <f t="shared" si="47"/>
        <v>0.21168000000000001</v>
      </c>
      <c r="V212" s="702">
        <v>33.799999999999997</v>
      </c>
      <c r="W212" s="1333"/>
      <c r="X212" s="1373"/>
      <c r="Z212" s="176"/>
    </row>
    <row r="213" spans="1:26" ht="12.75" customHeight="1">
      <c r="A213" s="60" t="s">
        <v>816</v>
      </c>
      <c r="B213" s="387">
        <v>11.2</v>
      </c>
      <c r="C213" s="1069">
        <v>12.5</v>
      </c>
      <c r="D213" s="38">
        <v>160</v>
      </c>
      <c r="E213" s="38">
        <v>1641</v>
      </c>
      <c r="F213" s="38">
        <v>30</v>
      </c>
      <c r="G213" s="97" t="s">
        <v>169</v>
      </c>
      <c r="H213" s="1069">
        <v>28.4</v>
      </c>
      <c r="I213" s="1032" t="s">
        <v>1462</v>
      </c>
      <c r="J213" s="1065"/>
      <c r="K213" s="694"/>
      <c r="L213" s="500">
        <v>315000</v>
      </c>
      <c r="M213" s="1357"/>
      <c r="N213" s="640"/>
      <c r="O213" s="171"/>
      <c r="P213" s="172">
        <f t="shared" si="45"/>
        <v>0</v>
      </c>
      <c r="Q213" s="172">
        <f t="shared" si="46"/>
        <v>0</v>
      </c>
      <c r="R213" s="321">
        <v>840</v>
      </c>
      <c r="S213" s="321">
        <v>300</v>
      </c>
      <c r="T213" s="321">
        <v>840</v>
      </c>
      <c r="U213" s="229">
        <f t="shared" si="47"/>
        <v>0.21168000000000001</v>
      </c>
      <c r="V213" s="702">
        <v>33.799999999999997</v>
      </c>
      <c r="W213" s="1333"/>
      <c r="X213" s="1373"/>
      <c r="Z213" s="176"/>
    </row>
    <row r="214" spans="1:26" ht="12.75" customHeight="1">
      <c r="A214" s="60" t="s">
        <v>817</v>
      </c>
      <c r="B214" s="387">
        <v>14</v>
      </c>
      <c r="C214" s="1069">
        <v>16</v>
      </c>
      <c r="D214" s="38">
        <v>170</v>
      </c>
      <c r="E214" s="38">
        <v>1662</v>
      </c>
      <c r="F214" s="38">
        <v>31</v>
      </c>
      <c r="G214" s="97" t="s">
        <v>169</v>
      </c>
      <c r="H214" s="1069">
        <v>30.7</v>
      </c>
      <c r="I214" s="1032" t="s">
        <v>1462</v>
      </c>
      <c r="J214" s="1065"/>
      <c r="K214" s="694"/>
      <c r="L214" s="500">
        <v>332000</v>
      </c>
      <c r="M214" s="1357"/>
      <c r="N214" s="640"/>
      <c r="O214" s="171"/>
      <c r="P214" s="172">
        <f t="shared" si="45"/>
        <v>0</v>
      </c>
      <c r="Q214" s="172">
        <f t="shared" si="46"/>
        <v>0</v>
      </c>
      <c r="R214" s="321">
        <v>840</v>
      </c>
      <c r="S214" s="321">
        <v>300</v>
      </c>
      <c r="T214" s="321">
        <v>840</v>
      </c>
      <c r="U214" s="229">
        <f t="shared" si="47"/>
        <v>0.21168000000000001</v>
      </c>
      <c r="V214" s="702">
        <v>35.799999999999997</v>
      </c>
      <c r="W214" s="1333"/>
      <c r="X214" s="1373"/>
      <c r="Z214" s="176"/>
    </row>
    <row r="215" spans="1:26" s="77" customFormat="1" ht="12.75" customHeight="1" thickBot="1">
      <c r="A215" s="165" t="s">
        <v>1608</v>
      </c>
      <c r="B215" s="372">
        <v>16</v>
      </c>
      <c r="C215" s="372">
        <v>18</v>
      </c>
      <c r="D215" s="375">
        <v>170</v>
      </c>
      <c r="E215" s="375">
        <v>2100</v>
      </c>
      <c r="F215" s="375">
        <v>37</v>
      </c>
      <c r="G215" s="376" t="s">
        <v>1609</v>
      </c>
      <c r="H215" s="372">
        <v>35.299999999999997</v>
      </c>
      <c r="I215" s="1035" t="s">
        <v>1462</v>
      </c>
      <c r="J215" s="1068"/>
      <c r="K215" s="1064"/>
      <c r="L215" s="500">
        <v>419000</v>
      </c>
      <c r="M215" s="1357"/>
      <c r="N215" s="1064"/>
      <c r="O215" s="171"/>
      <c r="P215" s="172">
        <f t="shared" si="45"/>
        <v>0</v>
      </c>
      <c r="Q215" s="172">
        <f t="shared" si="46"/>
        <v>0</v>
      </c>
      <c r="R215" s="77">
        <v>1050</v>
      </c>
      <c r="S215" s="77">
        <v>335</v>
      </c>
      <c r="T215" s="77">
        <v>1050</v>
      </c>
      <c r="U215" s="1071">
        <f t="shared" si="47"/>
        <v>0.3693375000000001</v>
      </c>
      <c r="V215" s="77">
        <v>41.2</v>
      </c>
      <c r="W215" s="1333"/>
      <c r="X215" s="1373"/>
      <c r="Z215" s="1074"/>
    </row>
    <row r="216" spans="1:26" ht="18" customHeight="1" thickBot="1">
      <c r="A216" s="1555" t="s">
        <v>950</v>
      </c>
      <c r="B216" s="1556"/>
      <c r="C216" s="1556"/>
      <c r="D216" s="1556"/>
      <c r="E216" s="1556"/>
      <c r="F216" s="1556"/>
      <c r="G216" s="1556"/>
      <c r="H216" s="1556"/>
      <c r="I216" s="1556"/>
      <c r="J216" s="1557"/>
      <c r="K216" s="694"/>
      <c r="L216" s="498"/>
      <c r="M216" s="1357"/>
      <c r="N216" s="694"/>
      <c r="O216" s="171"/>
      <c r="P216" s="172">
        <f t="shared" si="45"/>
        <v>0</v>
      </c>
      <c r="Q216" s="172">
        <f t="shared" si="46"/>
        <v>0</v>
      </c>
      <c r="W216" s="1333"/>
      <c r="X216" s="1373"/>
      <c r="Z216" s="176"/>
    </row>
    <row r="217" spans="1:26" s="77" customFormat="1" ht="21.75" customHeight="1">
      <c r="A217" s="164" t="s">
        <v>991</v>
      </c>
      <c r="B217" s="1561" t="s">
        <v>951</v>
      </c>
      <c r="C217" s="1561"/>
      <c r="D217" s="1561"/>
      <c r="E217" s="1561"/>
      <c r="F217" s="1561"/>
      <c r="G217" s="381" t="s">
        <v>344</v>
      </c>
      <c r="H217" s="377">
        <v>2.5</v>
      </c>
      <c r="I217" s="954" t="s">
        <v>1462</v>
      </c>
      <c r="J217" s="1085"/>
      <c r="K217" s="211"/>
      <c r="L217" s="500">
        <v>30000</v>
      </c>
      <c r="M217" s="1357"/>
      <c r="N217" s="1096"/>
      <c r="O217" s="171"/>
      <c r="P217" s="172">
        <f t="shared" si="45"/>
        <v>0</v>
      </c>
      <c r="Q217" s="172">
        <f t="shared" si="46"/>
        <v>0</v>
      </c>
      <c r="R217" s="77">
        <v>715</v>
      </c>
      <c r="S217" s="77">
        <v>123</v>
      </c>
      <c r="T217" s="77">
        <v>715</v>
      </c>
      <c r="U217" s="1071">
        <f t="shared" ref="U217:U219" si="48">(R217/1000)*(S217/1000)*(T217/1000)</f>
        <v>6.2880674999999997E-2</v>
      </c>
      <c r="V217" s="1072">
        <v>4.5</v>
      </c>
      <c r="W217" s="1333"/>
      <c r="X217" s="1373"/>
      <c r="Z217" s="1074"/>
    </row>
    <row r="218" spans="1:26" s="77" customFormat="1" ht="33.75" customHeight="1">
      <c r="A218" s="60" t="s">
        <v>952</v>
      </c>
      <c r="B218" s="1562" t="s">
        <v>1157</v>
      </c>
      <c r="C218" s="1562"/>
      <c r="D218" s="1562"/>
      <c r="E218" s="1562"/>
      <c r="F218" s="1562"/>
      <c r="G218" s="97" t="s">
        <v>963</v>
      </c>
      <c r="H218" s="43">
        <v>5.8</v>
      </c>
      <c r="I218" s="1032" t="s">
        <v>1462</v>
      </c>
      <c r="J218" s="1083"/>
      <c r="K218" s="1096"/>
      <c r="L218" s="500">
        <v>44000</v>
      </c>
      <c r="M218" s="1357"/>
      <c r="N218" s="1096"/>
      <c r="O218" s="171"/>
      <c r="P218" s="172">
        <f t="shared" si="45"/>
        <v>0</v>
      </c>
      <c r="Q218" s="172">
        <f t="shared" si="46"/>
        <v>0</v>
      </c>
      <c r="R218" s="77">
        <v>1035</v>
      </c>
      <c r="S218" s="1075">
        <v>89</v>
      </c>
      <c r="T218" s="77">
        <v>1035</v>
      </c>
      <c r="U218" s="1071">
        <f t="shared" si="48"/>
        <v>9.533902499999998E-2</v>
      </c>
      <c r="V218" s="1076">
        <v>7.9</v>
      </c>
      <c r="W218" s="1333"/>
      <c r="X218" s="1373"/>
      <c r="Z218" s="1074"/>
    </row>
    <row r="219" spans="1:26" s="77" customFormat="1" ht="36.75" customHeight="1" thickBot="1">
      <c r="A219" s="165" t="s">
        <v>1610</v>
      </c>
      <c r="B219" s="1566" t="s">
        <v>1611</v>
      </c>
      <c r="C219" s="1566"/>
      <c r="D219" s="1566"/>
      <c r="E219" s="1566"/>
      <c r="F219" s="1566"/>
      <c r="G219" s="376" t="s">
        <v>1612</v>
      </c>
      <c r="H219" s="380">
        <v>7.4</v>
      </c>
      <c r="I219" s="1035" t="s">
        <v>1462</v>
      </c>
      <c r="J219" s="1068"/>
      <c r="K219" s="1064"/>
      <c r="L219" s="500">
        <v>56000</v>
      </c>
      <c r="M219" s="1357"/>
      <c r="N219" s="1064"/>
      <c r="O219" s="171"/>
      <c r="P219" s="172">
        <f t="shared" si="45"/>
        <v>0</v>
      </c>
      <c r="Q219" s="172">
        <f t="shared" si="46"/>
        <v>0</v>
      </c>
      <c r="R219" s="77">
        <v>1115</v>
      </c>
      <c r="S219" s="1075">
        <v>100</v>
      </c>
      <c r="T219" s="77">
        <v>1115</v>
      </c>
      <c r="U219" s="1071">
        <f t="shared" si="48"/>
        <v>0.1243225</v>
      </c>
      <c r="V219" s="1076">
        <v>9.6999999999999993</v>
      </c>
      <c r="W219" s="1333"/>
      <c r="X219" s="1373"/>
      <c r="Z219" s="1074"/>
    </row>
    <row r="220" spans="1:26" ht="42.75" customHeight="1" thickBot="1">
      <c r="A220" s="1558" t="s">
        <v>953</v>
      </c>
      <c r="B220" s="1559"/>
      <c r="C220" s="1559"/>
      <c r="D220" s="1559"/>
      <c r="E220" s="1559"/>
      <c r="F220" s="1559"/>
      <c r="G220" s="1559"/>
      <c r="H220" s="1559"/>
      <c r="I220" s="1559"/>
      <c r="J220" s="1560"/>
      <c r="K220" s="694"/>
      <c r="L220" s="498"/>
      <c r="M220" s="1357"/>
      <c r="N220" s="190"/>
      <c r="O220" s="171"/>
      <c r="P220" s="172"/>
      <c r="Q220" s="172"/>
      <c r="W220" s="1333"/>
      <c r="X220" s="1373"/>
    </row>
    <row r="221" spans="1:26" ht="12.75" customHeight="1">
      <c r="A221" s="59" t="s">
        <v>818</v>
      </c>
      <c r="B221" s="39">
        <v>1.8</v>
      </c>
      <c r="C221" s="444">
        <v>2.2000000000000002</v>
      </c>
      <c r="D221" s="441">
        <v>25</v>
      </c>
      <c r="E221" s="39">
        <v>523</v>
      </c>
      <c r="F221" s="441">
        <v>30</v>
      </c>
      <c r="G221" s="445" t="s">
        <v>339</v>
      </c>
      <c r="H221" s="39">
        <v>11.8</v>
      </c>
      <c r="I221" s="889" t="s">
        <v>1462</v>
      </c>
      <c r="J221" s="886"/>
      <c r="K221" s="211"/>
      <c r="L221" s="500">
        <v>185000</v>
      </c>
      <c r="M221" s="1357"/>
      <c r="N221" s="640"/>
      <c r="O221" s="171"/>
      <c r="P221" s="172">
        <f t="shared" ref="P221:P227" si="49">IF(OR(U221="",J221=""),0,J221*U221)</f>
        <v>0</v>
      </c>
      <c r="Q221" s="172">
        <f t="shared" ref="Q221:Q227" si="50">IF(OR(V221="",J221=""),0,J221*V221)</f>
        <v>0</v>
      </c>
      <c r="R221" s="322">
        <v>1155</v>
      </c>
      <c r="S221" s="322">
        <v>245</v>
      </c>
      <c r="T221" s="321">
        <v>490</v>
      </c>
      <c r="U221" s="231">
        <f t="shared" ref="U221:U227" si="51">(R221/1000)*(S221/1000)*(T221/1000)</f>
        <v>0.13865775</v>
      </c>
      <c r="V221" s="702">
        <v>15.3</v>
      </c>
      <c r="W221" s="1333"/>
      <c r="X221" s="1373"/>
    </row>
    <row r="222" spans="1:26" ht="12.75" customHeight="1">
      <c r="A222" s="59" t="s">
        <v>819</v>
      </c>
      <c r="B222" s="39">
        <v>2.2000000000000002</v>
      </c>
      <c r="C222" s="444">
        <v>2.6</v>
      </c>
      <c r="D222" s="441">
        <v>25</v>
      </c>
      <c r="E222" s="39">
        <v>523</v>
      </c>
      <c r="F222" s="441">
        <v>30</v>
      </c>
      <c r="G222" s="445" t="s">
        <v>339</v>
      </c>
      <c r="H222" s="39">
        <v>11.8</v>
      </c>
      <c r="I222" s="889" t="s">
        <v>1462</v>
      </c>
      <c r="J222" s="882"/>
      <c r="K222" s="694"/>
      <c r="L222" s="500">
        <v>210000</v>
      </c>
      <c r="M222" s="1357"/>
      <c r="N222" s="640"/>
      <c r="O222" s="171"/>
      <c r="P222" s="172">
        <f t="shared" si="49"/>
        <v>0</v>
      </c>
      <c r="Q222" s="172">
        <f t="shared" si="50"/>
        <v>0</v>
      </c>
      <c r="R222" s="322">
        <v>1155</v>
      </c>
      <c r="S222" s="322">
        <v>245</v>
      </c>
      <c r="T222" s="321">
        <v>490</v>
      </c>
      <c r="U222" s="231">
        <f t="shared" si="51"/>
        <v>0.13865775</v>
      </c>
      <c r="V222" s="702">
        <v>15.3</v>
      </c>
      <c r="W222" s="1333"/>
      <c r="X222" s="1373"/>
    </row>
    <row r="223" spans="1:26" ht="12.75" customHeight="1">
      <c r="A223" s="59" t="s">
        <v>820</v>
      </c>
      <c r="B223" s="39">
        <v>2.8</v>
      </c>
      <c r="C223" s="444">
        <v>3.2</v>
      </c>
      <c r="D223" s="441">
        <v>30</v>
      </c>
      <c r="E223" s="39">
        <v>573</v>
      </c>
      <c r="F223" s="441">
        <v>34</v>
      </c>
      <c r="G223" s="445" t="s">
        <v>339</v>
      </c>
      <c r="H223" s="39">
        <v>12.3</v>
      </c>
      <c r="I223" s="889" t="s">
        <v>1462</v>
      </c>
      <c r="J223" s="882"/>
      <c r="K223" s="694"/>
      <c r="L223" s="500">
        <v>250000</v>
      </c>
      <c r="M223" s="1357"/>
      <c r="N223" s="640"/>
      <c r="O223" s="171"/>
      <c r="P223" s="172">
        <f t="shared" si="49"/>
        <v>0</v>
      </c>
      <c r="Q223" s="172">
        <f t="shared" si="50"/>
        <v>0</v>
      </c>
      <c r="R223" s="322">
        <v>1155</v>
      </c>
      <c r="S223" s="322">
        <v>245</v>
      </c>
      <c r="T223" s="321">
        <v>490</v>
      </c>
      <c r="U223" s="231">
        <f t="shared" si="51"/>
        <v>0.13865775</v>
      </c>
      <c r="V223" s="702">
        <v>15.8</v>
      </c>
      <c r="W223" s="1333"/>
      <c r="X223" s="1373"/>
    </row>
    <row r="224" spans="1:26" ht="12.75" customHeight="1">
      <c r="A224" s="59" t="s">
        <v>821</v>
      </c>
      <c r="B224" s="39">
        <v>3.6</v>
      </c>
      <c r="C224" s="444">
        <v>4</v>
      </c>
      <c r="D224" s="441">
        <v>30</v>
      </c>
      <c r="E224" s="39">
        <v>573</v>
      </c>
      <c r="F224" s="441">
        <v>34</v>
      </c>
      <c r="G224" s="445" t="s">
        <v>339</v>
      </c>
      <c r="H224" s="39">
        <v>12.3</v>
      </c>
      <c r="I224" s="889" t="s">
        <v>1462</v>
      </c>
      <c r="J224" s="882"/>
      <c r="K224" s="694"/>
      <c r="L224" s="500">
        <v>259000</v>
      </c>
      <c r="M224" s="1357"/>
      <c r="N224" s="640"/>
      <c r="O224" s="171"/>
      <c r="P224" s="172">
        <f t="shared" si="49"/>
        <v>0</v>
      </c>
      <c r="Q224" s="172">
        <f t="shared" si="50"/>
        <v>0</v>
      </c>
      <c r="R224" s="322">
        <v>1155</v>
      </c>
      <c r="S224" s="322">
        <v>245</v>
      </c>
      <c r="T224" s="321">
        <v>490</v>
      </c>
      <c r="U224" s="231">
        <f t="shared" si="51"/>
        <v>0.13865775</v>
      </c>
      <c r="V224" s="702">
        <v>15.8</v>
      </c>
      <c r="W224" s="1333"/>
      <c r="X224" s="1373"/>
    </row>
    <row r="225" spans="1:26" ht="12.75" customHeight="1">
      <c r="A225" s="59" t="s">
        <v>822</v>
      </c>
      <c r="B225" s="39">
        <v>4.5</v>
      </c>
      <c r="C225" s="444">
        <v>5</v>
      </c>
      <c r="D225" s="441">
        <v>40</v>
      </c>
      <c r="E225" s="39">
        <v>693</v>
      </c>
      <c r="F225" s="441">
        <v>35</v>
      </c>
      <c r="G225" s="445" t="s">
        <v>596</v>
      </c>
      <c r="H225" s="39">
        <v>16.100000000000001</v>
      </c>
      <c r="I225" s="889" t="s">
        <v>1462</v>
      </c>
      <c r="J225" s="882"/>
      <c r="K225" s="694"/>
      <c r="L225" s="500">
        <v>262000</v>
      </c>
      <c r="M225" s="1357"/>
      <c r="N225" s="640"/>
      <c r="O225" s="171"/>
      <c r="P225" s="172">
        <f t="shared" si="49"/>
        <v>0</v>
      </c>
      <c r="Q225" s="172">
        <f t="shared" si="50"/>
        <v>0</v>
      </c>
      <c r="R225" s="322">
        <v>1370</v>
      </c>
      <c r="S225" s="322">
        <v>295</v>
      </c>
      <c r="T225" s="321">
        <v>505</v>
      </c>
      <c r="U225" s="231">
        <f t="shared" si="51"/>
        <v>0.20409575000000002</v>
      </c>
      <c r="V225" s="702">
        <v>20.399999999999999</v>
      </c>
      <c r="W225" s="1333"/>
      <c r="X225" s="1373"/>
    </row>
    <row r="226" spans="1:26" ht="12.75" customHeight="1">
      <c r="A226" s="59" t="s">
        <v>823</v>
      </c>
      <c r="B226" s="39">
        <v>5.6</v>
      </c>
      <c r="C226" s="444">
        <v>6.3</v>
      </c>
      <c r="D226" s="441">
        <v>48</v>
      </c>
      <c r="E226" s="39">
        <v>792</v>
      </c>
      <c r="F226" s="441">
        <v>36</v>
      </c>
      <c r="G226" s="445" t="s">
        <v>596</v>
      </c>
      <c r="H226" s="39">
        <v>16.399999999999999</v>
      </c>
      <c r="I226" s="889" t="s">
        <v>1462</v>
      </c>
      <c r="J226" s="882"/>
      <c r="K226" s="211"/>
      <c r="L226" s="500">
        <v>268000</v>
      </c>
      <c r="M226" s="1357"/>
      <c r="N226" s="640"/>
      <c r="O226" s="171"/>
      <c r="P226" s="172">
        <f t="shared" si="49"/>
        <v>0</v>
      </c>
      <c r="Q226" s="172">
        <f t="shared" si="50"/>
        <v>0</v>
      </c>
      <c r="R226" s="322">
        <v>1370</v>
      </c>
      <c r="S226" s="322">
        <v>295</v>
      </c>
      <c r="T226" s="321">
        <v>505</v>
      </c>
      <c r="U226" s="231">
        <f t="shared" si="51"/>
        <v>0.20409575000000002</v>
      </c>
      <c r="V226" s="702">
        <v>20.7</v>
      </c>
      <c r="W226" s="1333"/>
      <c r="X226" s="1373"/>
    </row>
    <row r="227" spans="1:26" ht="12.75" customHeight="1" thickBot="1">
      <c r="A227" s="59" t="s">
        <v>824</v>
      </c>
      <c r="B227" s="39">
        <v>7.1</v>
      </c>
      <c r="C227" s="444">
        <v>8</v>
      </c>
      <c r="D227" s="441">
        <v>60</v>
      </c>
      <c r="E227" s="39">
        <v>933</v>
      </c>
      <c r="F227" s="441">
        <v>37</v>
      </c>
      <c r="G227" s="445" t="s">
        <v>596</v>
      </c>
      <c r="H227" s="39">
        <v>17.600000000000001</v>
      </c>
      <c r="I227" s="889" t="s">
        <v>1462</v>
      </c>
      <c r="J227" s="885"/>
      <c r="K227" s="694"/>
      <c r="L227" s="500">
        <v>274000</v>
      </c>
      <c r="M227" s="1357"/>
      <c r="N227" s="640"/>
      <c r="O227" s="171"/>
      <c r="P227" s="172">
        <f t="shared" si="49"/>
        <v>0</v>
      </c>
      <c r="Q227" s="172">
        <f t="shared" si="50"/>
        <v>0</v>
      </c>
      <c r="R227" s="322">
        <v>1370</v>
      </c>
      <c r="S227" s="322">
        <v>295</v>
      </c>
      <c r="T227" s="321">
        <v>505</v>
      </c>
      <c r="U227" s="231">
        <f t="shared" si="51"/>
        <v>0.20409575000000002</v>
      </c>
      <c r="V227" s="702">
        <v>22.4</v>
      </c>
      <c r="W227" s="1333"/>
      <c r="X227" s="1373"/>
    </row>
    <row r="228" spans="1:26" ht="18.75" thickBot="1">
      <c r="A228" s="1532" t="s">
        <v>954</v>
      </c>
      <c r="B228" s="1533"/>
      <c r="C228" s="1533"/>
      <c r="D228" s="1533"/>
      <c r="E228" s="1533"/>
      <c r="F228" s="1533"/>
      <c r="G228" s="1533"/>
      <c r="H228" s="1533"/>
      <c r="I228" s="1533"/>
      <c r="J228" s="1534"/>
      <c r="K228" s="694"/>
      <c r="L228" s="498"/>
      <c r="M228" s="1357"/>
      <c r="N228" s="694"/>
      <c r="O228" s="191"/>
      <c r="P228" s="191"/>
      <c r="Q228" s="171"/>
      <c r="R228" s="172"/>
      <c r="S228" s="172"/>
      <c r="W228" s="1333"/>
      <c r="X228" s="1373"/>
    </row>
    <row r="229" spans="1:26" ht="18">
      <c r="A229" s="309" t="s">
        <v>249</v>
      </c>
      <c r="B229" s="1549" t="s">
        <v>881</v>
      </c>
      <c r="C229" s="1550"/>
      <c r="D229" s="1550"/>
      <c r="E229" s="1550"/>
      <c r="F229" s="1551"/>
      <c r="G229" s="438" t="s">
        <v>340</v>
      </c>
      <c r="H229" s="439">
        <v>3.5</v>
      </c>
      <c r="I229" s="889" t="s">
        <v>1462</v>
      </c>
      <c r="J229" s="886"/>
      <c r="K229" s="694"/>
      <c r="L229" s="500">
        <v>20000</v>
      </c>
      <c r="M229" s="1357"/>
      <c r="N229" s="694"/>
      <c r="O229" s="171"/>
      <c r="P229" s="172">
        <f>IF(OR(U229="",J229=""),0,J229*U229)</f>
        <v>0</v>
      </c>
      <c r="Q229" s="172">
        <f>IF(OR(V229="",J229=""),0,J229*V229)</f>
        <v>0</v>
      </c>
      <c r="R229" s="322">
        <v>1232</v>
      </c>
      <c r="S229" s="322">
        <v>107</v>
      </c>
      <c r="T229" s="321">
        <v>517</v>
      </c>
      <c r="U229" s="231">
        <f>(R229/1000)*(S229/1000)*(T229/1000)</f>
        <v>6.8153008000000001E-2</v>
      </c>
      <c r="V229" s="702">
        <v>5.2</v>
      </c>
      <c r="W229" s="1333"/>
      <c r="X229" s="1373"/>
    </row>
    <row r="230" spans="1:26" ht="18.75" thickBot="1">
      <c r="A230" s="308" t="s">
        <v>333</v>
      </c>
      <c r="B230" s="1563" t="s">
        <v>882</v>
      </c>
      <c r="C230" s="1564"/>
      <c r="D230" s="1564"/>
      <c r="E230" s="1564"/>
      <c r="F230" s="1565"/>
      <c r="G230" s="443" t="s">
        <v>341</v>
      </c>
      <c r="H230" s="578">
        <v>4</v>
      </c>
      <c r="I230" s="889" t="s">
        <v>1462</v>
      </c>
      <c r="J230" s="887"/>
      <c r="K230" s="694"/>
      <c r="L230" s="500">
        <v>26000</v>
      </c>
      <c r="M230" s="1357"/>
      <c r="N230" s="694"/>
      <c r="O230" s="171"/>
      <c r="P230" s="172">
        <f>IF(OR(U230="",J230=""),0,J230*U230)</f>
        <v>0</v>
      </c>
      <c r="Q230" s="172">
        <f>IF(OR(V230="",J230=""),0,J230*V230)</f>
        <v>0</v>
      </c>
      <c r="R230" s="322">
        <v>1410</v>
      </c>
      <c r="S230" s="322">
        <v>95</v>
      </c>
      <c r="T230" s="321">
        <v>560</v>
      </c>
      <c r="U230" s="231">
        <f>(R230/1000)*(S230/1000)*(T230/1000)</f>
        <v>7.5011999999999995E-2</v>
      </c>
      <c r="V230" s="702">
        <v>5.4</v>
      </c>
      <c r="W230" s="1333"/>
      <c r="X230" s="1373"/>
    </row>
    <row r="231" spans="1:26" ht="39.75" customHeight="1" thickBot="1">
      <c r="A231" s="1546" t="s">
        <v>955</v>
      </c>
      <c r="B231" s="1547"/>
      <c r="C231" s="1547"/>
      <c r="D231" s="1547"/>
      <c r="E231" s="1547"/>
      <c r="F231" s="1547"/>
      <c r="G231" s="1547"/>
      <c r="H231" s="1547"/>
      <c r="I231" s="1547"/>
      <c r="J231" s="1548"/>
      <c r="K231" s="694"/>
      <c r="L231" s="498"/>
      <c r="M231" s="1357"/>
      <c r="N231" s="190"/>
      <c r="O231" s="171"/>
      <c r="P231" s="172"/>
      <c r="Q231" s="172"/>
      <c r="W231" s="1333"/>
      <c r="X231" s="1373"/>
    </row>
    <row r="232" spans="1:26" ht="12.75" customHeight="1">
      <c r="A232" s="59" t="s">
        <v>825</v>
      </c>
      <c r="B232" s="39">
        <v>2.2000000000000002</v>
      </c>
      <c r="C232" s="444">
        <v>2.6</v>
      </c>
      <c r="D232" s="441">
        <v>35</v>
      </c>
      <c r="E232" s="39">
        <v>654</v>
      </c>
      <c r="F232" s="441">
        <v>24</v>
      </c>
      <c r="G232" s="445" t="s">
        <v>883</v>
      </c>
      <c r="H232" s="387">
        <v>33.5</v>
      </c>
      <c r="I232" s="889" t="s">
        <v>1462</v>
      </c>
      <c r="J232" s="886"/>
      <c r="K232" s="211"/>
      <c r="L232" s="500">
        <v>206000</v>
      </c>
      <c r="M232" s="1357"/>
      <c r="N232" s="640"/>
      <c r="O232" s="171"/>
      <c r="P232" s="172">
        <f t="shared" ref="P232:P237" si="52">IF(OR(U232="",J232=""),0,J232*U232)</f>
        <v>0</v>
      </c>
      <c r="Q232" s="172">
        <f t="shared" ref="Q232:Q237" si="53">IF(OR(V232="",J232=""),0,J232*V232)</f>
        <v>0</v>
      </c>
      <c r="R232" s="322">
        <v>1355</v>
      </c>
      <c r="S232" s="322">
        <v>400</v>
      </c>
      <c r="T232" s="321">
        <v>675</v>
      </c>
      <c r="U232" s="231">
        <f t="shared" ref="U232:U237" si="54">(R232/1000)*(S232/1000)*(T232/1000)</f>
        <v>0.36585000000000006</v>
      </c>
      <c r="V232" s="702">
        <v>42</v>
      </c>
      <c r="W232" s="1333"/>
      <c r="X232" s="1373"/>
    </row>
    <row r="233" spans="1:26" ht="12.75" customHeight="1">
      <c r="A233" s="59" t="s">
        <v>826</v>
      </c>
      <c r="B233" s="39">
        <v>2.8</v>
      </c>
      <c r="C233" s="444">
        <v>3.2</v>
      </c>
      <c r="D233" s="441">
        <v>40</v>
      </c>
      <c r="E233" s="39">
        <v>654</v>
      </c>
      <c r="F233" s="441">
        <v>24</v>
      </c>
      <c r="G233" s="445" t="s">
        <v>883</v>
      </c>
      <c r="H233" s="387">
        <v>33.5</v>
      </c>
      <c r="I233" s="889" t="s">
        <v>1462</v>
      </c>
      <c r="J233" s="882"/>
      <c r="K233" s="694"/>
      <c r="L233" s="500">
        <v>223000</v>
      </c>
      <c r="M233" s="1357"/>
      <c r="N233" s="640"/>
      <c r="O233" s="171"/>
      <c r="P233" s="172">
        <f t="shared" si="52"/>
        <v>0</v>
      </c>
      <c r="Q233" s="172">
        <f t="shared" si="53"/>
        <v>0</v>
      </c>
      <c r="R233" s="322">
        <v>1355</v>
      </c>
      <c r="S233" s="322">
        <v>400</v>
      </c>
      <c r="T233" s="321">
        <v>675</v>
      </c>
      <c r="U233" s="231">
        <f t="shared" si="54"/>
        <v>0.36585000000000006</v>
      </c>
      <c r="V233" s="702">
        <v>42</v>
      </c>
      <c r="W233" s="1333"/>
      <c r="X233" s="1373"/>
    </row>
    <row r="234" spans="1:26" ht="12.75" customHeight="1">
      <c r="A234" s="59" t="s">
        <v>827</v>
      </c>
      <c r="B234" s="39">
        <v>3.6</v>
      </c>
      <c r="C234" s="444">
        <v>4</v>
      </c>
      <c r="D234" s="441">
        <v>40</v>
      </c>
      <c r="E234" s="39">
        <v>725</v>
      </c>
      <c r="F234" s="441">
        <v>25</v>
      </c>
      <c r="G234" s="445" t="s">
        <v>883</v>
      </c>
      <c r="H234" s="387">
        <v>33.5</v>
      </c>
      <c r="I234" s="889" t="s">
        <v>1462</v>
      </c>
      <c r="J234" s="882"/>
      <c r="K234" s="694"/>
      <c r="L234" s="500">
        <v>233000</v>
      </c>
      <c r="M234" s="1357"/>
      <c r="N234" s="640"/>
      <c r="O234" s="171"/>
      <c r="P234" s="172">
        <f t="shared" si="52"/>
        <v>0</v>
      </c>
      <c r="Q234" s="172">
        <f t="shared" si="53"/>
        <v>0</v>
      </c>
      <c r="R234" s="322">
        <v>1355</v>
      </c>
      <c r="S234" s="322">
        <v>400</v>
      </c>
      <c r="T234" s="321">
        <v>675</v>
      </c>
      <c r="U234" s="231">
        <f t="shared" si="54"/>
        <v>0.36585000000000006</v>
      </c>
      <c r="V234" s="702">
        <v>42</v>
      </c>
      <c r="W234" s="1333"/>
      <c r="X234" s="1373"/>
    </row>
    <row r="235" spans="1:26" ht="12.75" customHeight="1">
      <c r="A235" s="59" t="s">
        <v>828</v>
      </c>
      <c r="B235" s="39">
        <v>4.5</v>
      </c>
      <c r="C235" s="444">
        <v>5</v>
      </c>
      <c r="D235" s="441">
        <v>50</v>
      </c>
      <c r="E235" s="39">
        <v>850</v>
      </c>
      <c r="F235" s="441">
        <v>30</v>
      </c>
      <c r="G235" s="445" t="s">
        <v>883</v>
      </c>
      <c r="H235" s="387">
        <v>35</v>
      </c>
      <c r="I235" s="889" t="s">
        <v>1462</v>
      </c>
      <c r="J235" s="882"/>
      <c r="K235" s="694"/>
      <c r="L235" s="500">
        <v>239000</v>
      </c>
      <c r="M235" s="1357"/>
      <c r="N235" s="640"/>
      <c r="O235" s="171"/>
      <c r="P235" s="172">
        <f t="shared" si="52"/>
        <v>0</v>
      </c>
      <c r="Q235" s="172">
        <f t="shared" si="53"/>
        <v>0</v>
      </c>
      <c r="R235" s="322">
        <v>1355</v>
      </c>
      <c r="S235" s="322">
        <v>400</v>
      </c>
      <c r="T235" s="321">
        <v>675</v>
      </c>
      <c r="U235" s="231">
        <f t="shared" si="54"/>
        <v>0.36585000000000006</v>
      </c>
      <c r="V235" s="702">
        <v>43.5</v>
      </c>
      <c r="W235" s="1333"/>
      <c r="X235" s="1373"/>
    </row>
    <row r="236" spans="1:26" ht="12.75" customHeight="1">
      <c r="A236" s="59" t="s">
        <v>829</v>
      </c>
      <c r="B236" s="39">
        <v>5.6</v>
      </c>
      <c r="C236" s="444">
        <v>6.3</v>
      </c>
      <c r="D236" s="441">
        <v>69</v>
      </c>
      <c r="E236" s="39">
        <v>980</v>
      </c>
      <c r="F236" s="441">
        <v>30</v>
      </c>
      <c r="G236" s="445" t="s">
        <v>883</v>
      </c>
      <c r="H236" s="387">
        <v>35</v>
      </c>
      <c r="I236" s="889" t="s">
        <v>1462</v>
      </c>
      <c r="J236" s="882"/>
      <c r="K236" s="694"/>
      <c r="L236" s="500">
        <v>255000</v>
      </c>
      <c r="M236" s="1357"/>
      <c r="N236" s="640"/>
      <c r="O236" s="171"/>
      <c r="P236" s="172">
        <f t="shared" si="52"/>
        <v>0</v>
      </c>
      <c r="Q236" s="172">
        <f t="shared" si="53"/>
        <v>0</v>
      </c>
      <c r="R236" s="322">
        <v>1355</v>
      </c>
      <c r="S236" s="322">
        <v>400</v>
      </c>
      <c r="T236" s="321">
        <v>675</v>
      </c>
      <c r="U236" s="231">
        <f t="shared" si="54"/>
        <v>0.36585000000000006</v>
      </c>
      <c r="V236" s="702">
        <v>43.5</v>
      </c>
      <c r="W236" s="1333"/>
      <c r="X236" s="1373"/>
    </row>
    <row r="237" spans="1:26" ht="12.75" customHeight="1" thickBot="1">
      <c r="A237" s="59" t="s">
        <v>830</v>
      </c>
      <c r="B237" s="39">
        <v>7.1</v>
      </c>
      <c r="C237" s="444">
        <v>8</v>
      </c>
      <c r="D237" s="441">
        <v>98</v>
      </c>
      <c r="E237" s="39">
        <v>1200</v>
      </c>
      <c r="F237" s="441">
        <v>34</v>
      </c>
      <c r="G237" s="445" t="s">
        <v>883</v>
      </c>
      <c r="H237" s="387">
        <v>35</v>
      </c>
      <c r="I237" s="889" t="s">
        <v>1462</v>
      </c>
      <c r="J237" s="885"/>
      <c r="K237" s="211"/>
      <c r="L237" s="500">
        <v>263000</v>
      </c>
      <c r="M237" s="1357"/>
      <c r="N237" s="640"/>
      <c r="O237" s="171"/>
      <c r="P237" s="172">
        <f t="shared" si="52"/>
        <v>0</v>
      </c>
      <c r="Q237" s="172">
        <f t="shared" si="53"/>
        <v>0</v>
      </c>
      <c r="R237" s="322">
        <v>1355</v>
      </c>
      <c r="S237" s="322">
        <v>400</v>
      </c>
      <c r="T237" s="321">
        <v>675</v>
      </c>
      <c r="U237" s="231">
        <f t="shared" si="54"/>
        <v>0.36585000000000006</v>
      </c>
      <c r="V237" s="702">
        <v>43.5</v>
      </c>
      <c r="W237" s="1333"/>
      <c r="X237" s="1373"/>
    </row>
    <row r="238" spans="1:26" ht="18.75" customHeight="1" thickBot="1">
      <c r="A238" s="1532" t="s">
        <v>956</v>
      </c>
      <c r="B238" s="1533"/>
      <c r="C238" s="1533"/>
      <c r="D238" s="1533"/>
      <c r="E238" s="1533"/>
      <c r="F238" s="1533"/>
      <c r="G238" s="1533"/>
      <c r="H238" s="1533"/>
      <c r="I238" s="1533"/>
      <c r="J238" s="1534"/>
      <c r="K238" s="694"/>
      <c r="L238" s="498"/>
      <c r="M238" s="1357"/>
      <c r="N238" s="694"/>
      <c r="O238" s="191"/>
      <c r="P238" s="191"/>
      <c r="Q238" s="171"/>
      <c r="R238" s="172"/>
      <c r="S238" s="172"/>
      <c r="W238" s="1333"/>
      <c r="X238" s="1373"/>
    </row>
    <row r="239" spans="1:26" ht="18.75" thickBot="1">
      <c r="A239" s="309" t="s">
        <v>884</v>
      </c>
      <c r="B239" s="1549" t="s">
        <v>885</v>
      </c>
      <c r="C239" s="1550"/>
      <c r="D239" s="1550"/>
      <c r="E239" s="1550"/>
      <c r="F239" s="1551"/>
      <c r="G239" s="438" t="s">
        <v>886</v>
      </c>
      <c r="H239" s="439">
        <v>10.5</v>
      </c>
      <c r="I239" s="889" t="s">
        <v>1462</v>
      </c>
      <c r="J239" s="890"/>
      <c r="K239" s="694"/>
      <c r="L239" s="500">
        <v>85000</v>
      </c>
      <c r="M239" s="1357"/>
      <c r="N239" s="694"/>
      <c r="O239" s="171"/>
      <c r="P239" s="172">
        <f t="shared" ref="P239:P254" si="55">IF(OR(U239="",J239=""),0,J239*U239)</f>
        <v>0</v>
      </c>
      <c r="Q239" s="172">
        <f t="shared" ref="Q239:Q254" si="56">IF(OR(V239="",J239=""),0,J239*V239)</f>
        <v>0</v>
      </c>
      <c r="R239" s="322">
        <v>1525</v>
      </c>
      <c r="S239" s="322">
        <v>130</v>
      </c>
      <c r="T239" s="321">
        <v>765</v>
      </c>
      <c r="U239" s="231">
        <f>(R239/1000)*(S239/1000)*(T239/1000)</f>
        <v>0.15166125</v>
      </c>
      <c r="V239" s="702">
        <v>15</v>
      </c>
      <c r="W239" s="1333"/>
      <c r="X239" s="1373"/>
    </row>
    <row r="240" spans="1:26" ht="53.25" customHeight="1" thickBot="1">
      <c r="A240" s="1546" t="s">
        <v>1463</v>
      </c>
      <c r="B240" s="1547"/>
      <c r="C240" s="1547"/>
      <c r="D240" s="1547"/>
      <c r="E240" s="1547"/>
      <c r="F240" s="1547"/>
      <c r="G240" s="1547"/>
      <c r="H240" s="1547"/>
      <c r="I240" s="1547"/>
      <c r="J240" s="1548"/>
      <c r="K240" s="694"/>
      <c r="L240" s="505"/>
      <c r="M240" s="1357"/>
      <c r="N240" s="694"/>
      <c r="O240" s="171"/>
      <c r="P240" s="172">
        <f t="shared" si="55"/>
        <v>0</v>
      </c>
      <c r="Q240" s="172">
        <f t="shared" si="56"/>
        <v>0</v>
      </c>
      <c r="W240" s="1333"/>
      <c r="X240" s="1373"/>
      <c r="Z240" s="176"/>
    </row>
    <row r="241" spans="1:26" ht="12.75" customHeight="1">
      <c r="A241" s="60" t="s">
        <v>831</v>
      </c>
      <c r="B241" s="86">
        <v>2.2000000000000002</v>
      </c>
      <c r="C241" s="440">
        <v>2.6</v>
      </c>
      <c r="D241" s="442">
        <v>40</v>
      </c>
      <c r="E241" s="38">
        <v>520</v>
      </c>
      <c r="F241" s="38">
        <v>23</v>
      </c>
      <c r="G241" s="97" t="s">
        <v>597</v>
      </c>
      <c r="H241" s="86">
        <v>18</v>
      </c>
      <c r="I241" s="889" t="s">
        <v>1462</v>
      </c>
      <c r="J241" s="886"/>
      <c r="K241" s="694"/>
      <c r="L241" s="500">
        <v>151000</v>
      </c>
      <c r="M241" s="1357"/>
      <c r="N241" s="640"/>
      <c r="O241" s="171"/>
      <c r="P241" s="172">
        <f t="shared" si="55"/>
        <v>0</v>
      </c>
      <c r="Q241" s="172">
        <f t="shared" si="56"/>
        <v>0</v>
      </c>
      <c r="R241" s="320">
        <v>870</v>
      </c>
      <c r="S241" s="320">
        <v>285</v>
      </c>
      <c r="T241" s="320">
        <v>525</v>
      </c>
      <c r="U241" s="323">
        <f t="shared" ref="U241:U250" si="57">(R241/1000)*(S241/1000)*(T241/1000)</f>
        <v>0.13017375</v>
      </c>
      <c r="V241" s="702">
        <v>21</v>
      </c>
      <c r="W241" s="1333"/>
      <c r="X241" s="1373"/>
      <c r="Z241" s="176"/>
    </row>
    <row r="242" spans="1:26" ht="12.75" customHeight="1">
      <c r="A242" s="60" t="s">
        <v>832</v>
      </c>
      <c r="B242" s="86">
        <v>2.8</v>
      </c>
      <c r="C242" s="86">
        <v>3.2</v>
      </c>
      <c r="D242" s="442">
        <v>40</v>
      </c>
      <c r="E242" s="38">
        <v>520</v>
      </c>
      <c r="F242" s="38">
        <v>23</v>
      </c>
      <c r="G242" s="97" t="s">
        <v>597</v>
      </c>
      <c r="H242" s="86">
        <v>18</v>
      </c>
      <c r="I242" s="889" t="s">
        <v>1462</v>
      </c>
      <c r="J242" s="882"/>
      <c r="K242" s="694"/>
      <c r="L242" s="500">
        <v>155000</v>
      </c>
      <c r="M242" s="1357"/>
      <c r="N242" s="640"/>
      <c r="O242" s="171"/>
      <c r="P242" s="172">
        <f t="shared" si="55"/>
        <v>0</v>
      </c>
      <c r="Q242" s="172">
        <f t="shared" si="56"/>
        <v>0</v>
      </c>
      <c r="R242" s="320">
        <v>870</v>
      </c>
      <c r="S242" s="320">
        <v>285</v>
      </c>
      <c r="T242" s="320">
        <v>525</v>
      </c>
      <c r="U242" s="323">
        <f t="shared" si="57"/>
        <v>0.13017375</v>
      </c>
      <c r="V242" s="702">
        <v>21</v>
      </c>
      <c r="W242" s="1333"/>
      <c r="X242" s="1373"/>
      <c r="Z242" s="176"/>
    </row>
    <row r="243" spans="1:26" ht="12.75" customHeight="1">
      <c r="A243" s="60" t="s">
        <v>833</v>
      </c>
      <c r="B243" s="86">
        <v>3.6</v>
      </c>
      <c r="C243" s="86">
        <v>4</v>
      </c>
      <c r="D243" s="442">
        <v>45</v>
      </c>
      <c r="E243" s="38">
        <v>580</v>
      </c>
      <c r="F243" s="38">
        <v>25</v>
      </c>
      <c r="G243" s="97" t="s">
        <v>597</v>
      </c>
      <c r="H243" s="86">
        <v>18</v>
      </c>
      <c r="I243" s="889" t="s">
        <v>1462</v>
      </c>
      <c r="J243" s="882"/>
      <c r="K243" s="694"/>
      <c r="L243" s="500">
        <v>158000</v>
      </c>
      <c r="M243" s="1357"/>
      <c r="N243" s="640"/>
      <c r="O243" s="171"/>
      <c r="P243" s="172">
        <f t="shared" si="55"/>
        <v>0</v>
      </c>
      <c r="Q243" s="172">
        <f t="shared" si="56"/>
        <v>0</v>
      </c>
      <c r="R243" s="320">
        <v>870</v>
      </c>
      <c r="S243" s="320">
        <v>285</v>
      </c>
      <c r="T243" s="320">
        <v>525</v>
      </c>
      <c r="U243" s="323">
        <f t="shared" si="57"/>
        <v>0.13017375</v>
      </c>
      <c r="V243" s="702">
        <v>21</v>
      </c>
      <c r="W243" s="1333"/>
      <c r="X243" s="1373"/>
      <c r="Z243" s="176"/>
    </row>
    <row r="244" spans="1:26" ht="12.75" customHeight="1">
      <c r="A244" s="60" t="s">
        <v>834</v>
      </c>
      <c r="B244" s="86">
        <v>4.5</v>
      </c>
      <c r="C244" s="86">
        <v>5</v>
      </c>
      <c r="D244" s="442">
        <v>92</v>
      </c>
      <c r="E244" s="38">
        <v>800</v>
      </c>
      <c r="F244" s="38">
        <v>25</v>
      </c>
      <c r="G244" s="97" t="s">
        <v>598</v>
      </c>
      <c r="H244" s="86">
        <v>21.5</v>
      </c>
      <c r="I244" s="889" t="s">
        <v>1462</v>
      </c>
      <c r="J244" s="882"/>
      <c r="K244" s="214"/>
      <c r="L244" s="500">
        <v>185000</v>
      </c>
      <c r="M244" s="1357"/>
      <c r="N244" s="640"/>
      <c r="O244" s="171"/>
      <c r="P244" s="172">
        <f t="shared" si="55"/>
        <v>0</v>
      </c>
      <c r="Q244" s="172">
        <f t="shared" si="56"/>
        <v>0</v>
      </c>
      <c r="R244" s="320">
        <v>1115</v>
      </c>
      <c r="S244" s="320">
        <v>285</v>
      </c>
      <c r="T244" s="320">
        <v>525</v>
      </c>
      <c r="U244" s="323">
        <f t="shared" si="57"/>
        <v>0.16683187499999999</v>
      </c>
      <c r="V244" s="702">
        <v>25</v>
      </c>
      <c r="W244" s="1333"/>
      <c r="X244" s="1373"/>
      <c r="Z244" s="176"/>
    </row>
    <row r="245" spans="1:26" ht="12.75" customHeight="1">
      <c r="A245" s="60" t="s">
        <v>835</v>
      </c>
      <c r="B245" s="86">
        <v>5.6</v>
      </c>
      <c r="C245" s="86">
        <v>6.3</v>
      </c>
      <c r="D245" s="442">
        <v>92</v>
      </c>
      <c r="E245" s="38">
        <v>830</v>
      </c>
      <c r="F245" s="38">
        <v>28</v>
      </c>
      <c r="G245" s="97" t="s">
        <v>598</v>
      </c>
      <c r="H245" s="86">
        <v>21.5</v>
      </c>
      <c r="I245" s="889" t="s">
        <v>1462</v>
      </c>
      <c r="J245" s="882"/>
      <c r="K245" s="694"/>
      <c r="L245" s="500">
        <v>190000</v>
      </c>
      <c r="M245" s="1357"/>
      <c r="N245" s="640"/>
      <c r="O245" s="171"/>
      <c r="P245" s="172">
        <f t="shared" si="55"/>
        <v>0</v>
      </c>
      <c r="Q245" s="172">
        <f t="shared" si="56"/>
        <v>0</v>
      </c>
      <c r="R245" s="320">
        <v>1115</v>
      </c>
      <c r="S245" s="320">
        <v>285</v>
      </c>
      <c r="T245" s="320">
        <v>525</v>
      </c>
      <c r="U245" s="323">
        <f t="shared" si="57"/>
        <v>0.16683187499999999</v>
      </c>
      <c r="V245" s="702">
        <v>25</v>
      </c>
      <c r="W245" s="1333"/>
      <c r="X245" s="1373"/>
      <c r="Z245" s="176"/>
    </row>
    <row r="246" spans="1:26" ht="12.75" customHeight="1">
      <c r="A246" s="60" t="s">
        <v>836</v>
      </c>
      <c r="B246" s="86">
        <v>7.1</v>
      </c>
      <c r="C246" s="86">
        <v>8</v>
      </c>
      <c r="D246" s="442">
        <v>98</v>
      </c>
      <c r="E246" s="38">
        <v>1000</v>
      </c>
      <c r="F246" s="38">
        <v>28</v>
      </c>
      <c r="G246" s="97" t="s">
        <v>725</v>
      </c>
      <c r="H246" s="86">
        <v>27.5</v>
      </c>
      <c r="I246" s="889" t="s">
        <v>1462</v>
      </c>
      <c r="J246" s="882"/>
      <c r="K246" s="694"/>
      <c r="L246" s="500">
        <v>206000</v>
      </c>
      <c r="M246" s="1357"/>
      <c r="N246" s="640"/>
      <c r="O246" s="171"/>
      <c r="P246" s="172">
        <f t="shared" si="55"/>
        <v>0</v>
      </c>
      <c r="Q246" s="172">
        <f t="shared" si="56"/>
        <v>0</v>
      </c>
      <c r="R246" s="320">
        <v>1335</v>
      </c>
      <c r="S246" s="320">
        <v>285</v>
      </c>
      <c r="T246" s="320">
        <v>525</v>
      </c>
      <c r="U246" s="323">
        <f t="shared" si="57"/>
        <v>0.19974937499999998</v>
      </c>
      <c r="V246" s="702">
        <v>31.5</v>
      </c>
      <c r="W246" s="1333"/>
      <c r="X246" s="1373"/>
      <c r="Z246" s="176"/>
    </row>
    <row r="247" spans="1:26" ht="12.75" customHeight="1">
      <c r="A247" s="60" t="s">
        <v>837</v>
      </c>
      <c r="B247" s="86">
        <v>8</v>
      </c>
      <c r="C247" s="86">
        <v>9</v>
      </c>
      <c r="D247" s="442">
        <v>110</v>
      </c>
      <c r="E247" s="38">
        <v>1260</v>
      </c>
      <c r="F247" s="38">
        <v>28</v>
      </c>
      <c r="G247" s="97" t="s">
        <v>346</v>
      </c>
      <c r="H247" s="86">
        <v>36.5</v>
      </c>
      <c r="I247" s="889" t="s">
        <v>1462</v>
      </c>
      <c r="J247" s="882"/>
      <c r="K247" s="694"/>
      <c r="L247" s="500">
        <v>215000</v>
      </c>
      <c r="M247" s="1357"/>
      <c r="N247" s="640"/>
      <c r="O247" s="171"/>
      <c r="P247" s="172">
        <f t="shared" si="55"/>
        <v>0</v>
      </c>
      <c r="Q247" s="172">
        <f t="shared" si="56"/>
        <v>0</v>
      </c>
      <c r="R247" s="320">
        <v>1335</v>
      </c>
      <c r="S247" s="320">
        <v>350</v>
      </c>
      <c r="T247" s="320">
        <v>795</v>
      </c>
      <c r="U247" s="323">
        <f t="shared" si="57"/>
        <v>0.37146374999999998</v>
      </c>
      <c r="V247" s="702">
        <v>44.5</v>
      </c>
      <c r="W247" s="1333"/>
      <c r="X247" s="1373"/>
      <c r="Z247" s="176"/>
    </row>
    <row r="248" spans="1:26" ht="12.75" customHeight="1">
      <c r="A248" s="60" t="s">
        <v>838</v>
      </c>
      <c r="B248" s="86">
        <v>9</v>
      </c>
      <c r="C248" s="86">
        <v>10</v>
      </c>
      <c r="D248" s="442">
        <v>120</v>
      </c>
      <c r="E248" s="38">
        <v>1260</v>
      </c>
      <c r="F248" s="38">
        <v>28</v>
      </c>
      <c r="G248" s="97" t="s">
        <v>346</v>
      </c>
      <c r="H248" s="86">
        <v>37</v>
      </c>
      <c r="I248" s="889" t="s">
        <v>1462</v>
      </c>
      <c r="J248" s="882"/>
      <c r="K248" s="694"/>
      <c r="L248" s="500">
        <v>232000</v>
      </c>
      <c r="M248" s="1357"/>
      <c r="N248" s="640"/>
      <c r="O248" s="171"/>
      <c r="P248" s="172">
        <f t="shared" si="55"/>
        <v>0</v>
      </c>
      <c r="Q248" s="172">
        <f t="shared" si="56"/>
        <v>0</v>
      </c>
      <c r="R248" s="320">
        <v>1335</v>
      </c>
      <c r="S248" s="320">
        <v>350</v>
      </c>
      <c r="T248" s="320">
        <v>795</v>
      </c>
      <c r="U248" s="323">
        <f t="shared" si="57"/>
        <v>0.37146374999999998</v>
      </c>
      <c r="V248" s="702">
        <v>45</v>
      </c>
      <c r="W248" s="1333"/>
      <c r="X248" s="1373"/>
      <c r="Z248" s="176"/>
    </row>
    <row r="249" spans="1:26" ht="12.75" customHeight="1">
      <c r="A249" s="60" t="s">
        <v>839</v>
      </c>
      <c r="B249" s="86">
        <v>11.2</v>
      </c>
      <c r="C249" s="86">
        <v>12.5</v>
      </c>
      <c r="D249" s="442">
        <v>200</v>
      </c>
      <c r="E249" s="38">
        <v>1500</v>
      </c>
      <c r="F249" s="38">
        <v>33</v>
      </c>
      <c r="G249" s="97" t="s">
        <v>346</v>
      </c>
      <c r="H249" s="86">
        <v>37</v>
      </c>
      <c r="I249" s="889" t="s">
        <v>1462</v>
      </c>
      <c r="J249" s="882"/>
      <c r="K249" s="214"/>
      <c r="L249" s="500">
        <v>255000</v>
      </c>
      <c r="M249" s="1357"/>
      <c r="N249" s="640"/>
      <c r="O249" s="171"/>
      <c r="P249" s="172">
        <f t="shared" si="55"/>
        <v>0</v>
      </c>
      <c r="Q249" s="172">
        <f t="shared" si="56"/>
        <v>0</v>
      </c>
      <c r="R249" s="320">
        <v>1335</v>
      </c>
      <c r="S249" s="320">
        <v>350</v>
      </c>
      <c r="T249" s="320">
        <v>795</v>
      </c>
      <c r="U249" s="323">
        <f t="shared" si="57"/>
        <v>0.37146374999999998</v>
      </c>
      <c r="V249" s="702">
        <v>45</v>
      </c>
      <c r="W249" s="1333"/>
      <c r="X249" s="1373"/>
      <c r="Z249" s="176"/>
    </row>
    <row r="250" spans="1:26" ht="12.75" customHeight="1" thickBot="1">
      <c r="A250" s="60" t="s">
        <v>840</v>
      </c>
      <c r="B250" s="86">
        <v>14</v>
      </c>
      <c r="C250" s="86">
        <v>15.5</v>
      </c>
      <c r="D250" s="442">
        <v>250</v>
      </c>
      <c r="E250" s="38">
        <v>1960</v>
      </c>
      <c r="F250" s="38">
        <v>33</v>
      </c>
      <c r="G250" s="97" t="s">
        <v>347</v>
      </c>
      <c r="H250" s="86">
        <v>46.5</v>
      </c>
      <c r="I250" s="889" t="s">
        <v>1462</v>
      </c>
      <c r="J250" s="885"/>
      <c r="K250" s="694"/>
      <c r="L250" s="500">
        <v>260000</v>
      </c>
      <c r="M250" s="1357"/>
      <c r="N250" s="640"/>
      <c r="O250" s="171"/>
      <c r="P250" s="172">
        <f t="shared" si="55"/>
        <v>0</v>
      </c>
      <c r="Q250" s="172">
        <f t="shared" si="56"/>
        <v>0</v>
      </c>
      <c r="R250" s="320">
        <v>1400</v>
      </c>
      <c r="S250" s="320">
        <v>375</v>
      </c>
      <c r="T250" s="320">
        <v>925</v>
      </c>
      <c r="U250" s="323">
        <f t="shared" si="57"/>
        <v>0.48562499999999992</v>
      </c>
      <c r="V250" s="702">
        <v>55.5</v>
      </c>
      <c r="W250" s="1333"/>
      <c r="X250" s="1373"/>
      <c r="Z250" s="176"/>
    </row>
    <row r="251" spans="1:26" ht="20.25" customHeight="1" thickBot="1">
      <c r="A251" s="1532" t="s">
        <v>1162</v>
      </c>
      <c r="B251" s="1533"/>
      <c r="C251" s="1533"/>
      <c r="D251" s="1533"/>
      <c r="E251" s="1533"/>
      <c r="F251" s="1533"/>
      <c r="G251" s="1533"/>
      <c r="H251" s="1533"/>
      <c r="I251" s="1533"/>
      <c r="J251" s="1534"/>
      <c r="K251" s="771"/>
      <c r="L251" s="505"/>
      <c r="M251" s="1357"/>
      <c r="N251" s="771"/>
      <c r="O251" s="171"/>
      <c r="P251" s="172">
        <f t="shared" si="55"/>
        <v>0</v>
      </c>
      <c r="Q251" s="172">
        <f t="shared" si="56"/>
        <v>0</v>
      </c>
      <c r="W251" s="1333"/>
      <c r="X251" s="1373"/>
      <c r="Z251" s="176"/>
    </row>
    <row r="252" spans="1:26" ht="12.75" customHeight="1">
      <c r="A252" s="60" t="s">
        <v>1598</v>
      </c>
      <c r="B252" s="791" t="s">
        <v>1601</v>
      </c>
      <c r="C252" s="792"/>
      <c r="D252" s="792"/>
      <c r="E252" s="792"/>
      <c r="F252" s="792"/>
      <c r="G252" s="97" t="s">
        <v>1163</v>
      </c>
      <c r="H252" s="1044">
        <v>1.4</v>
      </c>
      <c r="I252" s="889" t="s">
        <v>1462</v>
      </c>
      <c r="J252" s="886"/>
      <c r="K252" s="771"/>
      <c r="L252" s="500">
        <v>23000</v>
      </c>
      <c r="M252" s="1357"/>
      <c r="N252" s="640"/>
      <c r="O252" s="171"/>
      <c r="P252" s="172">
        <f t="shared" si="55"/>
        <v>0</v>
      </c>
      <c r="Q252" s="172">
        <f t="shared" si="56"/>
        <v>0</v>
      </c>
      <c r="R252" s="320">
        <v>770</v>
      </c>
      <c r="S252" s="320">
        <v>150</v>
      </c>
      <c r="T252" s="320">
        <v>290</v>
      </c>
      <c r="U252" s="323">
        <f t="shared" ref="U252:U254" si="58">(R252/1000)*(S252/1000)*(T252/1000)</f>
        <v>3.3494999999999997E-2</v>
      </c>
      <c r="V252" s="702">
        <v>2.5</v>
      </c>
      <c r="W252" s="1333"/>
      <c r="X252" s="1373"/>
      <c r="Z252" s="176"/>
    </row>
    <row r="253" spans="1:26" ht="12.75" customHeight="1">
      <c r="A253" s="60" t="s">
        <v>1599</v>
      </c>
      <c r="B253" s="793" t="s">
        <v>1602</v>
      </c>
      <c r="C253" s="794"/>
      <c r="D253" s="794"/>
      <c r="E253" s="794"/>
      <c r="F253" s="794"/>
      <c r="G253" s="97" t="s">
        <v>1164</v>
      </c>
      <c r="H253" s="1044">
        <v>1.8</v>
      </c>
      <c r="I253" s="889" t="s">
        <v>1462</v>
      </c>
      <c r="J253" s="882"/>
      <c r="K253" s="771"/>
      <c r="L253" s="500">
        <v>35000</v>
      </c>
      <c r="M253" s="1357"/>
      <c r="N253" s="640"/>
      <c r="O253" s="171"/>
      <c r="P253" s="172">
        <f t="shared" si="55"/>
        <v>0</v>
      </c>
      <c r="Q253" s="172">
        <f t="shared" si="56"/>
        <v>0</v>
      </c>
      <c r="R253" s="320">
        <v>990</v>
      </c>
      <c r="S253" s="320">
        <v>150</v>
      </c>
      <c r="T253" s="320">
        <v>290</v>
      </c>
      <c r="U253" s="323">
        <f t="shared" si="58"/>
        <v>4.3064999999999992E-2</v>
      </c>
      <c r="V253" s="702">
        <v>4.2</v>
      </c>
      <c r="W253" s="1333"/>
      <c r="X253" s="1373"/>
      <c r="Z253" s="176"/>
    </row>
    <row r="254" spans="1:26" ht="12.75" customHeight="1" thickBot="1">
      <c r="A254" s="60" t="s">
        <v>1600</v>
      </c>
      <c r="B254" s="795" t="s">
        <v>1603</v>
      </c>
      <c r="C254" s="796"/>
      <c r="D254" s="796"/>
      <c r="E254" s="796"/>
      <c r="F254" s="796"/>
      <c r="G254" s="97" t="s">
        <v>1165</v>
      </c>
      <c r="H254" s="1044">
        <v>2.2000000000000002</v>
      </c>
      <c r="I254" s="889" t="s">
        <v>1462</v>
      </c>
      <c r="J254" s="885"/>
      <c r="K254" s="771"/>
      <c r="L254" s="500">
        <v>44000</v>
      </c>
      <c r="M254" s="1357"/>
      <c r="N254" s="640"/>
      <c r="O254" s="171"/>
      <c r="P254" s="172">
        <f t="shared" si="55"/>
        <v>0</v>
      </c>
      <c r="Q254" s="172">
        <f t="shared" si="56"/>
        <v>0</v>
      </c>
      <c r="R254" s="320">
        <v>1210</v>
      </c>
      <c r="S254" s="320">
        <v>150</v>
      </c>
      <c r="T254" s="320">
        <v>290</v>
      </c>
      <c r="U254" s="323">
        <f t="shared" si="58"/>
        <v>5.2634999999999994E-2</v>
      </c>
      <c r="V254" s="702">
        <v>5</v>
      </c>
      <c r="W254" s="1333"/>
      <c r="X254" s="1373"/>
      <c r="Z254" s="176"/>
    </row>
    <row r="255" spans="1:26" ht="39.75" customHeight="1" thickBot="1">
      <c r="A255" s="1546" t="s">
        <v>1464</v>
      </c>
      <c r="B255" s="1547"/>
      <c r="C255" s="1547"/>
      <c r="D255" s="1547"/>
      <c r="E255" s="1547"/>
      <c r="F255" s="1547"/>
      <c r="G255" s="1547"/>
      <c r="H255" s="1547"/>
      <c r="I255" s="1547"/>
      <c r="J255" s="1548"/>
      <c r="L255" s="498"/>
      <c r="M255" s="1357"/>
      <c r="N255" s="694"/>
      <c r="O255" s="171"/>
      <c r="P255" s="172"/>
      <c r="Q255" s="172"/>
      <c r="W255" s="1333"/>
      <c r="X255" s="1373"/>
      <c r="Z255" s="176"/>
    </row>
    <row r="256" spans="1:26" ht="12.75" customHeight="1">
      <c r="A256" s="124" t="s">
        <v>841</v>
      </c>
      <c r="B256" s="697">
        <v>7.1</v>
      </c>
      <c r="C256" s="699">
        <v>8</v>
      </c>
      <c r="D256" s="700">
        <v>180</v>
      </c>
      <c r="E256" s="45">
        <v>1360</v>
      </c>
      <c r="F256" s="45">
        <v>42</v>
      </c>
      <c r="G256" s="374" t="s">
        <v>890</v>
      </c>
      <c r="H256" s="697">
        <v>41</v>
      </c>
      <c r="I256" s="889" t="s">
        <v>1462</v>
      </c>
      <c r="J256" s="886"/>
      <c r="K256" s="694"/>
      <c r="L256" s="500">
        <v>262000</v>
      </c>
      <c r="N256" s="1333"/>
      <c r="O256" s="171"/>
      <c r="P256" s="172">
        <f t="shared" ref="P256:P267" si="59">IF(OR(U256="",J256=""),0,J256*U256)</f>
        <v>0</v>
      </c>
      <c r="Q256" s="172">
        <f t="shared" ref="Q256:Q267" si="60">IF(OR(V256="",J256=""),0,J256*V256)</f>
        <v>0</v>
      </c>
      <c r="R256" s="320">
        <v>1090</v>
      </c>
      <c r="S256" s="320">
        <v>440</v>
      </c>
      <c r="T256" s="320">
        <v>768</v>
      </c>
      <c r="U256" s="323">
        <f t="shared" ref="U256:U267" si="61">(R256/1000)*(S256/1000)*(T256/1000)</f>
        <v>0.36833280000000002</v>
      </c>
      <c r="V256" s="702">
        <v>47</v>
      </c>
      <c r="W256" s="1333"/>
      <c r="X256" s="1373"/>
      <c r="Z256" s="176"/>
    </row>
    <row r="257" spans="1:26" ht="12.75" customHeight="1">
      <c r="A257" s="60" t="s">
        <v>842</v>
      </c>
      <c r="B257" s="86">
        <v>8</v>
      </c>
      <c r="C257" s="86">
        <v>9</v>
      </c>
      <c r="D257" s="442">
        <v>180</v>
      </c>
      <c r="E257" s="38">
        <v>1360</v>
      </c>
      <c r="F257" s="38">
        <v>42</v>
      </c>
      <c r="G257" s="374" t="s">
        <v>890</v>
      </c>
      <c r="H257" s="86">
        <v>41</v>
      </c>
      <c r="I257" s="889" t="s">
        <v>1462</v>
      </c>
      <c r="J257" s="882"/>
      <c r="K257" s="694"/>
      <c r="L257" s="500">
        <v>263000</v>
      </c>
      <c r="M257" s="1357"/>
      <c r="N257" s="1333"/>
      <c r="O257" s="171"/>
      <c r="P257" s="172">
        <f t="shared" si="59"/>
        <v>0</v>
      </c>
      <c r="Q257" s="172">
        <f t="shared" si="60"/>
        <v>0</v>
      </c>
      <c r="R257" s="320">
        <v>1090</v>
      </c>
      <c r="S257" s="320">
        <v>440</v>
      </c>
      <c r="T257" s="320">
        <v>768</v>
      </c>
      <c r="U257" s="323">
        <f t="shared" si="61"/>
        <v>0.36833280000000002</v>
      </c>
      <c r="V257" s="702">
        <v>47</v>
      </c>
      <c r="W257" s="1333"/>
      <c r="X257" s="1373"/>
      <c r="Z257" s="176"/>
    </row>
    <row r="258" spans="1:26" ht="12.75" customHeight="1">
      <c r="A258" s="60" t="s">
        <v>843</v>
      </c>
      <c r="B258" s="86">
        <v>9</v>
      </c>
      <c r="C258" s="86">
        <v>10</v>
      </c>
      <c r="D258" s="442">
        <v>220</v>
      </c>
      <c r="E258" s="38">
        <v>1420</v>
      </c>
      <c r="F258" s="38">
        <v>45</v>
      </c>
      <c r="G258" s="374" t="s">
        <v>890</v>
      </c>
      <c r="H258" s="86">
        <v>51</v>
      </c>
      <c r="I258" s="889" t="s">
        <v>1462</v>
      </c>
      <c r="J258" s="882"/>
      <c r="K258" s="694"/>
      <c r="L258" s="500">
        <v>304000</v>
      </c>
      <c r="M258" s="1357"/>
      <c r="N258" s="1333"/>
      <c r="O258" s="171"/>
      <c r="P258" s="172">
        <f t="shared" si="59"/>
        <v>0</v>
      </c>
      <c r="Q258" s="172">
        <f t="shared" si="60"/>
        <v>0</v>
      </c>
      <c r="R258" s="320">
        <v>1090</v>
      </c>
      <c r="S258" s="320">
        <v>440</v>
      </c>
      <c r="T258" s="320">
        <v>768</v>
      </c>
      <c r="U258" s="323">
        <f t="shared" si="61"/>
        <v>0.36833280000000002</v>
      </c>
      <c r="V258" s="702">
        <v>57</v>
      </c>
      <c r="W258" s="1333"/>
      <c r="X258" s="1373"/>
      <c r="Z258" s="176"/>
    </row>
    <row r="259" spans="1:26" ht="12.75" customHeight="1">
      <c r="A259" s="60" t="s">
        <v>844</v>
      </c>
      <c r="B259" s="86">
        <v>11.2</v>
      </c>
      <c r="C259" s="86">
        <v>12.5</v>
      </c>
      <c r="D259" s="442">
        <v>380</v>
      </c>
      <c r="E259" s="38">
        <v>1870</v>
      </c>
      <c r="F259" s="38">
        <v>45</v>
      </c>
      <c r="G259" s="374" t="s">
        <v>890</v>
      </c>
      <c r="H259" s="86">
        <v>51</v>
      </c>
      <c r="I259" s="889" t="s">
        <v>1462</v>
      </c>
      <c r="J259" s="882"/>
      <c r="K259" s="214"/>
      <c r="L259" s="500">
        <v>320000</v>
      </c>
      <c r="M259" s="1357"/>
      <c r="N259" s="1333"/>
      <c r="O259" s="171"/>
      <c r="P259" s="172">
        <f t="shared" si="59"/>
        <v>0</v>
      </c>
      <c r="Q259" s="172">
        <f t="shared" si="60"/>
        <v>0</v>
      </c>
      <c r="R259" s="320">
        <v>1090</v>
      </c>
      <c r="S259" s="320">
        <v>440</v>
      </c>
      <c r="T259" s="320">
        <v>768</v>
      </c>
      <c r="U259" s="323">
        <f t="shared" si="61"/>
        <v>0.36833280000000002</v>
      </c>
      <c r="V259" s="702">
        <v>57</v>
      </c>
      <c r="W259" s="1333"/>
      <c r="X259" s="1373"/>
      <c r="Z259" s="176"/>
    </row>
    <row r="260" spans="1:26" ht="12.75" customHeight="1">
      <c r="A260" s="60" t="s">
        <v>845</v>
      </c>
      <c r="B260" s="86">
        <v>14</v>
      </c>
      <c r="C260" s="86">
        <v>16</v>
      </c>
      <c r="D260" s="442">
        <v>420</v>
      </c>
      <c r="E260" s="38">
        <v>2240</v>
      </c>
      <c r="F260" s="38">
        <v>48</v>
      </c>
      <c r="G260" s="97" t="s">
        <v>891</v>
      </c>
      <c r="H260" s="86">
        <v>68</v>
      </c>
      <c r="I260" s="889" t="s">
        <v>1462</v>
      </c>
      <c r="J260" s="882"/>
      <c r="K260" s="694"/>
      <c r="L260" s="500">
        <v>343000</v>
      </c>
      <c r="M260" s="1357"/>
      <c r="N260" s="1333"/>
      <c r="O260" s="171"/>
      <c r="P260" s="172">
        <f t="shared" si="59"/>
        <v>0</v>
      </c>
      <c r="Q260" s="172">
        <f t="shared" si="60"/>
        <v>0</v>
      </c>
      <c r="R260" s="320">
        <v>1436</v>
      </c>
      <c r="S260" s="320">
        <v>450</v>
      </c>
      <c r="T260" s="320">
        <v>768</v>
      </c>
      <c r="U260" s="323">
        <f t="shared" si="61"/>
        <v>0.49628159999999999</v>
      </c>
      <c r="V260" s="702">
        <v>76</v>
      </c>
      <c r="W260" s="1333"/>
      <c r="X260" s="1373"/>
      <c r="Z260" s="176"/>
    </row>
    <row r="261" spans="1:26" ht="12.75" customHeight="1">
      <c r="A261" s="60" t="s">
        <v>846</v>
      </c>
      <c r="B261" s="86">
        <v>16</v>
      </c>
      <c r="C261" s="86">
        <v>17</v>
      </c>
      <c r="D261" s="442">
        <v>700</v>
      </c>
      <c r="E261" s="38">
        <v>2660</v>
      </c>
      <c r="F261" s="38">
        <v>50</v>
      </c>
      <c r="G261" s="97" t="s">
        <v>891</v>
      </c>
      <c r="H261" s="86">
        <v>68</v>
      </c>
      <c r="I261" s="889" t="s">
        <v>1462</v>
      </c>
      <c r="J261" s="882"/>
      <c r="K261" s="694"/>
      <c r="L261" s="500">
        <v>359000</v>
      </c>
      <c r="M261" s="1357"/>
      <c r="N261" s="1333"/>
      <c r="O261" s="171"/>
      <c r="P261" s="172">
        <f t="shared" si="59"/>
        <v>0</v>
      </c>
      <c r="Q261" s="172">
        <f t="shared" si="60"/>
        <v>0</v>
      </c>
      <c r="R261" s="320">
        <v>1436</v>
      </c>
      <c r="S261" s="320">
        <v>450</v>
      </c>
      <c r="T261" s="320">
        <v>768</v>
      </c>
      <c r="U261" s="323">
        <f t="shared" si="61"/>
        <v>0.49628159999999999</v>
      </c>
      <c r="V261" s="702">
        <v>76</v>
      </c>
      <c r="W261" s="1333"/>
      <c r="X261" s="1373"/>
      <c r="Z261" s="176"/>
    </row>
    <row r="262" spans="1:26" ht="12.75" customHeight="1">
      <c r="A262" s="60" t="s">
        <v>847</v>
      </c>
      <c r="B262" s="86">
        <v>20</v>
      </c>
      <c r="C262" s="86">
        <v>22.5</v>
      </c>
      <c r="D262" s="442">
        <v>990</v>
      </c>
      <c r="E262" s="38">
        <v>4330</v>
      </c>
      <c r="F262" s="38">
        <v>50</v>
      </c>
      <c r="G262" s="97" t="s">
        <v>892</v>
      </c>
      <c r="H262" s="86">
        <v>130</v>
      </c>
      <c r="I262" s="889" t="s">
        <v>1462</v>
      </c>
      <c r="J262" s="882"/>
      <c r="K262" s="694"/>
      <c r="L262" s="500">
        <v>480000</v>
      </c>
      <c r="M262" s="1357"/>
      <c r="N262" s="1333"/>
      <c r="O262" s="171"/>
      <c r="P262" s="172">
        <f t="shared" si="59"/>
        <v>0</v>
      </c>
      <c r="Q262" s="172">
        <f t="shared" si="60"/>
        <v>0</v>
      </c>
      <c r="R262" s="320">
        <v>1509</v>
      </c>
      <c r="S262" s="320">
        <v>550</v>
      </c>
      <c r="T262" s="320">
        <v>990</v>
      </c>
      <c r="U262" s="323">
        <f t="shared" si="61"/>
        <v>0.82165049999999995</v>
      </c>
      <c r="V262" s="702">
        <v>142</v>
      </c>
      <c r="W262" s="1333"/>
      <c r="X262" s="1373"/>
      <c r="Z262" s="176"/>
    </row>
    <row r="263" spans="1:26" ht="12.75" customHeight="1">
      <c r="A263" s="60" t="s">
        <v>848</v>
      </c>
      <c r="B263" s="86">
        <v>25</v>
      </c>
      <c r="C263" s="86">
        <v>26</v>
      </c>
      <c r="D263" s="442">
        <v>1200</v>
      </c>
      <c r="E263" s="38">
        <v>4330</v>
      </c>
      <c r="F263" s="38">
        <v>50</v>
      </c>
      <c r="G263" s="97" t="s">
        <v>892</v>
      </c>
      <c r="H263" s="86">
        <v>130</v>
      </c>
      <c r="I263" s="889" t="s">
        <v>1462</v>
      </c>
      <c r="J263" s="882"/>
      <c r="K263" s="694"/>
      <c r="L263" s="500">
        <v>489000</v>
      </c>
      <c r="M263" s="1357"/>
      <c r="N263" s="1333"/>
      <c r="O263" s="171"/>
      <c r="P263" s="172">
        <f t="shared" si="59"/>
        <v>0</v>
      </c>
      <c r="Q263" s="172">
        <f t="shared" si="60"/>
        <v>0</v>
      </c>
      <c r="R263" s="320">
        <v>1509</v>
      </c>
      <c r="S263" s="320">
        <v>550</v>
      </c>
      <c r="T263" s="320">
        <v>990</v>
      </c>
      <c r="U263" s="323">
        <f t="shared" si="61"/>
        <v>0.82165049999999995</v>
      </c>
      <c r="V263" s="702">
        <v>142</v>
      </c>
      <c r="W263" s="1333"/>
      <c r="X263" s="1373"/>
      <c r="Z263" s="176"/>
    </row>
    <row r="264" spans="1:26" ht="12.75" customHeight="1">
      <c r="A264" s="60" t="s">
        <v>849</v>
      </c>
      <c r="B264" s="86">
        <v>28</v>
      </c>
      <c r="C264" s="86">
        <v>31.5</v>
      </c>
      <c r="D264" s="442">
        <v>1200</v>
      </c>
      <c r="E264" s="38">
        <v>4330</v>
      </c>
      <c r="F264" s="38">
        <v>50</v>
      </c>
      <c r="G264" s="97" t="s">
        <v>892</v>
      </c>
      <c r="H264" s="86">
        <v>130</v>
      </c>
      <c r="I264" s="889" t="s">
        <v>1462</v>
      </c>
      <c r="J264" s="882"/>
      <c r="K264" s="214"/>
      <c r="L264" s="500">
        <v>507000</v>
      </c>
      <c r="M264" s="1357"/>
      <c r="N264" s="1333"/>
      <c r="O264" s="171"/>
      <c r="P264" s="172">
        <f t="shared" si="59"/>
        <v>0</v>
      </c>
      <c r="Q264" s="172">
        <f t="shared" si="60"/>
        <v>0</v>
      </c>
      <c r="R264" s="320">
        <v>1509</v>
      </c>
      <c r="S264" s="320">
        <v>550</v>
      </c>
      <c r="T264" s="320">
        <v>990</v>
      </c>
      <c r="U264" s="323">
        <f t="shared" si="61"/>
        <v>0.82165049999999995</v>
      </c>
      <c r="V264" s="702">
        <v>142</v>
      </c>
      <c r="W264" s="1333"/>
      <c r="X264" s="1373"/>
      <c r="Z264" s="176"/>
    </row>
    <row r="265" spans="1:26" ht="12.75" customHeight="1">
      <c r="A265" s="60" t="s">
        <v>887</v>
      </c>
      <c r="B265" s="86">
        <v>40</v>
      </c>
      <c r="C265" s="86">
        <v>45</v>
      </c>
      <c r="D265" s="442">
        <v>1800</v>
      </c>
      <c r="E265" s="38">
        <v>6500</v>
      </c>
      <c r="F265" s="38">
        <v>52</v>
      </c>
      <c r="G265" s="97" t="s">
        <v>888</v>
      </c>
      <c r="H265" s="86">
        <v>210</v>
      </c>
      <c r="I265" s="889" t="s">
        <v>1462</v>
      </c>
      <c r="J265" s="882"/>
      <c r="K265" s="696"/>
      <c r="L265" s="500">
        <v>1050000</v>
      </c>
      <c r="M265" s="1357"/>
      <c r="N265" s="1333"/>
      <c r="O265" s="171"/>
      <c r="P265" s="172">
        <f t="shared" si="59"/>
        <v>0</v>
      </c>
      <c r="Q265" s="172">
        <f t="shared" si="60"/>
        <v>0</v>
      </c>
      <c r="R265" s="320">
        <v>2095</v>
      </c>
      <c r="S265" s="320">
        <v>964</v>
      </c>
      <c r="T265" s="320">
        <v>800</v>
      </c>
      <c r="U265" s="323">
        <f t="shared" si="61"/>
        <v>1.615664</v>
      </c>
      <c r="V265" s="702">
        <v>235</v>
      </c>
      <c r="W265" s="1333"/>
      <c r="X265" s="1373"/>
      <c r="Z265" s="176"/>
    </row>
    <row r="266" spans="1:26" ht="12.75" customHeight="1">
      <c r="A266" s="60" t="s">
        <v>889</v>
      </c>
      <c r="B266" s="86">
        <v>45</v>
      </c>
      <c r="C266" s="86">
        <v>56</v>
      </c>
      <c r="D266" s="442">
        <v>1800</v>
      </c>
      <c r="E266" s="38">
        <v>6500</v>
      </c>
      <c r="F266" s="38">
        <v>52</v>
      </c>
      <c r="G266" s="97" t="s">
        <v>888</v>
      </c>
      <c r="H266" s="86">
        <v>210</v>
      </c>
      <c r="I266" s="889" t="s">
        <v>1462</v>
      </c>
      <c r="J266" s="882"/>
      <c r="K266" s="214"/>
      <c r="L266" s="500">
        <v>1074000</v>
      </c>
      <c r="M266" s="1357"/>
      <c r="N266" s="1333"/>
      <c r="O266" s="171"/>
      <c r="P266" s="172">
        <f t="shared" si="59"/>
        <v>0</v>
      </c>
      <c r="Q266" s="172">
        <f t="shared" si="60"/>
        <v>0</v>
      </c>
      <c r="R266" s="320">
        <v>2095</v>
      </c>
      <c r="S266" s="320">
        <v>964</v>
      </c>
      <c r="T266" s="320">
        <v>800</v>
      </c>
      <c r="U266" s="323">
        <f t="shared" si="61"/>
        <v>1.615664</v>
      </c>
      <c r="V266" s="702">
        <v>235</v>
      </c>
      <c r="W266" s="1333"/>
      <c r="X266" s="1373"/>
      <c r="Z266" s="176"/>
    </row>
    <row r="267" spans="1:26" ht="12.75" customHeight="1" thickBot="1">
      <c r="A267" s="221" t="s">
        <v>850</v>
      </c>
      <c r="B267" s="698">
        <v>56</v>
      </c>
      <c r="C267" s="698">
        <v>63</v>
      </c>
      <c r="D267" s="701">
        <v>2272</v>
      </c>
      <c r="E267" s="366">
        <v>7400</v>
      </c>
      <c r="F267" s="366">
        <v>51</v>
      </c>
      <c r="G267" s="367" t="s">
        <v>888</v>
      </c>
      <c r="H267" s="698">
        <v>218</v>
      </c>
      <c r="I267" s="889" t="s">
        <v>1462</v>
      </c>
      <c r="J267" s="885"/>
      <c r="K267" s="694"/>
      <c r="L267" s="500">
        <v>1095000</v>
      </c>
      <c r="M267" s="1357"/>
      <c r="N267" s="1333"/>
      <c r="O267" s="171"/>
      <c r="P267" s="172">
        <f t="shared" si="59"/>
        <v>0</v>
      </c>
      <c r="Q267" s="172">
        <f t="shared" si="60"/>
        <v>0</v>
      </c>
      <c r="R267" s="320">
        <v>2095</v>
      </c>
      <c r="S267" s="320">
        <v>964</v>
      </c>
      <c r="T267" s="320">
        <v>800</v>
      </c>
      <c r="U267" s="323">
        <f t="shared" si="61"/>
        <v>1.615664</v>
      </c>
      <c r="V267" s="702">
        <v>248</v>
      </c>
      <c r="W267" s="1333"/>
      <c r="X267" s="1373"/>
      <c r="Z267" s="176"/>
    </row>
    <row r="268" spans="1:26" ht="53.25" customHeight="1" thickBot="1">
      <c r="A268" s="1546" t="s">
        <v>1465</v>
      </c>
      <c r="B268" s="1547"/>
      <c r="C268" s="1547"/>
      <c r="D268" s="1547"/>
      <c r="E268" s="1547"/>
      <c r="F268" s="1547"/>
      <c r="G268" s="1547"/>
      <c r="H268" s="1547"/>
      <c r="I268" s="1547"/>
      <c r="J268" s="1548"/>
      <c r="L268" s="498"/>
      <c r="M268" s="1357"/>
      <c r="N268" s="1333"/>
      <c r="O268" s="171"/>
      <c r="P268" s="172"/>
      <c r="Q268" s="172"/>
      <c r="W268" s="1333"/>
      <c r="X268" s="1373"/>
      <c r="Z268" s="176"/>
    </row>
    <row r="269" spans="1:26" ht="12.75" customHeight="1">
      <c r="A269" s="62" t="s">
        <v>851</v>
      </c>
      <c r="B269" s="86">
        <v>12.5</v>
      </c>
      <c r="C269" s="86">
        <v>10.5</v>
      </c>
      <c r="D269" s="45">
        <v>480</v>
      </c>
      <c r="E269" s="38">
        <v>2000</v>
      </c>
      <c r="F269" s="86">
        <v>42</v>
      </c>
      <c r="G269" s="97" t="s">
        <v>891</v>
      </c>
      <c r="H269" s="86">
        <v>68</v>
      </c>
      <c r="I269" s="889" t="s">
        <v>1462</v>
      </c>
      <c r="J269" s="886"/>
      <c r="L269" s="500">
        <v>389000</v>
      </c>
      <c r="M269" s="1357"/>
      <c r="N269" s="1333"/>
      <c r="O269" s="171"/>
      <c r="P269" s="172">
        <f t="shared" ref="P269:P275" si="62">IF(OR(U269="",J269=""),0,J269*U269)</f>
        <v>0</v>
      </c>
      <c r="Q269" s="172">
        <f t="shared" ref="Q269:Q275" si="63">IF(OR(V269="",J269=""),0,J269*V269)</f>
        <v>0</v>
      </c>
      <c r="R269" s="320">
        <v>1436</v>
      </c>
      <c r="S269" s="320">
        <v>450</v>
      </c>
      <c r="T269" s="320">
        <v>768</v>
      </c>
      <c r="U269" s="323">
        <f>(R269/1000)*(S269/1000)*(T269/1000)</f>
        <v>0.49628159999999999</v>
      </c>
      <c r="V269" s="321">
        <v>76</v>
      </c>
      <c r="W269" s="1333"/>
      <c r="X269" s="1373"/>
      <c r="Z269" s="176"/>
    </row>
    <row r="270" spans="1:26" ht="12.75" customHeight="1">
      <c r="A270" s="62" t="s">
        <v>852</v>
      </c>
      <c r="B270" s="86">
        <v>14</v>
      </c>
      <c r="C270" s="86">
        <v>12</v>
      </c>
      <c r="D270" s="45">
        <v>480</v>
      </c>
      <c r="E270" s="38">
        <v>2000</v>
      </c>
      <c r="F270" s="86">
        <v>42</v>
      </c>
      <c r="G270" s="97" t="s">
        <v>891</v>
      </c>
      <c r="H270" s="86">
        <v>68</v>
      </c>
      <c r="I270" s="889" t="s">
        <v>1462</v>
      </c>
      <c r="J270" s="882"/>
      <c r="L270" s="500">
        <v>398000</v>
      </c>
      <c r="M270" s="1357"/>
      <c r="N270" s="1333"/>
      <c r="O270" s="171"/>
      <c r="P270" s="172">
        <f t="shared" si="62"/>
        <v>0</v>
      </c>
      <c r="Q270" s="172">
        <f t="shared" si="63"/>
        <v>0</v>
      </c>
      <c r="R270" s="320">
        <v>1436</v>
      </c>
      <c r="S270" s="320">
        <v>450</v>
      </c>
      <c r="T270" s="320">
        <v>768</v>
      </c>
      <c r="U270" s="323">
        <f t="shared" ref="U270:U275" si="64">(R270/1000)*(S270/1000)*(T270/1000)</f>
        <v>0.49628159999999999</v>
      </c>
      <c r="V270" s="321">
        <v>76</v>
      </c>
      <c r="W270" s="1333"/>
      <c r="X270" s="1373"/>
      <c r="Z270" s="176"/>
    </row>
    <row r="271" spans="1:26" ht="12.75" customHeight="1">
      <c r="A271" s="62" t="s">
        <v>853</v>
      </c>
      <c r="B271" s="86">
        <v>20</v>
      </c>
      <c r="C271" s="86">
        <v>12.8</v>
      </c>
      <c r="D271" s="45">
        <v>850</v>
      </c>
      <c r="E271" s="38">
        <v>3000</v>
      </c>
      <c r="F271" s="86">
        <v>43</v>
      </c>
      <c r="G271" s="97" t="s">
        <v>892</v>
      </c>
      <c r="H271" s="86">
        <v>130</v>
      </c>
      <c r="I271" s="889" t="s">
        <v>1462</v>
      </c>
      <c r="J271" s="882"/>
      <c r="L271" s="500">
        <v>661000</v>
      </c>
      <c r="M271" s="1357"/>
      <c r="N271" s="1333"/>
      <c r="O271" s="171"/>
      <c r="P271" s="172">
        <f t="shared" si="62"/>
        <v>0</v>
      </c>
      <c r="Q271" s="172">
        <f t="shared" si="63"/>
        <v>0</v>
      </c>
      <c r="R271" s="320">
        <v>1509</v>
      </c>
      <c r="S271" s="320">
        <v>550</v>
      </c>
      <c r="T271" s="320">
        <v>990</v>
      </c>
      <c r="U271" s="323">
        <f t="shared" si="64"/>
        <v>0.82165049999999995</v>
      </c>
      <c r="V271" s="321">
        <v>142</v>
      </c>
      <c r="W271" s="1333"/>
      <c r="X271" s="1373"/>
      <c r="Z271" s="176"/>
    </row>
    <row r="272" spans="1:26" ht="12.75" customHeight="1">
      <c r="A272" s="62" t="s">
        <v>854</v>
      </c>
      <c r="B272" s="86">
        <v>25</v>
      </c>
      <c r="C272" s="86">
        <v>16</v>
      </c>
      <c r="D272" s="45">
        <v>850</v>
      </c>
      <c r="E272" s="38">
        <v>3000</v>
      </c>
      <c r="F272" s="86">
        <v>43</v>
      </c>
      <c r="G272" s="97" t="s">
        <v>892</v>
      </c>
      <c r="H272" s="86">
        <v>130</v>
      </c>
      <c r="I272" s="889" t="s">
        <v>1462</v>
      </c>
      <c r="J272" s="882"/>
      <c r="L272" s="500">
        <v>673000</v>
      </c>
      <c r="M272" s="1357"/>
      <c r="N272" s="1333"/>
      <c r="O272" s="171"/>
      <c r="P272" s="172">
        <f t="shared" si="62"/>
        <v>0</v>
      </c>
      <c r="Q272" s="172">
        <f t="shared" si="63"/>
        <v>0</v>
      </c>
      <c r="R272" s="320">
        <v>1509</v>
      </c>
      <c r="S272" s="320">
        <v>550</v>
      </c>
      <c r="T272" s="320">
        <v>990</v>
      </c>
      <c r="U272" s="323">
        <f t="shared" si="64"/>
        <v>0.82165049999999995</v>
      </c>
      <c r="V272" s="321">
        <v>142</v>
      </c>
      <c r="W272" s="1333"/>
      <c r="X272" s="1373"/>
      <c r="Z272" s="176"/>
    </row>
    <row r="273" spans="1:26" ht="12.75" customHeight="1">
      <c r="A273" s="62" t="s">
        <v>855</v>
      </c>
      <c r="B273" s="86">
        <v>28</v>
      </c>
      <c r="C273" s="86">
        <v>18</v>
      </c>
      <c r="D273" s="45">
        <v>850</v>
      </c>
      <c r="E273" s="38">
        <v>3000</v>
      </c>
      <c r="F273" s="86">
        <v>43</v>
      </c>
      <c r="G273" s="97" t="s">
        <v>892</v>
      </c>
      <c r="H273" s="86">
        <v>130</v>
      </c>
      <c r="I273" s="889" t="s">
        <v>1462</v>
      </c>
      <c r="J273" s="882"/>
      <c r="L273" s="500">
        <v>684000</v>
      </c>
      <c r="M273" s="1357"/>
      <c r="N273" s="1333"/>
      <c r="O273" s="171"/>
      <c r="P273" s="172">
        <f t="shared" si="62"/>
        <v>0</v>
      </c>
      <c r="Q273" s="172">
        <f t="shared" si="63"/>
        <v>0</v>
      </c>
      <c r="R273" s="320">
        <v>1509</v>
      </c>
      <c r="S273" s="320">
        <v>550</v>
      </c>
      <c r="T273" s="320">
        <v>990</v>
      </c>
      <c r="U273" s="323">
        <f t="shared" si="64"/>
        <v>0.82165049999999995</v>
      </c>
      <c r="V273" s="321">
        <v>142</v>
      </c>
      <c r="W273" s="1333"/>
      <c r="X273" s="1373"/>
      <c r="Z273" s="176"/>
    </row>
    <row r="274" spans="1:26" ht="12.75" customHeight="1">
      <c r="A274" s="62" t="s">
        <v>893</v>
      </c>
      <c r="B274" s="86">
        <v>45</v>
      </c>
      <c r="C274" s="86">
        <v>28</v>
      </c>
      <c r="D274" s="45">
        <v>1080</v>
      </c>
      <c r="E274" s="38">
        <v>4200</v>
      </c>
      <c r="F274" s="86">
        <v>48</v>
      </c>
      <c r="G274" s="97" t="s">
        <v>888</v>
      </c>
      <c r="H274" s="86">
        <v>195</v>
      </c>
      <c r="I274" s="889" t="s">
        <v>1462</v>
      </c>
      <c r="J274" s="882"/>
      <c r="L274" s="500">
        <v>1106000</v>
      </c>
      <c r="M274" s="1357"/>
      <c r="N274" s="1333"/>
      <c r="O274" s="171"/>
      <c r="P274" s="172">
        <f t="shared" si="62"/>
        <v>0</v>
      </c>
      <c r="Q274" s="172">
        <f t="shared" si="63"/>
        <v>0</v>
      </c>
      <c r="R274" s="320">
        <v>2095</v>
      </c>
      <c r="S274" s="320">
        <v>964</v>
      </c>
      <c r="T274" s="320">
        <v>800</v>
      </c>
      <c r="U274" s="323">
        <f t="shared" si="64"/>
        <v>1.615664</v>
      </c>
      <c r="V274" s="321">
        <v>215</v>
      </c>
      <c r="W274" s="1333"/>
      <c r="X274" s="1373"/>
      <c r="Z274" s="176"/>
    </row>
    <row r="275" spans="1:26" ht="12.75" customHeight="1" thickBot="1">
      <c r="A275" s="62" t="s">
        <v>856</v>
      </c>
      <c r="B275" s="86">
        <v>56</v>
      </c>
      <c r="C275" s="86">
        <v>39</v>
      </c>
      <c r="D275" s="45">
        <v>2272</v>
      </c>
      <c r="E275" s="38">
        <v>7400</v>
      </c>
      <c r="F275" s="86">
        <v>51</v>
      </c>
      <c r="G275" s="97" t="s">
        <v>888</v>
      </c>
      <c r="H275" s="86">
        <v>218</v>
      </c>
      <c r="I275" s="889" t="s">
        <v>1462</v>
      </c>
      <c r="J275" s="885"/>
      <c r="L275" s="500">
        <v>1177000</v>
      </c>
      <c r="M275" s="1357"/>
      <c r="N275" s="1333"/>
      <c r="O275" s="171"/>
      <c r="P275" s="172">
        <f t="shared" si="62"/>
        <v>0</v>
      </c>
      <c r="Q275" s="172">
        <f t="shared" si="63"/>
        <v>0</v>
      </c>
      <c r="R275" s="320">
        <v>2095</v>
      </c>
      <c r="S275" s="320">
        <v>964</v>
      </c>
      <c r="T275" s="320">
        <v>800</v>
      </c>
      <c r="U275" s="323">
        <f t="shared" si="64"/>
        <v>1.615664</v>
      </c>
      <c r="V275" s="321">
        <v>248</v>
      </c>
      <c r="W275" s="1333"/>
      <c r="X275" s="1373"/>
      <c r="Z275" s="176"/>
    </row>
    <row r="276" spans="1:26" ht="27.75" customHeight="1" thickBot="1">
      <c r="A276" s="1546" t="s">
        <v>894</v>
      </c>
      <c r="B276" s="1547"/>
      <c r="C276" s="1547"/>
      <c r="D276" s="1547"/>
      <c r="E276" s="1547"/>
      <c r="F276" s="1547"/>
      <c r="G276" s="1547"/>
      <c r="H276" s="1547"/>
      <c r="I276" s="1547"/>
      <c r="J276" s="1548"/>
      <c r="L276" s="498"/>
      <c r="M276" s="1357"/>
      <c r="N276" s="1333"/>
      <c r="O276" s="171"/>
      <c r="P276" s="172"/>
      <c r="Q276" s="172"/>
      <c r="R276" s="89"/>
      <c r="S276" s="89"/>
      <c r="T276" s="89"/>
      <c r="W276" s="1333"/>
      <c r="X276" s="1373"/>
      <c r="Z276" s="176"/>
    </row>
    <row r="277" spans="1:26" ht="12.75" customHeight="1">
      <c r="A277" s="164" t="s">
        <v>857</v>
      </c>
      <c r="B277" s="433">
        <v>2.2000000000000002</v>
      </c>
      <c r="C277" s="433">
        <v>2.4</v>
      </c>
      <c r="D277" s="373">
        <v>28</v>
      </c>
      <c r="E277" s="373">
        <v>422</v>
      </c>
      <c r="F277" s="373">
        <v>29</v>
      </c>
      <c r="G277" s="381" t="s">
        <v>494</v>
      </c>
      <c r="H277" s="399">
        <v>8.4</v>
      </c>
      <c r="I277" s="889" t="s">
        <v>1462</v>
      </c>
      <c r="J277" s="886"/>
      <c r="L277" s="500">
        <v>133000</v>
      </c>
      <c r="M277" s="1357"/>
      <c r="N277" s="1333"/>
      <c r="O277" s="171"/>
      <c r="P277" s="172">
        <f t="shared" ref="P277:P323" si="65">IF(OR(U277="",J277=""),0,J277*U277)</f>
        <v>0</v>
      </c>
      <c r="Q277" s="172">
        <f t="shared" ref="Q277:Q323" si="66">IF(OR(V277="",J277=""),0,J277*V277)</f>
        <v>0</v>
      </c>
      <c r="R277" s="320">
        <v>935</v>
      </c>
      <c r="S277" s="320">
        <v>385</v>
      </c>
      <c r="T277" s="320">
        <v>230</v>
      </c>
      <c r="U277" s="229">
        <f t="shared" ref="U277:U284" si="67">(R277/1000)*(S277/1000)*(T277/1000)</f>
        <v>8.2794250000000014E-2</v>
      </c>
      <c r="V277" s="321">
        <v>12.1</v>
      </c>
      <c r="W277" s="1333"/>
      <c r="X277" s="1373"/>
      <c r="Z277" s="176"/>
    </row>
    <row r="278" spans="1:26" ht="12.75" customHeight="1">
      <c r="A278" s="124" t="s">
        <v>858</v>
      </c>
      <c r="B278" s="434">
        <v>2.8</v>
      </c>
      <c r="C278" s="434">
        <v>3.2</v>
      </c>
      <c r="D278" s="45">
        <v>28</v>
      </c>
      <c r="E278" s="45">
        <v>417</v>
      </c>
      <c r="F278" s="45">
        <v>29</v>
      </c>
      <c r="G278" s="374" t="s">
        <v>494</v>
      </c>
      <c r="H278" s="653">
        <v>9.5</v>
      </c>
      <c r="I278" s="889" t="s">
        <v>1462</v>
      </c>
      <c r="J278" s="882"/>
      <c r="L278" s="500">
        <v>143000</v>
      </c>
      <c r="M278" s="1357"/>
      <c r="N278" s="1333"/>
      <c r="O278" s="171"/>
      <c r="P278" s="172">
        <f t="shared" si="65"/>
        <v>0</v>
      </c>
      <c r="Q278" s="172">
        <f t="shared" si="66"/>
        <v>0</v>
      </c>
      <c r="R278" s="320">
        <v>935</v>
      </c>
      <c r="S278" s="320">
        <v>385</v>
      </c>
      <c r="T278" s="320">
        <v>230</v>
      </c>
      <c r="U278" s="229">
        <f t="shared" si="67"/>
        <v>8.2794250000000014E-2</v>
      </c>
      <c r="V278" s="321">
        <v>13.1</v>
      </c>
      <c r="W278" s="1333"/>
      <c r="X278" s="1373"/>
      <c r="Z278" s="176"/>
    </row>
    <row r="279" spans="1:26" ht="12.75" customHeight="1">
      <c r="A279" s="60" t="s">
        <v>859</v>
      </c>
      <c r="B279" s="435">
        <v>3.6</v>
      </c>
      <c r="C279" s="435">
        <v>4</v>
      </c>
      <c r="D279" s="38">
        <v>30</v>
      </c>
      <c r="E279" s="38">
        <v>656</v>
      </c>
      <c r="F279" s="38">
        <v>30</v>
      </c>
      <c r="G279" s="97" t="s">
        <v>496</v>
      </c>
      <c r="H279" s="387">
        <v>11.4</v>
      </c>
      <c r="I279" s="889" t="s">
        <v>1462</v>
      </c>
      <c r="J279" s="882"/>
      <c r="L279" s="500">
        <v>158000</v>
      </c>
      <c r="M279" s="1357"/>
      <c r="N279" s="1333"/>
      <c r="O279" s="171"/>
      <c r="P279" s="172">
        <f t="shared" si="65"/>
        <v>0</v>
      </c>
      <c r="Q279" s="172">
        <f t="shared" si="66"/>
        <v>0</v>
      </c>
      <c r="R279" s="320">
        <v>1085</v>
      </c>
      <c r="S279" s="320">
        <v>420</v>
      </c>
      <c r="T279" s="320">
        <v>335</v>
      </c>
      <c r="U279" s="229">
        <f t="shared" si="67"/>
        <v>0.1526595</v>
      </c>
      <c r="V279" s="321">
        <v>15.5</v>
      </c>
      <c r="W279" s="1333"/>
      <c r="X279" s="1373"/>
      <c r="Z279" s="176"/>
    </row>
    <row r="280" spans="1:26" ht="12.75" customHeight="1">
      <c r="A280" s="60" t="s">
        <v>860</v>
      </c>
      <c r="B280" s="435">
        <v>4.5</v>
      </c>
      <c r="C280" s="435">
        <v>5</v>
      </c>
      <c r="D280" s="38">
        <v>40</v>
      </c>
      <c r="E280" s="38">
        <v>594</v>
      </c>
      <c r="F280" s="38">
        <v>31</v>
      </c>
      <c r="G280" s="97" t="s">
        <v>496</v>
      </c>
      <c r="H280" s="387">
        <v>12.8</v>
      </c>
      <c r="I280" s="889" t="s">
        <v>1462</v>
      </c>
      <c r="J280" s="882"/>
      <c r="L280" s="500">
        <v>170000</v>
      </c>
      <c r="M280" s="1357"/>
      <c r="N280" s="1333"/>
      <c r="O280" s="171"/>
      <c r="P280" s="172">
        <f t="shared" si="65"/>
        <v>0</v>
      </c>
      <c r="Q280" s="172">
        <f t="shared" si="66"/>
        <v>0</v>
      </c>
      <c r="R280" s="320">
        <v>1085</v>
      </c>
      <c r="S280" s="320">
        <v>420</v>
      </c>
      <c r="T280" s="320">
        <v>335</v>
      </c>
      <c r="U280" s="229">
        <f t="shared" si="67"/>
        <v>0.1526595</v>
      </c>
      <c r="V280" s="321">
        <v>16.899999999999999</v>
      </c>
      <c r="W280" s="1333"/>
      <c r="X280" s="1373"/>
      <c r="Z280" s="176"/>
    </row>
    <row r="281" spans="1:26" ht="12.75" customHeight="1">
      <c r="A281" s="60" t="s">
        <v>861</v>
      </c>
      <c r="B281" s="435">
        <v>5.6</v>
      </c>
      <c r="C281" s="435">
        <v>6.3</v>
      </c>
      <c r="D281" s="38">
        <v>45</v>
      </c>
      <c r="E281" s="38">
        <v>747</v>
      </c>
      <c r="F281" s="38">
        <v>34</v>
      </c>
      <c r="G281" s="97" t="s">
        <v>496</v>
      </c>
      <c r="H281" s="387">
        <v>12.8</v>
      </c>
      <c r="I281" s="889" t="s">
        <v>1462</v>
      </c>
      <c r="J281" s="882"/>
      <c r="L281" s="500">
        <v>183000</v>
      </c>
      <c r="M281" s="1357"/>
      <c r="N281" s="1333"/>
      <c r="O281" s="171"/>
      <c r="P281" s="172">
        <f t="shared" si="65"/>
        <v>0</v>
      </c>
      <c r="Q281" s="172">
        <f t="shared" si="66"/>
        <v>0</v>
      </c>
      <c r="R281" s="320">
        <v>1085</v>
      </c>
      <c r="S281" s="320">
        <v>420</v>
      </c>
      <c r="T281" s="320">
        <v>335</v>
      </c>
      <c r="U281" s="229">
        <f t="shared" si="67"/>
        <v>0.1526595</v>
      </c>
      <c r="V281" s="321">
        <v>16.899999999999999</v>
      </c>
      <c r="W281" s="1333"/>
      <c r="X281" s="1373"/>
      <c r="Z281" s="176"/>
    </row>
    <row r="282" spans="1:26" ht="12.75" customHeight="1">
      <c r="A282" s="60" t="s">
        <v>862</v>
      </c>
      <c r="B282" s="435">
        <v>7.1</v>
      </c>
      <c r="C282" s="435">
        <v>8</v>
      </c>
      <c r="D282" s="38">
        <v>55</v>
      </c>
      <c r="E282" s="38">
        <v>1195</v>
      </c>
      <c r="F282" s="38">
        <v>36</v>
      </c>
      <c r="G282" s="97" t="s">
        <v>499</v>
      </c>
      <c r="H282" s="387">
        <v>17</v>
      </c>
      <c r="I282" s="889" t="s">
        <v>1462</v>
      </c>
      <c r="J282" s="882"/>
      <c r="L282" s="500">
        <v>194000</v>
      </c>
      <c r="M282" s="1357"/>
      <c r="N282" s="1333"/>
      <c r="O282" s="171"/>
      <c r="P282" s="172">
        <f t="shared" si="65"/>
        <v>0</v>
      </c>
      <c r="Q282" s="172">
        <f t="shared" si="66"/>
        <v>0</v>
      </c>
      <c r="R282" s="320">
        <v>1290</v>
      </c>
      <c r="S282" s="320">
        <v>375</v>
      </c>
      <c r="T282" s="320">
        <v>460</v>
      </c>
      <c r="U282" s="229">
        <f t="shared" si="67"/>
        <v>0.22252500000000003</v>
      </c>
      <c r="V282" s="321">
        <v>22.4</v>
      </c>
      <c r="W282" s="1333"/>
      <c r="X282" s="1373"/>
      <c r="Z282" s="176"/>
    </row>
    <row r="283" spans="1:26" ht="12.75" customHeight="1">
      <c r="A283" s="60" t="s">
        <v>863</v>
      </c>
      <c r="B283" s="435">
        <v>8</v>
      </c>
      <c r="C283" s="435">
        <v>9</v>
      </c>
      <c r="D283" s="38">
        <v>55</v>
      </c>
      <c r="E283" s="38">
        <v>1195</v>
      </c>
      <c r="F283" s="38">
        <v>36</v>
      </c>
      <c r="G283" s="97" t="s">
        <v>499</v>
      </c>
      <c r="H283" s="387">
        <v>17</v>
      </c>
      <c r="I283" s="889" t="s">
        <v>1462</v>
      </c>
      <c r="J283" s="882"/>
      <c r="L283" s="500">
        <v>200000</v>
      </c>
      <c r="M283" s="1357"/>
      <c r="N283" s="1333"/>
      <c r="O283" s="171"/>
      <c r="P283" s="172">
        <f t="shared" si="65"/>
        <v>0</v>
      </c>
      <c r="Q283" s="172">
        <f t="shared" si="66"/>
        <v>0</v>
      </c>
      <c r="R283" s="320">
        <v>1290</v>
      </c>
      <c r="S283" s="320">
        <v>375</v>
      </c>
      <c r="T283" s="320">
        <v>460</v>
      </c>
      <c r="U283" s="229">
        <f t="shared" si="67"/>
        <v>0.22252500000000003</v>
      </c>
      <c r="V283" s="321">
        <v>22.4</v>
      </c>
      <c r="W283" s="1333"/>
      <c r="X283" s="1373"/>
      <c r="Z283" s="176"/>
    </row>
    <row r="284" spans="1:26" ht="12.75" customHeight="1" thickBot="1">
      <c r="A284" s="60" t="s">
        <v>864</v>
      </c>
      <c r="B284" s="435">
        <v>9</v>
      </c>
      <c r="C284" s="435">
        <v>10</v>
      </c>
      <c r="D284" s="38">
        <v>82</v>
      </c>
      <c r="E284" s="38">
        <v>1421</v>
      </c>
      <c r="F284" s="38">
        <v>38</v>
      </c>
      <c r="G284" s="97" t="s">
        <v>499</v>
      </c>
      <c r="H284" s="387">
        <v>17</v>
      </c>
      <c r="I284" s="889" t="s">
        <v>1462</v>
      </c>
      <c r="J284" s="885"/>
      <c r="L284" s="500">
        <v>214000</v>
      </c>
      <c r="M284" s="1357"/>
      <c r="N284" s="1333"/>
      <c r="O284" s="171"/>
      <c r="P284" s="172">
        <f t="shared" si="65"/>
        <v>0</v>
      </c>
      <c r="Q284" s="172">
        <f t="shared" si="66"/>
        <v>0</v>
      </c>
      <c r="R284" s="320">
        <v>1290</v>
      </c>
      <c r="S284" s="320">
        <v>375</v>
      </c>
      <c r="T284" s="320">
        <v>460</v>
      </c>
      <c r="U284" s="229">
        <f t="shared" si="67"/>
        <v>0.22252500000000003</v>
      </c>
      <c r="V284" s="321">
        <v>22.4</v>
      </c>
      <c r="W284" s="1333"/>
      <c r="X284" s="1373"/>
      <c r="Z284" s="176"/>
    </row>
    <row r="285" spans="1:26" ht="40.5" customHeight="1" thickBot="1">
      <c r="A285" s="1552" t="s">
        <v>895</v>
      </c>
      <c r="B285" s="1553"/>
      <c r="C285" s="1553"/>
      <c r="D285" s="1553"/>
      <c r="E285" s="1553"/>
      <c r="F285" s="1553"/>
      <c r="G285" s="1553"/>
      <c r="H285" s="1553"/>
      <c r="I285" s="1553"/>
      <c r="J285" s="1554"/>
      <c r="L285" s="498"/>
      <c r="M285" s="1357"/>
      <c r="N285" s="1333"/>
      <c r="O285" s="171"/>
      <c r="P285" s="172">
        <f t="shared" si="65"/>
        <v>0</v>
      </c>
      <c r="Q285" s="172">
        <f t="shared" si="66"/>
        <v>0</v>
      </c>
      <c r="W285" s="1333"/>
      <c r="X285" s="1373"/>
      <c r="Z285" s="176"/>
    </row>
    <row r="286" spans="1:26" ht="12.75" customHeight="1">
      <c r="A286" s="164" t="s">
        <v>865</v>
      </c>
      <c r="B286" s="378">
        <v>3.6</v>
      </c>
      <c r="C286" s="378">
        <v>4</v>
      </c>
      <c r="D286" s="373">
        <v>49</v>
      </c>
      <c r="E286" s="373">
        <v>550</v>
      </c>
      <c r="F286" s="373">
        <v>36</v>
      </c>
      <c r="G286" s="381" t="s">
        <v>602</v>
      </c>
      <c r="H286" s="378">
        <v>27</v>
      </c>
      <c r="I286" s="954" t="s">
        <v>1462</v>
      </c>
      <c r="J286" s="1066"/>
      <c r="L286" s="500">
        <v>228000</v>
      </c>
      <c r="M286" s="1357"/>
      <c r="N286" s="1333"/>
      <c r="O286" s="171"/>
      <c r="P286" s="172">
        <f t="shared" si="65"/>
        <v>0</v>
      </c>
      <c r="Q286" s="172">
        <f t="shared" si="66"/>
        <v>0</v>
      </c>
      <c r="R286" s="320">
        <v>1089</v>
      </c>
      <c r="S286" s="320">
        <v>296</v>
      </c>
      <c r="T286" s="320">
        <v>744</v>
      </c>
      <c r="U286" s="229">
        <f t="shared" ref="U286:U294" si="68">(R286/1000)*(S286/1000)*(T286/1000)</f>
        <v>0.23982393599999996</v>
      </c>
      <c r="V286" s="702">
        <v>33</v>
      </c>
      <c r="W286" s="1333"/>
      <c r="X286" s="1373"/>
      <c r="Z286" s="176"/>
    </row>
    <row r="287" spans="1:26" ht="12.75" customHeight="1">
      <c r="A287" s="60" t="s">
        <v>866</v>
      </c>
      <c r="B287" s="1069">
        <v>4.5</v>
      </c>
      <c r="C287" s="1069">
        <v>5</v>
      </c>
      <c r="D287" s="38">
        <v>115</v>
      </c>
      <c r="E287" s="38">
        <v>930</v>
      </c>
      <c r="F287" s="38">
        <v>38</v>
      </c>
      <c r="G287" s="97" t="s">
        <v>602</v>
      </c>
      <c r="H287" s="1069">
        <v>28</v>
      </c>
      <c r="I287" s="1032" t="s">
        <v>1462</v>
      </c>
      <c r="J287" s="1065"/>
      <c r="L287" s="500">
        <v>236000</v>
      </c>
      <c r="M287" s="1357"/>
      <c r="N287" s="1333"/>
      <c r="O287" s="171"/>
      <c r="P287" s="172">
        <f t="shared" si="65"/>
        <v>0</v>
      </c>
      <c r="Q287" s="172">
        <f t="shared" si="66"/>
        <v>0</v>
      </c>
      <c r="R287" s="320">
        <v>1089</v>
      </c>
      <c r="S287" s="320">
        <v>296</v>
      </c>
      <c r="T287" s="320">
        <v>744</v>
      </c>
      <c r="U287" s="229">
        <f t="shared" si="68"/>
        <v>0.23982393599999996</v>
      </c>
      <c r="V287" s="702">
        <v>34</v>
      </c>
      <c r="W287" s="1333"/>
      <c r="X287" s="1373"/>
      <c r="Z287" s="176"/>
    </row>
    <row r="288" spans="1:26" ht="12.75" customHeight="1">
      <c r="A288" s="60" t="s">
        <v>867</v>
      </c>
      <c r="B288" s="1069">
        <v>5.6</v>
      </c>
      <c r="C288" s="1069">
        <v>6.3</v>
      </c>
      <c r="D288" s="38">
        <v>115</v>
      </c>
      <c r="E288" s="38">
        <v>930</v>
      </c>
      <c r="F288" s="38">
        <v>38</v>
      </c>
      <c r="G288" s="97" t="s">
        <v>602</v>
      </c>
      <c r="H288" s="1069">
        <v>28</v>
      </c>
      <c r="I288" s="1032" t="s">
        <v>1462</v>
      </c>
      <c r="J288" s="1065"/>
      <c r="L288" s="500">
        <v>240000</v>
      </c>
      <c r="M288" s="1357"/>
      <c r="N288" s="1333"/>
      <c r="O288" s="171"/>
      <c r="P288" s="172">
        <f t="shared" si="65"/>
        <v>0</v>
      </c>
      <c r="Q288" s="172">
        <f t="shared" si="66"/>
        <v>0</v>
      </c>
      <c r="R288" s="320">
        <v>1089</v>
      </c>
      <c r="S288" s="320">
        <v>296</v>
      </c>
      <c r="T288" s="320">
        <v>744</v>
      </c>
      <c r="U288" s="229">
        <f t="shared" si="68"/>
        <v>0.23982393599999996</v>
      </c>
      <c r="V288" s="702">
        <v>34</v>
      </c>
      <c r="W288" s="1333"/>
      <c r="X288" s="1373"/>
      <c r="Z288" s="176"/>
    </row>
    <row r="289" spans="1:26" ht="12.75" customHeight="1">
      <c r="A289" s="60" t="s">
        <v>868</v>
      </c>
      <c r="B289" s="1069">
        <v>7.1</v>
      </c>
      <c r="C289" s="1069">
        <v>8</v>
      </c>
      <c r="D289" s="38">
        <v>115</v>
      </c>
      <c r="E289" s="38">
        <v>930</v>
      </c>
      <c r="F289" s="38">
        <v>38</v>
      </c>
      <c r="G289" s="97" t="s">
        <v>602</v>
      </c>
      <c r="H289" s="1069">
        <v>28</v>
      </c>
      <c r="I289" s="1032" t="s">
        <v>1462</v>
      </c>
      <c r="J289" s="1065"/>
      <c r="L289" s="500">
        <v>259000</v>
      </c>
      <c r="M289" s="1357"/>
      <c r="N289" s="1333"/>
      <c r="O289" s="171"/>
      <c r="P289" s="172">
        <f t="shared" si="65"/>
        <v>0</v>
      </c>
      <c r="Q289" s="172">
        <f t="shared" si="66"/>
        <v>0</v>
      </c>
      <c r="R289" s="320">
        <v>1089</v>
      </c>
      <c r="S289" s="320">
        <v>296</v>
      </c>
      <c r="T289" s="320">
        <v>744</v>
      </c>
      <c r="U289" s="229">
        <f t="shared" si="68"/>
        <v>0.23982393599999996</v>
      </c>
      <c r="V289" s="702">
        <v>34</v>
      </c>
      <c r="W289" s="1333"/>
      <c r="X289" s="1373"/>
      <c r="Z289" s="176"/>
    </row>
    <row r="290" spans="1:26" ht="12.75" customHeight="1">
      <c r="A290" s="60" t="s">
        <v>869</v>
      </c>
      <c r="B290" s="1069">
        <v>8</v>
      </c>
      <c r="C290" s="1069">
        <v>9</v>
      </c>
      <c r="D290" s="38">
        <v>130</v>
      </c>
      <c r="E290" s="38">
        <v>1280</v>
      </c>
      <c r="F290" s="38">
        <v>40</v>
      </c>
      <c r="G290" s="97" t="s">
        <v>603</v>
      </c>
      <c r="H290" s="1069">
        <v>35</v>
      </c>
      <c r="I290" s="1032" t="s">
        <v>1462</v>
      </c>
      <c r="J290" s="1065"/>
      <c r="L290" s="500">
        <v>270000</v>
      </c>
      <c r="M290" s="1357"/>
      <c r="N290" s="1333"/>
      <c r="O290" s="171"/>
      <c r="P290" s="172">
        <f t="shared" si="65"/>
        <v>0</v>
      </c>
      <c r="Q290" s="172">
        <f t="shared" si="66"/>
        <v>0</v>
      </c>
      <c r="R290" s="320">
        <v>1379</v>
      </c>
      <c r="S290" s="320">
        <v>296</v>
      </c>
      <c r="T290" s="320">
        <v>744</v>
      </c>
      <c r="U290" s="229">
        <f t="shared" si="68"/>
        <v>0.30368889599999999</v>
      </c>
      <c r="V290" s="702">
        <v>41</v>
      </c>
      <c r="W290" s="1333"/>
      <c r="X290" s="1373"/>
      <c r="Z290" s="176"/>
    </row>
    <row r="291" spans="1:26" ht="12.75" customHeight="1">
      <c r="A291" s="60" t="s">
        <v>870</v>
      </c>
      <c r="B291" s="1069">
        <v>9</v>
      </c>
      <c r="C291" s="1069">
        <v>10</v>
      </c>
      <c r="D291" s="38">
        <v>130</v>
      </c>
      <c r="E291" s="38">
        <v>1280</v>
      </c>
      <c r="F291" s="38">
        <v>40</v>
      </c>
      <c r="G291" s="97" t="s">
        <v>603</v>
      </c>
      <c r="H291" s="1069">
        <v>35</v>
      </c>
      <c r="I291" s="1032" t="s">
        <v>1462</v>
      </c>
      <c r="J291" s="1065"/>
      <c r="L291" s="500">
        <v>285000</v>
      </c>
      <c r="M291" s="1357"/>
      <c r="N291" s="1333"/>
      <c r="O291" s="171"/>
      <c r="P291" s="172">
        <f t="shared" si="65"/>
        <v>0</v>
      </c>
      <c r="Q291" s="172">
        <f t="shared" si="66"/>
        <v>0</v>
      </c>
      <c r="R291" s="320">
        <v>1379</v>
      </c>
      <c r="S291" s="320">
        <v>296</v>
      </c>
      <c r="T291" s="320">
        <v>744</v>
      </c>
      <c r="U291" s="229">
        <f t="shared" si="68"/>
        <v>0.30368889599999999</v>
      </c>
      <c r="V291" s="702">
        <v>41</v>
      </c>
      <c r="W291" s="1333"/>
      <c r="X291" s="1373"/>
      <c r="Z291" s="176"/>
    </row>
    <row r="292" spans="1:26" ht="12.75" customHeight="1">
      <c r="A292" s="60" t="s">
        <v>871</v>
      </c>
      <c r="B292" s="1069">
        <v>11.2</v>
      </c>
      <c r="C292" s="1069">
        <v>12.5</v>
      </c>
      <c r="D292" s="38">
        <v>180</v>
      </c>
      <c r="E292" s="38">
        <v>1890</v>
      </c>
      <c r="F292" s="38">
        <v>42</v>
      </c>
      <c r="G292" s="97" t="s">
        <v>604</v>
      </c>
      <c r="H292" s="1069">
        <v>48</v>
      </c>
      <c r="I292" s="1032" t="s">
        <v>1462</v>
      </c>
      <c r="J292" s="1065"/>
      <c r="L292" s="500">
        <v>319000</v>
      </c>
      <c r="M292" s="1357"/>
      <c r="N292" s="1333"/>
      <c r="O292" s="171"/>
      <c r="P292" s="172">
        <f t="shared" si="65"/>
        <v>0</v>
      </c>
      <c r="Q292" s="172">
        <f t="shared" si="66"/>
        <v>0</v>
      </c>
      <c r="R292" s="320">
        <v>1915</v>
      </c>
      <c r="S292" s="320">
        <v>330</v>
      </c>
      <c r="T292" s="320">
        <v>760</v>
      </c>
      <c r="U292" s="229">
        <f t="shared" si="68"/>
        <v>0.48028200000000004</v>
      </c>
      <c r="V292" s="702">
        <v>58</v>
      </c>
      <c r="W292" s="1333"/>
      <c r="X292" s="1373"/>
      <c r="Z292" s="176"/>
    </row>
    <row r="293" spans="1:26" ht="12.75" customHeight="1">
      <c r="A293" s="60" t="s">
        <v>872</v>
      </c>
      <c r="B293" s="1069">
        <v>14</v>
      </c>
      <c r="C293" s="1069">
        <v>15</v>
      </c>
      <c r="D293" s="38">
        <v>180</v>
      </c>
      <c r="E293" s="38">
        <v>1890</v>
      </c>
      <c r="F293" s="38">
        <v>42</v>
      </c>
      <c r="G293" s="97" t="s">
        <v>604</v>
      </c>
      <c r="H293" s="1069">
        <v>48</v>
      </c>
      <c r="I293" s="1032" t="s">
        <v>1462</v>
      </c>
      <c r="J293" s="1065"/>
      <c r="L293" s="500">
        <v>324000</v>
      </c>
      <c r="M293" s="1357"/>
      <c r="N293" s="1333"/>
      <c r="O293" s="171"/>
      <c r="P293" s="172">
        <f t="shared" si="65"/>
        <v>0</v>
      </c>
      <c r="Q293" s="172">
        <f t="shared" si="66"/>
        <v>0</v>
      </c>
      <c r="R293" s="320">
        <v>1915</v>
      </c>
      <c r="S293" s="320">
        <v>330</v>
      </c>
      <c r="T293" s="320">
        <v>760</v>
      </c>
      <c r="U293" s="229">
        <f t="shared" si="68"/>
        <v>0.48028200000000004</v>
      </c>
      <c r="V293" s="702">
        <v>58</v>
      </c>
      <c r="W293" s="1333"/>
      <c r="X293" s="1373"/>
      <c r="Z293" s="176"/>
    </row>
    <row r="294" spans="1:26" s="77" customFormat="1" ht="12.75" customHeight="1" thickBot="1">
      <c r="A294" s="165" t="s">
        <v>1607</v>
      </c>
      <c r="B294" s="372">
        <v>16</v>
      </c>
      <c r="C294" s="372">
        <v>18</v>
      </c>
      <c r="D294" s="375">
        <v>288</v>
      </c>
      <c r="E294" s="375">
        <v>2300</v>
      </c>
      <c r="F294" s="375">
        <v>44</v>
      </c>
      <c r="G294" s="376" t="s">
        <v>604</v>
      </c>
      <c r="H294" s="372">
        <v>48</v>
      </c>
      <c r="I294" s="1035" t="s">
        <v>1462</v>
      </c>
      <c r="J294" s="1068"/>
      <c r="K294" s="208"/>
      <c r="L294" s="500">
        <v>423000</v>
      </c>
      <c r="M294" s="1357"/>
      <c r="N294" s="1333"/>
      <c r="O294" s="171"/>
      <c r="P294" s="172">
        <f t="shared" si="65"/>
        <v>0</v>
      </c>
      <c r="Q294" s="172">
        <f t="shared" si="66"/>
        <v>0</v>
      </c>
      <c r="R294" s="1070">
        <v>1915</v>
      </c>
      <c r="S294" s="1070">
        <v>330</v>
      </c>
      <c r="T294" s="1070">
        <v>760</v>
      </c>
      <c r="U294" s="1071">
        <f t="shared" si="68"/>
        <v>0.48028200000000004</v>
      </c>
      <c r="V294" s="1072">
        <v>58</v>
      </c>
      <c r="W294" s="1333"/>
      <c r="X294" s="1373"/>
      <c r="Z294" s="1074"/>
    </row>
    <row r="295" spans="1:26" ht="30" customHeight="1" thickBot="1">
      <c r="A295" s="1558" t="s">
        <v>896</v>
      </c>
      <c r="B295" s="1559"/>
      <c r="C295" s="1559"/>
      <c r="D295" s="1559"/>
      <c r="E295" s="1559"/>
      <c r="F295" s="1559"/>
      <c r="G295" s="1559"/>
      <c r="H295" s="1559"/>
      <c r="I295" s="1559"/>
      <c r="J295" s="1560"/>
      <c r="L295" s="498"/>
      <c r="M295" s="1357"/>
      <c r="N295" s="1333"/>
      <c r="O295" s="171"/>
      <c r="P295" s="172">
        <f t="shared" si="65"/>
        <v>0</v>
      </c>
      <c r="Q295" s="172">
        <f t="shared" si="66"/>
        <v>0</v>
      </c>
      <c r="W295" s="1333"/>
      <c r="X295" s="1373"/>
      <c r="Z295" s="176"/>
    </row>
    <row r="296" spans="1:26" ht="12.75" customHeight="1">
      <c r="A296" s="164" t="s">
        <v>873</v>
      </c>
      <c r="B296" s="378">
        <v>2.2000000000000002</v>
      </c>
      <c r="C296" s="378">
        <v>2.4</v>
      </c>
      <c r="D296" s="373">
        <v>40</v>
      </c>
      <c r="E296" s="373">
        <v>530</v>
      </c>
      <c r="F296" s="373">
        <v>29</v>
      </c>
      <c r="G296" s="381" t="s">
        <v>605</v>
      </c>
      <c r="H296" s="378">
        <v>28</v>
      </c>
      <c r="I296" s="889" t="s">
        <v>1462</v>
      </c>
      <c r="J296" s="886"/>
      <c r="L296" s="500">
        <v>189000</v>
      </c>
      <c r="M296" s="1357"/>
      <c r="N296" s="1333"/>
      <c r="O296" s="171"/>
      <c r="P296" s="172">
        <f t="shared" si="65"/>
        <v>0</v>
      </c>
      <c r="Q296" s="172">
        <f t="shared" si="66"/>
        <v>0</v>
      </c>
      <c r="R296" s="320">
        <v>1089</v>
      </c>
      <c r="S296" s="320">
        <v>683</v>
      </c>
      <c r="T296" s="320">
        <v>312</v>
      </c>
      <c r="U296" s="229">
        <f t="shared" ref="U296:U302" si="69">(R296/1000)*(S296/1000)*(T296/1000)</f>
        <v>0.23206154400000004</v>
      </c>
      <c r="V296" s="702">
        <v>33</v>
      </c>
      <c r="W296" s="1333"/>
      <c r="X296" s="1373"/>
      <c r="Z296" s="176"/>
    </row>
    <row r="297" spans="1:26" ht="12.75" customHeight="1">
      <c r="A297" s="60" t="s">
        <v>874</v>
      </c>
      <c r="B297" s="86">
        <v>2.8</v>
      </c>
      <c r="C297" s="86">
        <v>3.2</v>
      </c>
      <c r="D297" s="38">
        <v>45</v>
      </c>
      <c r="E297" s="38">
        <v>569</v>
      </c>
      <c r="F297" s="38">
        <v>29</v>
      </c>
      <c r="G297" s="97" t="s">
        <v>605</v>
      </c>
      <c r="H297" s="86">
        <v>28</v>
      </c>
      <c r="I297" s="889" t="s">
        <v>1462</v>
      </c>
      <c r="J297" s="882"/>
      <c r="L297" s="500">
        <v>190000</v>
      </c>
      <c r="M297" s="1357"/>
      <c r="N297" s="1333"/>
      <c r="O297" s="171"/>
      <c r="P297" s="172">
        <f t="shared" si="65"/>
        <v>0</v>
      </c>
      <c r="Q297" s="172">
        <f t="shared" si="66"/>
        <v>0</v>
      </c>
      <c r="R297" s="320">
        <v>1089</v>
      </c>
      <c r="S297" s="320">
        <v>683</v>
      </c>
      <c r="T297" s="320">
        <v>312</v>
      </c>
      <c r="U297" s="229">
        <f t="shared" si="69"/>
        <v>0.23206154400000004</v>
      </c>
      <c r="V297" s="702">
        <v>33</v>
      </c>
      <c r="W297" s="1333"/>
      <c r="X297" s="1373"/>
      <c r="Z297" s="176"/>
    </row>
    <row r="298" spans="1:26" ht="12.75" customHeight="1">
      <c r="A298" s="60" t="s">
        <v>875</v>
      </c>
      <c r="B298" s="86">
        <v>3.6</v>
      </c>
      <c r="C298" s="86">
        <v>4</v>
      </c>
      <c r="D298" s="38">
        <v>55</v>
      </c>
      <c r="E298" s="38">
        <v>624</v>
      </c>
      <c r="F298" s="38">
        <v>30</v>
      </c>
      <c r="G298" s="97" t="s">
        <v>606</v>
      </c>
      <c r="H298" s="86">
        <v>33</v>
      </c>
      <c r="I298" s="889" t="s">
        <v>1462</v>
      </c>
      <c r="J298" s="882"/>
      <c r="L298" s="500">
        <v>206000</v>
      </c>
      <c r="M298" s="1357"/>
      <c r="N298" s="1333"/>
      <c r="O298" s="171"/>
      <c r="P298" s="172">
        <f t="shared" si="65"/>
        <v>0</v>
      </c>
      <c r="Q298" s="172">
        <f t="shared" si="66"/>
        <v>0</v>
      </c>
      <c r="R298" s="320">
        <v>1289</v>
      </c>
      <c r="S298" s="320">
        <v>683</v>
      </c>
      <c r="T298" s="320">
        <v>312</v>
      </c>
      <c r="U298" s="229">
        <f t="shared" si="69"/>
        <v>0.27468074400000003</v>
      </c>
      <c r="V298" s="702">
        <v>38.6</v>
      </c>
      <c r="W298" s="1333"/>
      <c r="X298" s="1373"/>
      <c r="Z298" s="176"/>
    </row>
    <row r="299" spans="1:26" ht="12.75" customHeight="1">
      <c r="A299" s="60" t="s">
        <v>876</v>
      </c>
      <c r="B299" s="86">
        <v>4.5</v>
      </c>
      <c r="C299" s="86">
        <v>5</v>
      </c>
      <c r="D299" s="38">
        <v>60</v>
      </c>
      <c r="E299" s="38">
        <v>660</v>
      </c>
      <c r="F299" s="38">
        <v>30</v>
      </c>
      <c r="G299" s="97" t="s">
        <v>606</v>
      </c>
      <c r="H299" s="86">
        <v>33</v>
      </c>
      <c r="I299" s="889" t="s">
        <v>1462</v>
      </c>
      <c r="J299" s="882"/>
      <c r="L299" s="500">
        <v>220000</v>
      </c>
      <c r="M299" s="1357"/>
      <c r="N299" s="1333"/>
      <c r="O299" s="171"/>
      <c r="P299" s="172">
        <f t="shared" si="65"/>
        <v>0</v>
      </c>
      <c r="Q299" s="172">
        <f t="shared" si="66"/>
        <v>0</v>
      </c>
      <c r="R299" s="320">
        <v>1289</v>
      </c>
      <c r="S299" s="320">
        <v>683</v>
      </c>
      <c r="T299" s="320">
        <v>312</v>
      </c>
      <c r="U299" s="229">
        <f t="shared" si="69"/>
        <v>0.27468074400000003</v>
      </c>
      <c r="V299" s="702">
        <v>38.6</v>
      </c>
      <c r="W299" s="1333"/>
      <c r="X299" s="1373"/>
      <c r="Z299" s="176"/>
    </row>
    <row r="300" spans="1:26" ht="12.75" customHeight="1">
      <c r="A300" s="60" t="s">
        <v>877</v>
      </c>
      <c r="B300" s="86">
        <v>5.6</v>
      </c>
      <c r="C300" s="86">
        <v>6.3</v>
      </c>
      <c r="D300" s="38">
        <v>88</v>
      </c>
      <c r="E300" s="38">
        <v>1150</v>
      </c>
      <c r="F300" s="38">
        <v>31</v>
      </c>
      <c r="G300" s="97" t="s">
        <v>607</v>
      </c>
      <c r="H300" s="86">
        <v>40</v>
      </c>
      <c r="I300" s="889" t="s">
        <v>1462</v>
      </c>
      <c r="J300" s="882"/>
      <c r="L300" s="500">
        <v>235000</v>
      </c>
      <c r="M300" s="1357"/>
      <c r="N300" s="1333"/>
      <c r="O300" s="171"/>
      <c r="P300" s="172">
        <f t="shared" si="65"/>
        <v>0</v>
      </c>
      <c r="Q300" s="172">
        <f t="shared" si="66"/>
        <v>0</v>
      </c>
      <c r="R300" s="320">
        <v>1589</v>
      </c>
      <c r="S300" s="320">
        <v>683</v>
      </c>
      <c r="T300" s="320">
        <v>312</v>
      </c>
      <c r="U300" s="229">
        <f t="shared" si="69"/>
        <v>0.33860954400000004</v>
      </c>
      <c r="V300" s="702">
        <v>46</v>
      </c>
      <c r="W300" s="1333"/>
      <c r="X300" s="1373"/>
      <c r="Z300" s="176"/>
    </row>
    <row r="301" spans="1:26" ht="12.75" customHeight="1">
      <c r="A301" s="60" t="s">
        <v>878</v>
      </c>
      <c r="B301" s="86">
        <v>7.1</v>
      </c>
      <c r="C301" s="86">
        <v>8</v>
      </c>
      <c r="D301" s="38">
        <v>110</v>
      </c>
      <c r="E301" s="38">
        <v>1380</v>
      </c>
      <c r="F301" s="38">
        <v>33</v>
      </c>
      <c r="G301" s="97" t="s">
        <v>607</v>
      </c>
      <c r="H301" s="86">
        <v>40</v>
      </c>
      <c r="I301" s="889" t="s">
        <v>1462</v>
      </c>
      <c r="J301" s="882"/>
      <c r="L301" s="500">
        <v>239000</v>
      </c>
      <c r="M301" s="1357"/>
      <c r="N301" s="1333"/>
      <c r="O301" s="171"/>
      <c r="P301" s="172">
        <f t="shared" si="65"/>
        <v>0</v>
      </c>
      <c r="Q301" s="172">
        <f t="shared" si="66"/>
        <v>0</v>
      </c>
      <c r="R301" s="320">
        <v>1589</v>
      </c>
      <c r="S301" s="320">
        <v>683</v>
      </c>
      <c r="T301" s="320">
        <v>312</v>
      </c>
      <c r="U301" s="229">
        <f t="shared" si="69"/>
        <v>0.33860954400000004</v>
      </c>
      <c r="V301" s="702">
        <v>46</v>
      </c>
      <c r="W301" s="1333"/>
      <c r="X301" s="1373"/>
      <c r="Z301" s="176"/>
    </row>
    <row r="302" spans="1:26" ht="12.75" customHeight="1" thickBot="1">
      <c r="A302" s="165" t="s">
        <v>879</v>
      </c>
      <c r="B302" s="372">
        <v>8</v>
      </c>
      <c r="C302" s="372">
        <v>9</v>
      </c>
      <c r="D302" s="375">
        <v>130</v>
      </c>
      <c r="E302" s="38">
        <v>1380</v>
      </c>
      <c r="F302" s="375">
        <v>33</v>
      </c>
      <c r="G302" s="376" t="s">
        <v>607</v>
      </c>
      <c r="H302" s="372">
        <v>41.5</v>
      </c>
      <c r="I302" s="889" t="s">
        <v>1462</v>
      </c>
      <c r="J302" s="885"/>
      <c r="L302" s="500">
        <v>259000</v>
      </c>
      <c r="M302" s="1357"/>
      <c r="N302" s="1333"/>
      <c r="O302" s="171"/>
      <c r="P302" s="172">
        <f t="shared" si="65"/>
        <v>0</v>
      </c>
      <c r="Q302" s="172">
        <f t="shared" si="66"/>
        <v>0</v>
      </c>
      <c r="R302" s="320">
        <v>1589</v>
      </c>
      <c r="S302" s="320">
        <v>683</v>
      </c>
      <c r="T302" s="320">
        <v>312</v>
      </c>
      <c r="U302" s="229">
        <f t="shared" si="69"/>
        <v>0.33860954400000004</v>
      </c>
      <c r="V302" s="702">
        <v>47.5</v>
      </c>
      <c r="W302" s="1333"/>
      <c r="X302" s="1373"/>
      <c r="Z302" s="176"/>
    </row>
    <row r="303" spans="1:26" ht="28.5" customHeight="1" thickBot="1">
      <c r="A303" s="1546" t="s">
        <v>921</v>
      </c>
      <c r="B303" s="1547"/>
      <c r="C303" s="1547"/>
      <c r="D303" s="1547"/>
      <c r="E303" s="1547"/>
      <c r="F303" s="1547"/>
      <c r="G303" s="1547"/>
      <c r="H303" s="1547"/>
      <c r="I303" s="1547"/>
      <c r="J303" s="1548"/>
      <c r="L303" s="498"/>
      <c r="M303" s="1357"/>
      <c r="N303" s="1333"/>
      <c r="O303" s="171"/>
      <c r="P303" s="172">
        <f t="shared" si="65"/>
        <v>0</v>
      </c>
      <c r="Q303" s="172">
        <f t="shared" si="66"/>
        <v>0</v>
      </c>
      <c r="V303" s="703"/>
      <c r="W303" s="1333"/>
      <c r="X303" s="1373"/>
      <c r="Z303" s="176"/>
    </row>
    <row r="304" spans="1:26" ht="12.75" customHeight="1">
      <c r="A304" s="164" t="s">
        <v>897</v>
      </c>
      <c r="B304" s="378">
        <v>2.2000000000000002</v>
      </c>
      <c r="C304" s="378">
        <v>2.4</v>
      </c>
      <c r="D304" s="373">
        <v>40</v>
      </c>
      <c r="E304" s="373">
        <v>530</v>
      </c>
      <c r="F304" s="373">
        <v>29</v>
      </c>
      <c r="G304" s="381" t="s">
        <v>898</v>
      </c>
      <c r="H304" s="378">
        <v>28</v>
      </c>
      <c r="I304" s="889" t="s">
        <v>1462</v>
      </c>
      <c r="J304" s="886"/>
      <c r="L304" s="500">
        <v>185000</v>
      </c>
      <c r="M304" s="1357"/>
      <c r="N304" s="1333"/>
      <c r="O304" s="171"/>
      <c r="P304" s="172">
        <f t="shared" si="65"/>
        <v>0</v>
      </c>
      <c r="Q304" s="172">
        <f t="shared" si="66"/>
        <v>0</v>
      </c>
      <c r="R304" s="320">
        <v>1182</v>
      </c>
      <c r="S304" s="320">
        <v>683</v>
      </c>
      <c r="T304" s="320">
        <v>312</v>
      </c>
      <c r="U304" s="229">
        <f t="shared" ref="U304:U310" si="70">(R304/1000)*(S304/1000)*(T304/1000)</f>
        <v>0.25187947199999999</v>
      </c>
      <c r="V304" s="702">
        <v>35</v>
      </c>
      <c r="W304" s="1333"/>
      <c r="X304" s="1373"/>
      <c r="Z304" s="176"/>
    </row>
    <row r="305" spans="1:26" ht="12.75" customHeight="1">
      <c r="A305" s="60" t="s">
        <v>899</v>
      </c>
      <c r="B305" s="86">
        <v>2.8</v>
      </c>
      <c r="C305" s="86">
        <v>3.2</v>
      </c>
      <c r="D305" s="38">
        <v>45</v>
      </c>
      <c r="E305" s="38">
        <v>569</v>
      </c>
      <c r="F305" s="38">
        <v>29</v>
      </c>
      <c r="G305" s="97" t="s">
        <v>898</v>
      </c>
      <c r="H305" s="86">
        <v>28</v>
      </c>
      <c r="I305" s="889" t="s">
        <v>1462</v>
      </c>
      <c r="J305" s="882"/>
      <c r="L305" s="500">
        <v>189000</v>
      </c>
      <c r="M305" s="1357"/>
      <c r="N305" s="1333"/>
      <c r="O305" s="171"/>
      <c r="P305" s="172">
        <f t="shared" si="65"/>
        <v>0</v>
      </c>
      <c r="Q305" s="172">
        <f t="shared" si="66"/>
        <v>0</v>
      </c>
      <c r="R305" s="320">
        <v>1182</v>
      </c>
      <c r="S305" s="320">
        <v>683</v>
      </c>
      <c r="T305" s="320">
        <v>312</v>
      </c>
      <c r="U305" s="229">
        <f t="shared" si="70"/>
        <v>0.25187947199999999</v>
      </c>
      <c r="V305" s="702">
        <v>35</v>
      </c>
      <c r="W305" s="1333"/>
      <c r="X305" s="1373"/>
      <c r="Z305" s="176"/>
    </row>
    <row r="306" spans="1:26" ht="12.75" customHeight="1">
      <c r="A306" s="60" t="s">
        <v>900</v>
      </c>
      <c r="B306" s="86">
        <v>3.6</v>
      </c>
      <c r="C306" s="86">
        <v>4</v>
      </c>
      <c r="D306" s="38">
        <v>55</v>
      </c>
      <c r="E306" s="38">
        <v>624</v>
      </c>
      <c r="F306" s="38">
        <v>30</v>
      </c>
      <c r="G306" s="97" t="s">
        <v>901</v>
      </c>
      <c r="H306" s="86">
        <v>33</v>
      </c>
      <c r="I306" s="889" t="s">
        <v>1462</v>
      </c>
      <c r="J306" s="882"/>
      <c r="L306" s="500">
        <v>205000</v>
      </c>
      <c r="M306" s="1357"/>
      <c r="N306" s="1333"/>
      <c r="O306" s="171"/>
      <c r="P306" s="172">
        <f t="shared" si="65"/>
        <v>0</v>
      </c>
      <c r="Q306" s="172">
        <f t="shared" si="66"/>
        <v>0</v>
      </c>
      <c r="R306" s="320">
        <v>1382</v>
      </c>
      <c r="S306" s="320">
        <v>683</v>
      </c>
      <c r="T306" s="320">
        <v>312</v>
      </c>
      <c r="U306" s="229">
        <f t="shared" si="70"/>
        <v>0.29449867200000002</v>
      </c>
      <c r="V306" s="702">
        <v>40.700000000000003</v>
      </c>
      <c r="W306" s="1333"/>
      <c r="X306" s="1373"/>
      <c r="Z306" s="176"/>
    </row>
    <row r="307" spans="1:26" ht="12.75" customHeight="1">
      <c r="A307" s="60" t="s">
        <v>902</v>
      </c>
      <c r="B307" s="86">
        <v>4.5</v>
      </c>
      <c r="C307" s="86">
        <v>5</v>
      </c>
      <c r="D307" s="38">
        <v>60</v>
      </c>
      <c r="E307" s="38">
        <v>660</v>
      </c>
      <c r="F307" s="38">
        <v>30</v>
      </c>
      <c r="G307" s="97" t="s">
        <v>901</v>
      </c>
      <c r="H307" s="86">
        <v>33</v>
      </c>
      <c r="I307" s="889" t="s">
        <v>1462</v>
      </c>
      <c r="J307" s="882"/>
      <c r="L307" s="500">
        <v>223000</v>
      </c>
      <c r="M307" s="1357"/>
      <c r="N307" s="1333"/>
      <c r="O307" s="171"/>
      <c r="P307" s="172">
        <f t="shared" si="65"/>
        <v>0</v>
      </c>
      <c r="Q307" s="172">
        <f t="shared" si="66"/>
        <v>0</v>
      </c>
      <c r="R307" s="320">
        <v>1382</v>
      </c>
      <c r="S307" s="320">
        <v>683</v>
      </c>
      <c r="T307" s="320">
        <v>312</v>
      </c>
      <c r="U307" s="229">
        <f t="shared" si="70"/>
        <v>0.29449867200000002</v>
      </c>
      <c r="V307" s="702">
        <v>40.700000000000003</v>
      </c>
      <c r="W307" s="1333"/>
      <c r="X307" s="1373"/>
      <c r="Z307" s="176"/>
    </row>
    <row r="308" spans="1:26" ht="12.75" customHeight="1">
      <c r="A308" s="60" t="s">
        <v>903</v>
      </c>
      <c r="B308" s="86">
        <v>5.6</v>
      </c>
      <c r="C308" s="86">
        <v>6.3</v>
      </c>
      <c r="D308" s="38">
        <v>88</v>
      </c>
      <c r="E308" s="38">
        <v>1150</v>
      </c>
      <c r="F308" s="38">
        <v>31</v>
      </c>
      <c r="G308" s="97" t="s">
        <v>904</v>
      </c>
      <c r="H308" s="86">
        <v>40.4</v>
      </c>
      <c r="I308" s="889" t="s">
        <v>1462</v>
      </c>
      <c r="J308" s="882"/>
      <c r="L308" s="500">
        <v>236000</v>
      </c>
      <c r="M308" s="1357"/>
      <c r="N308" s="1333"/>
      <c r="O308" s="171"/>
      <c r="P308" s="172">
        <f t="shared" si="65"/>
        <v>0</v>
      </c>
      <c r="Q308" s="172">
        <f t="shared" si="66"/>
        <v>0</v>
      </c>
      <c r="R308" s="320">
        <v>1682</v>
      </c>
      <c r="S308" s="320">
        <v>683</v>
      </c>
      <c r="T308" s="320">
        <v>312</v>
      </c>
      <c r="U308" s="229">
        <f t="shared" si="70"/>
        <v>0.35842747200000002</v>
      </c>
      <c r="V308" s="702">
        <v>48.6</v>
      </c>
      <c r="W308" s="1333"/>
      <c r="X308" s="1373"/>
      <c r="Z308" s="176"/>
    </row>
    <row r="309" spans="1:26" ht="12.75" customHeight="1">
      <c r="A309" s="60" t="s">
        <v>905</v>
      </c>
      <c r="B309" s="86">
        <v>7.1</v>
      </c>
      <c r="C309" s="86">
        <v>8</v>
      </c>
      <c r="D309" s="38">
        <v>110</v>
      </c>
      <c r="E309" s="38">
        <v>1380</v>
      </c>
      <c r="F309" s="38">
        <v>33</v>
      </c>
      <c r="G309" s="97" t="s">
        <v>904</v>
      </c>
      <c r="H309" s="86">
        <v>40.4</v>
      </c>
      <c r="I309" s="889" t="s">
        <v>1462</v>
      </c>
      <c r="J309" s="882"/>
      <c r="L309" s="500">
        <v>240000</v>
      </c>
      <c r="M309" s="1357"/>
      <c r="N309" s="1333"/>
      <c r="O309" s="171"/>
      <c r="P309" s="172">
        <f t="shared" si="65"/>
        <v>0</v>
      </c>
      <c r="Q309" s="172">
        <f t="shared" si="66"/>
        <v>0</v>
      </c>
      <c r="R309" s="320">
        <v>1682</v>
      </c>
      <c r="S309" s="320">
        <v>683</v>
      </c>
      <c r="T309" s="320">
        <v>312</v>
      </c>
      <c r="U309" s="229">
        <f t="shared" si="70"/>
        <v>0.35842747200000002</v>
      </c>
      <c r="V309" s="702">
        <v>48.6</v>
      </c>
      <c r="W309" s="1333"/>
      <c r="X309" s="1373"/>
      <c r="Z309" s="176"/>
    </row>
    <row r="310" spans="1:26" ht="12.75" customHeight="1" thickBot="1">
      <c r="A310" s="165" t="s">
        <v>906</v>
      </c>
      <c r="B310" s="372">
        <v>8</v>
      </c>
      <c r="C310" s="372">
        <v>9</v>
      </c>
      <c r="D310" s="375">
        <v>130</v>
      </c>
      <c r="E310" s="38">
        <v>1380</v>
      </c>
      <c r="F310" s="375">
        <v>33</v>
      </c>
      <c r="G310" s="376" t="s">
        <v>904</v>
      </c>
      <c r="H310" s="372">
        <v>41.5</v>
      </c>
      <c r="I310" s="889" t="s">
        <v>1462</v>
      </c>
      <c r="J310" s="885"/>
      <c r="L310" s="500">
        <v>260000</v>
      </c>
      <c r="M310" s="1357"/>
      <c r="N310" s="1333"/>
      <c r="O310" s="171"/>
      <c r="P310" s="172">
        <f t="shared" si="65"/>
        <v>0</v>
      </c>
      <c r="Q310" s="172">
        <f t="shared" si="66"/>
        <v>0</v>
      </c>
      <c r="R310" s="320">
        <v>1682</v>
      </c>
      <c r="S310" s="320">
        <v>683</v>
      </c>
      <c r="T310" s="320">
        <v>312</v>
      </c>
      <c r="U310" s="229">
        <f t="shared" si="70"/>
        <v>0.35842747200000002</v>
      </c>
      <c r="V310" s="702">
        <v>49.5</v>
      </c>
      <c r="W310" s="1333"/>
      <c r="X310" s="1373"/>
      <c r="Z310" s="176"/>
    </row>
    <row r="311" spans="1:26" ht="28.5" customHeight="1" thickBot="1">
      <c r="A311" s="1546" t="s">
        <v>923</v>
      </c>
      <c r="B311" s="1547"/>
      <c r="C311" s="1547"/>
      <c r="D311" s="1547"/>
      <c r="E311" s="1547"/>
      <c r="F311" s="1547"/>
      <c r="G311" s="1547"/>
      <c r="H311" s="1547"/>
      <c r="I311" s="1547"/>
      <c r="J311" s="1548"/>
      <c r="L311" s="498"/>
      <c r="M311" s="1357"/>
      <c r="N311" s="1333"/>
      <c r="O311" s="171"/>
      <c r="P311" s="172">
        <f t="shared" si="65"/>
        <v>0</v>
      </c>
      <c r="Q311" s="172">
        <f t="shared" si="66"/>
        <v>0</v>
      </c>
      <c r="V311" s="703"/>
      <c r="W311" s="1333"/>
      <c r="X311" s="1373"/>
      <c r="Z311" s="176"/>
    </row>
    <row r="312" spans="1:26" ht="12.75" customHeight="1">
      <c r="A312" s="164" t="s">
        <v>907</v>
      </c>
      <c r="B312" s="378">
        <v>2.2000000000000002</v>
      </c>
      <c r="C312" s="378">
        <v>2.4</v>
      </c>
      <c r="D312" s="373">
        <v>40</v>
      </c>
      <c r="E312" s="373">
        <v>530</v>
      </c>
      <c r="F312" s="373">
        <v>29</v>
      </c>
      <c r="G312" s="381" t="s">
        <v>908</v>
      </c>
      <c r="H312" s="378">
        <v>21</v>
      </c>
      <c r="I312" s="889" t="s">
        <v>1462</v>
      </c>
      <c r="J312" s="886"/>
      <c r="L312" s="500">
        <v>168000</v>
      </c>
      <c r="M312" s="1357"/>
      <c r="N312" s="1333"/>
      <c r="O312" s="171"/>
      <c r="P312" s="172">
        <f t="shared" si="65"/>
        <v>0</v>
      </c>
      <c r="Q312" s="172">
        <f t="shared" si="66"/>
        <v>0</v>
      </c>
      <c r="R312" s="320">
        <v>925</v>
      </c>
      <c r="S312" s="320">
        <v>639</v>
      </c>
      <c r="T312" s="320">
        <v>305</v>
      </c>
      <c r="U312" s="229">
        <f t="shared" ref="U312:U318" si="71">(R312/1000)*(S312/1000)*(T312/1000)</f>
        <v>0.180277875</v>
      </c>
      <c r="V312" s="702">
        <v>25.5</v>
      </c>
      <c r="W312" s="1333"/>
      <c r="X312" s="1373"/>
      <c r="Z312" s="176"/>
    </row>
    <row r="313" spans="1:26" ht="12.75" customHeight="1">
      <c r="A313" s="60" t="s">
        <v>909</v>
      </c>
      <c r="B313" s="86">
        <v>2.8</v>
      </c>
      <c r="C313" s="86">
        <v>3.2</v>
      </c>
      <c r="D313" s="38">
        <v>45</v>
      </c>
      <c r="E313" s="38">
        <v>569</v>
      </c>
      <c r="F313" s="38">
        <v>29</v>
      </c>
      <c r="G313" s="374" t="s">
        <v>908</v>
      </c>
      <c r="H313" s="86">
        <v>21</v>
      </c>
      <c r="I313" s="889" t="s">
        <v>1462</v>
      </c>
      <c r="J313" s="882"/>
      <c r="L313" s="500">
        <v>170000</v>
      </c>
      <c r="M313" s="1357"/>
      <c r="N313" s="1333"/>
      <c r="O313" s="171"/>
      <c r="P313" s="172">
        <f t="shared" si="65"/>
        <v>0</v>
      </c>
      <c r="Q313" s="172">
        <f t="shared" si="66"/>
        <v>0</v>
      </c>
      <c r="R313" s="320">
        <v>925</v>
      </c>
      <c r="S313" s="320">
        <v>639</v>
      </c>
      <c r="T313" s="320">
        <v>305</v>
      </c>
      <c r="U313" s="229">
        <f t="shared" si="71"/>
        <v>0.180277875</v>
      </c>
      <c r="V313" s="702">
        <v>25.5</v>
      </c>
      <c r="W313" s="1333"/>
      <c r="X313" s="1373"/>
      <c r="Z313" s="176"/>
    </row>
    <row r="314" spans="1:26" ht="12.75" customHeight="1">
      <c r="A314" s="60" t="s">
        <v>910</v>
      </c>
      <c r="B314" s="86">
        <v>3.6</v>
      </c>
      <c r="C314" s="86">
        <v>4</v>
      </c>
      <c r="D314" s="38">
        <v>55</v>
      </c>
      <c r="E314" s="38">
        <v>624</v>
      </c>
      <c r="F314" s="38">
        <v>30</v>
      </c>
      <c r="G314" s="97" t="s">
        <v>911</v>
      </c>
      <c r="H314" s="86">
        <v>25.2</v>
      </c>
      <c r="I314" s="889" t="s">
        <v>1462</v>
      </c>
      <c r="J314" s="882"/>
      <c r="L314" s="500">
        <v>190000</v>
      </c>
      <c r="M314" s="1357"/>
      <c r="N314" s="1333"/>
      <c r="O314" s="171"/>
      <c r="P314" s="172">
        <f t="shared" si="65"/>
        <v>0</v>
      </c>
      <c r="Q314" s="172">
        <f t="shared" si="66"/>
        <v>0</v>
      </c>
      <c r="R314" s="320">
        <v>1139</v>
      </c>
      <c r="S314" s="320">
        <v>639</v>
      </c>
      <c r="T314" s="320">
        <v>305</v>
      </c>
      <c r="U314" s="229">
        <f t="shared" si="71"/>
        <v>0.22198540500000002</v>
      </c>
      <c r="V314" s="702">
        <v>30.5</v>
      </c>
      <c r="W314" s="1333"/>
      <c r="X314" s="1373"/>
      <c r="Z314" s="176"/>
    </row>
    <row r="315" spans="1:26" ht="12.75" customHeight="1">
      <c r="A315" s="60" t="s">
        <v>912</v>
      </c>
      <c r="B315" s="86">
        <v>4.5</v>
      </c>
      <c r="C315" s="86">
        <v>5</v>
      </c>
      <c r="D315" s="38">
        <v>60</v>
      </c>
      <c r="E315" s="38">
        <v>660</v>
      </c>
      <c r="F315" s="38">
        <v>30</v>
      </c>
      <c r="G315" s="97" t="s">
        <v>911</v>
      </c>
      <c r="H315" s="86">
        <v>25.2</v>
      </c>
      <c r="I315" s="889" t="s">
        <v>1462</v>
      </c>
      <c r="J315" s="882"/>
      <c r="L315" s="500">
        <v>204000</v>
      </c>
      <c r="M315" s="1357"/>
      <c r="N315" s="1333"/>
      <c r="O315" s="171"/>
      <c r="P315" s="172">
        <f t="shared" si="65"/>
        <v>0</v>
      </c>
      <c r="Q315" s="172">
        <f t="shared" si="66"/>
        <v>0</v>
      </c>
      <c r="R315" s="320">
        <v>1139</v>
      </c>
      <c r="S315" s="320">
        <v>639</v>
      </c>
      <c r="T315" s="320">
        <v>305</v>
      </c>
      <c r="U315" s="229">
        <f t="shared" si="71"/>
        <v>0.22198540500000002</v>
      </c>
      <c r="V315" s="702">
        <v>30.5</v>
      </c>
      <c r="W315" s="1333"/>
      <c r="X315" s="1373"/>
      <c r="Z315" s="176"/>
    </row>
    <row r="316" spans="1:26" ht="12.75" customHeight="1">
      <c r="A316" s="60" t="s">
        <v>913</v>
      </c>
      <c r="B316" s="86">
        <v>5.6</v>
      </c>
      <c r="C316" s="86">
        <v>6.3</v>
      </c>
      <c r="D316" s="38">
        <v>88</v>
      </c>
      <c r="E316" s="38">
        <v>1150</v>
      </c>
      <c r="F316" s="38">
        <v>31</v>
      </c>
      <c r="G316" s="97" t="s">
        <v>914</v>
      </c>
      <c r="H316" s="86">
        <v>30.5</v>
      </c>
      <c r="I316" s="889" t="s">
        <v>1462</v>
      </c>
      <c r="J316" s="882"/>
      <c r="L316" s="500">
        <v>223000</v>
      </c>
      <c r="M316" s="1357"/>
      <c r="N316" s="1333"/>
      <c r="O316" s="171"/>
      <c r="P316" s="172">
        <f t="shared" si="65"/>
        <v>0</v>
      </c>
      <c r="Q316" s="172">
        <f t="shared" si="66"/>
        <v>0</v>
      </c>
      <c r="R316" s="320">
        <v>1425</v>
      </c>
      <c r="S316" s="320">
        <v>639</v>
      </c>
      <c r="T316" s="320">
        <v>345</v>
      </c>
      <c r="U316" s="229">
        <f t="shared" si="71"/>
        <v>0.31414837499999998</v>
      </c>
      <c r="V316" s="702">
        <v>35.5</v>
      </c>
      <c r="W316" s="1333"/>
      <c r="X316" s="1373"/>
      <c r="Z316" s="176"/>
    </row>
    <row r="317" spans="1:26" ht="12.75" customHeight="1">
      <c r="A317" s="60" t="s">
        <v>915</v>
      </c>
      <c r="B317" s="86">
        <v>7.1</v>
      </c>
      <c r="C317" s="86">
        <v>8</v>
      </c>
      <c r="D317" s="38">
        <v>110</v>
      </c>
      <c r="E317" s="38">
        <v>1380</v>
      </c>
      <c r="F317" s="38">
        <v>33</v>
      </c>
      <c r="G317" s="97" t="s">
        <v>914</v>
      </c>
      <c r="H317" s="86">
        <v>30.5</v>
      </c>
      <c r="I317" s="889" t="s">
        <v>1462</v>
      </c>
      <c r="J317" s="882"/>
      <c r="L317" s="500">
        <v>228000</v>
      </c>
      <c r="M317" s="1357"/>
      <c r="N317" s="1333"/>
      <c r="O317" s="171"/>
      <c r="P317" s="172">
        <f t="shared" si="65"/>
        <v>0</v>
      </c>
      <c r="Q317" s="172">
        <f t="shared" si="66"/>
        <v>0</v>
      </c>
      <c r="R317" s="320">
        <v>1425</v>
      </c>
      <c r="S317" s="320">
        <v>639</v>
      </c>
      <c r="T317" s="320">
        <v>345</v>
      </c>
      <c r="U317" s="229">
        <f t="shared" si="71"/>
        <v>0.31414837499999998</v>
      </c>
      <c r="V317" s="702">
        <v>35.5</v>
      </c>
      <c r="W317" s="1333"/>
      <c r="X317" s="1373"/>
      <c r="Z317" s="176"/>
    </row>
    <row r="318" spans="1:26" ht="12.75" customHeight="1" thickBot="1">
      <c r="A318" s="165" t="s">
        <v>916</v>
      </c>
      <c r="B318" s="372">
        <v>8</v>
      </c>
      <c r="C318" s="372">
        <v>9</v>
      </c>
      <c r="D318" s="375">
        <v>130</v>
      </c>
      <c r="E318" s="38">
        <v>1380</v>
      </c>
      <c r="F318" s="375">
        <v>33</v>
      </c>
      <c r="G318" s="376" t="s">
        <v>914</v>
      </c>
      <c r="H318" s="372">
        <v>32</v>
      </c>
      <c r="I318" s="889" t="s">
        <v>1462</v>
      </c>
      <c r="J318" s="885"/>
      <c r="L318" s="500">
        <v>239000</v>
      </c>
      <c r="M318" s="1357"/>
      <c r="N318" s="1333"/>
      <c r="O318" s="171"/>
      <c r="P318" s="172">
        <f t="shared" si="65"/>
        <v>0</v>
      </c>
      <c r="Q318" s="172">
        <f t="shared" si="66"/>
        <v>0</v>
      </c>
      <c r="R318" s="320">
        <v>1425</v>
      </c>
      <c r="S318" s="320">
        <v>639</v>
      </c>
      <c r="T318" s="320">
        <v>345</v>
      </c>
      <c r="U318" s="229">
        <f t="shared" si="71"/>
        <v>0.31414837499999998</v>
      </c>
      <c r="V318" s="702">
        <v>37</v>
      </c>
      <c r="W318" s="1333"/>
      <c r="X318" s="1373"/>
      <c r="Z318" s="176"/>
    </row>
    <row r="319" spans="1:26" ht="26.85" customHeight="1" thickBot="1">
      <c r="A319" s="1546" t="s">
        <v>922</v>
      </c>
      <c r="B319" s="1547"/>
      <c r="C319" s="1547"/>
      <c r="D319" s="1547"/>
      <c r="E319" s="1547"/>
      <c r="F319" s="1547"/>
      <c r="G319" s="1547"/>
      <c r="H319" s="1547"/>
      <c r="I319" s="1547"/>
      <c r="J319" s="1548"/>
      <c r="L319" s="498"/>
      <c r="M319" s="1357"/>
      <c r="N319" s="1333"/>
      <c r="O319" s="171"/>
      <c r="P319" s="172">
        <f t="shared" si="65"/>
        <v>0</v>
      </c>
      <c r="Q319" s="172">
        <f t="shared" si="66"/>
        <v>0</v>
      </c>
      <c r="V319" s="703"/>
      <c r="W319" s="1333"/>
      <c r="X319" s="1373"/>
      <c r="Z319" s="176"/>
    </row>
    <row r="320" spans="1:26" ht="12.75" customHeight="1">
      <c r="A320" s="164" t="s">
        <v>917</v>
      </c>
      <c r="B320" s="378">
        <v>2.2000000000000002</v>
      </c>
      <c r="C320" s="378">
        <v>2.6</v>
      </c>
      <c r="D320" s="373">
        <v>20</v>
      </c>
      <c r="E320" s="373">
        <v>430</v>
      </c>
      <c r="F320" s="373">
        <v>26</v>
      </c>
      <c r="G320" s="381" t="s">
        <v>408</v>
      </c>
      <c r="H320" s="378">
        <v>14</v>
      </c>
      <c r="I320" s="889" t="s">
        <v>1462</v>
      </c>
      <c r="J320" s="892"/>
      <c r="L320" s="500">
        <v>217000</v>
      </c>
      <c r="M320" s="1357"/>
      <c r="N320" s="1333"/>
      <c r="O320" s="171"/>
      <c r="P320" s="172">
        <f t="shared" si="65"/>
        <v>0</v>
      </c>
      <c r="Q320" s="172">
        <f t="shared" si="66"/>
        <v>0</v>
      </c>
      <c r="R320" s="320">
        <v>810</v>
      </c>
      <c r="S320" s="320">
        <v>710</v>
      </c>
      <c r="T320" s="320">
        <v>305</v>
      </c>
      <c r="U320" s="229">
        <f t="shared" ref="U320:U323" si="72">(R320/1000)*(S320/1000)*(T320/1000)</f>
        <v>0.17540550000000002</v>
      </c>
      <c r="V320" s="702">
        <v>19</v>
      </c>
      <c r="W320" s="1333"/>
      <c r="X320" s="1373"/>
      <c r="Z320" s="176"/>
    </row>
    <row r="321" spans="1:26" ht="12.75" customHeight="1">
      <c r="A321" s="60" t="s">
        <v>918</v>
      </c>
      <c r="B321" s="86">
        <v>2.8</v>
      </c>
      <c r="C321" s="86">
        <v>3.2</v>
      </c>
      <c r="D321" s="38">
        <v>25</v>
      </c>
      <c r="E321" s="38">
        <v>510</v>
      </c>
      <c r="F321" s="38">
        <v>27</v>
      </c>
      <c r="G321" s="97" t="s">
        <v>408</v>
      </c>
      <c r="H321" s="86">
        <v>15</v>
      </c>
      <c r="I321" s="889" t="s">
        <v>1462</v>
      </c>
      <c r="J321" s="891"/>
      <c r="L321" s="500">
        <v>228000</v>
      </c>
      <c r="M321" s="1357"/>
      <c r="N321" s="1333"/>
      <c r="O321" s="171"/>
      <c r="P321" s="172">
        <f t="shared" si="65"/>
        <v>0</v>
      </c>
      <c r="Q321" s="172">
        <f t="shared" si="66"/>
        <v>0</v>
      </c>
      <c r="R321" s="320">
        <v>810</v>
      </c>
      <c r="S321" s="320">
        <v>710</v>
      </c>
      <c r="T321" s="320">
        <v>305</v>
      </c>
      <c r="U321" s="229">
        <f t="shared" si="72"/>
        <v>0.17540550000000002</v>
      </c>
      <c r="V321" s="702">
        <v>20</v>
      </c>
      <c r="W321" s="1333"/>
      <c r="X321" s="1373"/>
      <c r="Z321" s="176"/>
    </row>
    <row r="322" spans="1:26" ht="12.75" customHeight="1">
      <c r="A322" s="60" t="s">
        <v>919</v>
      </c>
      <c r="B322" s="86">
        <v>3.6</v>
      </c>
      <c r="C322" s="86">
        <v>4</v>
      </c>
      <c r="D322" s="38">
        <v>25</v>
      </c>
      <c r="E322" s="38">
        <v>510</v>
      </c>
      <c r="F322" s="38">
        <v>27</v>
      </c>
      <c r="G322" s="97" t="s">
        <v>408</v>
      </c>
      <c r="H322" s="86">
        <v>15</v>
      </c>
      <c r="I322" s="889" t="s">
        <v>1462</v>
      </c>
      <c r="J322" s="891"/>
      <c r="L322" s="500">
        <v>235000</v>
      </c>
      <c r="M322" s="1357"/>
      <c r="N322" s="1333"/>
      <c r="O322" s="171"/>
      <c r="P322" s="172">
        <f t="shared" si="65"/>
        <v>0</v>
      </c>
      <c r="Q322" s="172">
        <f t="shared" si="66"/>
        <v>0</v>
      </c>
      <c r="R322" s="320">
        <v>810</v>
      </c>
      <c r="S322" s="320">
        <v>710</v>
      </c>
      <c r="T322" s="320">
        <v>305</v>
      </c>
      <c r="U322" s="229">
        <f t="shared" si="72"/>
        <v>0.17540550000000002</v>
      </c>
      <c r="V322" s="702">
        <v>20</v>
      </c>
      <c r="W322" s="1333"/>
      <c r="X322" s="1373"/>
      <c r="Z322" s="176"/>
    </row>
    <row r="323" spans="1:26" ht="12.75" customHeight="1" thickBot="1">
      <c r="A323" s="165" t="s">
        <v>920</v>
      </c>
      <c r="B323" s="372">
        <v>4.5</v>
      </c>
      <c r="C323" s="372">
        <v>5</v>
      </c>
      <c r="D323" s="375">
        <v>35</v>
      </c>
      <c r="E323" s="375">
        <v>660</v>
      </c>
      <c r="F323" s="375">
        <v>36</v>
      </c>
      <c r="G323" s="376" t="s">
        <v>408</v>
      </c>
      <c r="H323" s="372">
        <v>15</v>
      </c>
      <c r="I323" s="889" t="s">
        <v>1462</v>
      </c>
      <c r="J323" s="893"/>
      <c r="L323" s="500">
        <v>240000</v>
      </c>
      <c r="M323" s="1357"/>
      <c r="N323" s="1333"/>
      <c r="O323" s="171"/>
      <c r="P323" s="172">
        <f t="shared" si="65"/>
        <v>0</v>
      </c>
      <c r="Q323" s="172">
        <f t="shared" si="66"/>
        <v>0</v>
      </c>
      <c r="R323" s="320">
        <v>810</v>
      </c>
      <c r="S323" s="320">
        <v>710</v>
      </c>
      <c r="T323" s="320">
        <v>305</v>
      </c>
      <c r="U323" s="229">
        <f t="shared" si="72"/>
        <v>0.17540550000000002</v>
      </c>
      <c r="V323" s="702">
        <v>20</v>
      </c>
      <c r="W323" s="1333"/>
      <c r="X323" s="1373"/>
      <c r="Z323" s="176"/>
    </row>
    <row r="324" spans="1:26" s="619" customFormat="1" ht="26.25" customHeight="1" thickBot="1">
      <c r="A324" s="836" t="s">
        <v>1177</v>
      </c>
      <c r="B324" s="837"/>
      <c r="C324" s="837"/>
      <c r="D324" s="837"/>
      <c r="E324" s="837"/>
      <c r="F324" s="837"/>
      <c r="G324" s="838"/>
      <c r="H324" s="837"/>
      <c r="I324" s="839"/>
      <c r="J324" s="110"/>
      <c r="K324" s="832"/>
      <c r="L324" s="840"/>
      <c r="M324" s="1357" t="s">
        <v>532</v>
      </c>
      <c r="N324" s="1333"/>
      <c r="O324" s="831"/>
      <c r="P324" s="618"/>
      <c r="Q324" s="618"/>
      <c r="U324" s="620"/>
      <c r="W324" s="1333"/>
      <c r="X324" s="1373"/>
      <c r="Z324" s="621"/>
    </row>
    <row r="325" spans="1:26" ht="19.5" customHeight="1">
      <c r="A325" s="1591" t="s">
        <v>141</v>
      </c>
      <c r="B325" s="1597" t="s">
        <v>264</v>
      </c>
      <c r="C325" s="1597"/>
      <c r="D325" s="1588" t="s">
        <v>342</v>
      </c>
      <c r="E325" s="1588" t="s">
        <v>144</v>
      </c>
      <c r="F325" s="1588" t="s">
        <v>642</v>
      </c>
      <c r="G325" s="1588" t="s">
        <v>38</v>
      </c>
      <c r="H325" s="1588" t="s">
        <v>147</v>
      </c>
      <c r="I325" s="1598" t="s">
        <v>6</v>
      </c>
      <c r="J325" s="1586" t="s">
        <v>116</v>
      </c>
      <c r="K325" s="102"/>
      <c r="L325" s="1583"/>
      <c r="M325" s="1357"/>
      <c r="N325" s="1333"/>
      <c r="O325" s="188"/>
      <c r="P325" s="188"/>
      <c r="Q325" s="188"/>
      <c r="W325" s="1333"/>
      <c r="X325" s="1373"/>
    </row>
    <row r="326" spans="1:26" ht="18.75" customHeight="1" thickBot="1">
      <c r="A326" s="1574"/>
      <c r="B326" s="268" t="s">
        <v>145</v>
      </c>
      <c r="C326" s="268" t="s">
        <v>146</v>
      </c>
      <c r="D326" s="1579"/>
      <c r="E326" s="1579"/>
      <c r="F326" s="1579"/>
      <c r="G326" s="1579"/>
      <c r="H326" s="1579"/>
      <c r="I326" s="1577"/>
      <c r="J326" s="1587"/>
      <c r="K326" s="102"/>
      <c r="L326" s="1569"/>
      <c r="M326" s="1357"/>
      <c r="N326" s="1333"/>
      <c r="O326" s="188"/>
      <c r="P326" s="188"/>
      <c r="Q326" s="188"/>
      <c r="R326" s="103"/>
      <c r="S326" s="103"/>
      <c r="T326" s="103"/>
      <c r="U326" s="230"/>
      <c r="V326" s="103"/>
      <c r="W326" s="1333"/>
      <c r="X326" s="1373"/>
    </row>
    <row r="327" spans="1:26" ht="27.95" customHeight="1" thickBot="1">
      <c r="A327" s="1546" t="s">
        <v>945</v>
      </c>
      <c r="B327" s="1547"/>
      <c r="C327" s="1547"/>
      <c r="D327" s="1547"/>
      <c r="E327" s="1547"/>
      <c r="F327" s="1547"/>
      <c r="G327" s="1547"/>
      <c r="H327" s="1547"/>
      <c r="I327" s="1547"/>
      <c r="J327" s="1548"/>
      <c r="K327" s="102"/>
      <c r="L327" s="502"/>
      <c r="M327" s="1357"/>
      <c r="N327" s="1333"/>
      <c r="O327" s="171"/>
      <c r="P327" s="172"/>
      <c r="Q327" s="172"/>
      <c r="W327" s="1333"/>
      <c r="X327" s="1373"/>
      <c r="Z327" s="176"/>
    </row>
    <row r="328" spans="1:26" ht="12.75" customHeight="1">
      <c r="A328" s="59" t="s">
        <v>92</v>
      </c>
      <c r="B328" s="387">
        <v>2.8</v>
      </c>
      <c r="C328" s="444">
        <v>3.2</v>
      </c>
      <c r="D328" s="442">
        <v>50</v>
      </c>
      <c r="E328" s="608">
        <v>414</v>
      </c>
      <c r="F328" s="442">
        <v>23</v>
      </c>
      <c r="G328" s="445" t="s">
        <v>343</v>
      </c>
      <c r="H328" s="608">
        <v>16</v>
      </c>
      <c r="I328" s="889" t="s">
        <v>1462</v>
      </c>
      <c r="J328" s="911"/>
      <c r="K328" s="210"/>
      <c r="L328" s="500">
        <v>144000</v>
      </c>
      <c r="M328" s="1357"/>
      <c r="N328" s="1333"/>
      <c r="O328" s="171"/>
      <c r="P328" s="172">
        <f t="shared" ref="P328:P341" si="73">IF(OR(U328="",J328=""),0,J328*U328)</f>
        <v>0</v>
      </c>
      <c r="Q328" s="172">
        <f t="shared" ref="Q328:Q341" si="74">IF(OR(V328="",J328=""),0,J328*V328)</f>
        <v>0</v>
      </c>
      <c r="R328" s="321">
        <v>675</v>
      </c>
      <c r="S328" s="321">
        <v>285</v>
      </c>
      <c r="T328" s="321">
        <v>675</v>
      </c>
      <c r="U328" s="323">
        <f>(R328/1000)*(S328/1000)*(T328/1000)</f>
        <v>0.12985312500000001</v>
      </c>
      <c r="V328" s="321">
        <v>20</v>
      </c>
      <c r="W328" s="1333"/>
      <c r="X328" s="1373"/>
      <c r="Z328" s="176"/>
    </row>
    <row r="329" spans="1:26" ht="12.75" customHeight="1" thickBot="1">
      <c r="A329" s="59" t="s">
        <v>93</v>
      </c>
      <c r="B329" s="387">
        <v>3.6</v>
      </c>
      <c r="C329" s="444">
        <v>4</v>
      </c>
      <c r="D329" s="442">
        <v>56</v>
      </c>
      <c r="E329" s="608">
        <v>521</v>
      </c>
      <c r="F329" s="442">
        <v>29</v>
      </c>
      <c r="G329" s="445" t="s">
        <v>343</v>
      </c>
      <c r="H329" s="608">
        <v>18</v>
      </c>
      <c r="I329" s="889" t="s">
        <v>1462</v>
      </c>
      <c r="J329" s="911"/>
      <c r="K329" s="214"/>
      <c r="L329" s="500">
        <v>153000</v>
      </c>
      <c r="M329" s="1357"/>
      <c r="N329" s="1333"/>
      <c r="O329" s="171"/>
      <c r="P329" s="172">
        <f t="shared" si="73"/>
        <v>0</v>
      </c>
      <c r="Q329" s="172">
        <f t="shared" si="74"/>
        <v>0</v>
      </c>
      <c r="R329" s="321">
        <v>675</v>
      </c>
      <c r="S329" s="321">
        <v>285</v>
      </c>
      <c r="T329" s="321">
        <v>675</v>
      </c>
      <c r="U329" s="323">
        <f>(R329/1000)*(S329/1000)*(T329/1000)</f>
        <v>0.12985312500000001</v>
      </c>
      <c r="V329" s="321">
        <v>22</v>
      </c>
      <c r="W329" s="1333"/>
      <c r="X329" s="1373"/>
      <c r="Z329" s="176"/>
    </row>
    <row r="330" spans="1:26" ht="27.95" customHeight="1" thickBot="1">
      <c r="A330" s="1546" t="s">
        <v>946</v>
      </c>
      <c r="B330" s="1547"/>
      <c r="C330" s="1547"/>
      <c r="D330" s="1547"/>
      <c r="E330" s="1547"/>
      <c r="F330" s="1547"/>
      <c r="G330" s="1547"/>
      <c r="H330" s="1547"/>
      <c r="I330" s="1547"/>
      <c r="J330" s="1548"/>
      <c r="K330" s="214"/>
      <c r="L330" s="498"/>
      <c r="M330" s="1357"/>
      <c r="N330" s="1333"/>
      <c r="O330" s="171"/>
      <c r="P330" s="172">
        <f t="shared" si="73"/>
        <v>0</v>
      </c>
      <c r="Q330" s="172">
        <f t="shared" si="74"/>
        <v>0</v>
      </c>
      <c r="U330" s="229">
        <f t="shared" ref="U330:U333" si="75">(R330/1000)*(S330/1000)*(T330/1000)</f>
        <v>0</v>
      </c>
      <c r="W330" s="1333"/>
      <c r="X330" s="1373"/>
      <c r="Z330" s="176"/>
    </row>
    <row r="331" spans="1:26" ht="12.75" customHeight="1">
      <c r="A331" s="60" t="s">
        <v>713</v>
      </c>
      <c r="B331" s="86">
        <v>7.1</v>
      </c>
      <c r="C331" s="86">
        <v>8</v>
      </c>
      <c r="D331" s="38">
        <v>88</v>
      </c>
      <c r="E331" s="38">
        <v>950</v>
      </c>
      <c r="F331" s="38">
        <v>35</v>
      </c>
      <c r="G331" s="97" t="s">
        <v>167</v>
      </c>
      <c r="H331" s="38">
        <v>23.7</v>
      </c>
      <c r="I331" s="889" t="s">
        <v>1462</v>
      </c>
      <c r="J331" s="916"/>
      <c r="K331" s="655"/>
      <c r="L331" s="500">
        <v>232000</v>
      </c>
      <c r="M331" s="1357"/>
      <c r="N331" s="1333"/>
      <c r="O331" s="171"/>
      <c r="P331" s="172">
        <f t="shared" si="73"/>
        <v>0</v>
      </c>
      <c r="Q331" s="172">
        <f t="shared" si="74"/>
        <v>0</v>
      </c>
      <c r="R331" s="321">
        <v>955</v>
      </c>
      <c r="S331" s="321">
        <v>260</v>
      </c>
      <c r="T331" s="321">
        <v>955</v>
      </c>
      <c r="U331" s="229">
        <f t="shared" si="75"/>
        <v>0.23712649999999999</v>
      </c>
      <c r="V331" s="321">
        <v>28.9</v>
      </c>
      <c r="W331" s="1333"/>
      <c r="X331" s="1373"/>
      <c r="Z331" s="176"/>
    </row>
    <row r="332" spans="1:26" ht="12.75" customHeight="1">
      <c r="A332" s="60" t="s">
        <v>714</v>
      </c>
      <c r="B332" s="86">
        <v>8</v>
      </c>
      <c r="C332" s="86">
        <v>9</v>
      </c>
      <c r="D332" s="38">
        <v>110</v>
      </c>
      <c r="E332" s="38">
        <v>1200</v>
      </c>
      <c r="F332" s="38">
        <v>37</v>
      </c>
      <c r="G332" s="97" t="s">
        <v>167</v>
      </c>
      <c r="H332" s="38">
        <v>23.7</v>
      </c>
      <c r="I332" s="889" t="s">
        <v>1462</v>
      </c>
      <c r="J332" s="911"/>
      <c r="K332" s="655"/>
      <c r="L332" s="500">
        <v>238000</v>
      </c>
      <c r="M332" s="1357"/>
      <c r="N332" s="1333"/>
      <c r="O332" s="171"/>
      <c r="P332" s="172">
        <f t="shared" si="73"/>
        <v>0</v>
      </c>
      <c r="Q332" s="172">
        <f t="shared" si="74"/>
        <v>0</v>
      </c>
      <c r="R332" s="321">
        <v>955</v>
      </c>
      <c r="S332" s="321">
        <v>260</v>
      </c>
      <c r="T332" s="321">
        <v>955</v>
      </c>
      <c r="U332" s="229">
        <f t="shared" si="75"/>
        <v>0.23712649999999999</v>
      </c>
      <c r="V332" s="321">
        <v>28.9</v>
      </c>
      <c r="W332" s="1333"/>
      <c r="X332" s="1373"/>
      <c r="Z332" s="176"/>
    </row>
    <row r="333" spans="1:26" ht="12.75" customHeight="1" thickBot="1">
      <c r="A333" s="60" t="s">
        <v>715</v>
      </c>
      <c r="B333" s="86">
        <v>10</v>
      </c>
      <c r="C333" s="86">
        <v>11.1</v>
      </c>
      <c r="D333" s="38">
        <v>140</v>
      </c>
      <c r="E333" s="38">
        <v>1651</v>
      </c>
      <c r="F333" s="38">
        <v>40</v>
      </c>
      <c r="G333" s="97" t="s">
        <v>169</v>
      </c>
      <c r="H333" s="38">
        <v>28.7</v>
      </c>
      <c r="I333" s="889" t="s">
        <v>1462</v>
      </c>
      <c r="J333" s="911"/>
      <c r="K333" s="655"/>
      <c r="L333" s="500">
        <v>262000</v>
      </c>
      <c r="M333" s="1357"/>
      <c r="N333" s="1333"/>
      <c r="O333" s="171"/>
      <c r="P333" s="172">
        <f t="shared" si="73"/>
        <v>0</v>
      </c>
      <c r="Q333" s="172">
        <f t="shared" si="74"/>
        <v>0</v>
      </c>
      <c r="R333" s="321">
        <v>955</v>
      </c>
      <c r="S333" s="321">
        <v>330</v>
      </c>
      <c r="T333" s="321">
        <v>955</v>
      </c>
      <c r="U333" s="229">
        <f t="shared" si="75"/>
        <v>0.30096824999999999</v>
      </c>
      <c r="V333" s="321">
        <v>34.1</v>
      </c>
      <c r="W333" s="1333"/>
      <c r="X333" s="1373"/>
      <c r="Z333" s="176"/>
    </row>
    <row r="334" spans="1:26" ht="18" customHeight="1" thickBot="1">
      <c r="A334" s="1503" t="s">
        <v>947</v>
      </c>
      <c r="B334" s="1504"/>
      <c r="C334" s="1504"/>
      <c r="D334" s="1504"/>
      <c r="E334" s="1504"/>
      <c r="F334" s="1504"/>
      <c r="G334" s="1504"/>
      <c r="H334" s="1504"/>
      <c r="I334" s="1504"/>
      <c r="J334" s="1505"/>
      <c r="K334" s="102"/>
      <c r="L334" s="498"/>
      <c r="M334" s="1357"/>
      <c r="N334" s="1333"/>
      <c r="O334" s="171"/>
      <c r="P334" s="172">
        <f t="shared" si="73"/>
        <v>0</v>
      </c>
      <c r="Q334" s="172">
        <f t="shared" si="74"/>
        <v>0</v>
      </c>
      <c r="W334" s="1333"/>
      <c r="X334" s="1373"/>
      <c r="Z334" s="176"/>
    </row>
    <row r="335" spans="1:26" ht="12.75" customHeight="1">
      <c r="A335" s="61" t="s">
        <v>170</v>
      </c>
      <c r="B335" s="248" t="s">
        <v>209</v>
      </c>
      <c r="C335" s="249"/>
      <c r="D335" s="249"/>
      <c r="E335" s="249"/>
      <c r="F335" s="250"/>
      <c r="G335" s="99" t="s">
        <v>344</v>
      </c>
      <c r="H335" s="44">
        <v>2.5</v>
      </c>
      <c r="I335" s="889" t="s">
        <v>1462</v>
      </c>
      <c r="J335" s="916"/>
      <c r="K335" s="211"/>
      <c r="L335" s="500">
        <v>20000</v>
      </c>
      <c r="M335" s="1357"/>
      <c r="N335" s="1333"/>
      <c r="O335" s="171"/>
      <c r="P335" s="172">
        <f t="shared" si="73"/>
        <v>0</v>
      </c>
      <c r="Q335" s="172">
        <f t="shared" si="74"/>
        <v>0</v>
      </c>
      <c r="R335" s="321">
        <v>715</v>
      </c>
      <c r="S335" s="321">
        <v>123</v>
      </c>
      <c r="T335" s="321">
        <v>715</v>
      </c>
      <c r="U335" s="323">
        <f t="shared" ref="U335:U336" si="76">(R335/1000)*(S335/1000)*(T335/1000)</f>
        <v>6.2880674999999997E-2</v>
      </c>
      <c r="V335" s="321">
        <v>4.5</v>
      </c>
      <c r="W335" s="1333"/>
      <c r="X335" s="1373"/>
      <c r="Z335" s="176"/>
    </row>
    <row r="336" spans="1:26" ht="12.75" customHeight="1" thickBot="1">
      <c r="A336" s="60" t="s">
        <v>171</v>
      </c>
      <c r="B336" s="251" t="s">
        <v>1508</v>
      </c>
      <c r="C336" s="252"/>
      <c r="D336" s="252"/>
      <c r="E336" s="252"/>
      <c r="F336" s="253"/>
      <c r="G336" s="99" t="s">
        <v>633</v>
      </c>
      <c r="H336" s="44">
        <v>5</v>
      </c>
      <c r="I336" s="889" t="s">
        <v>1462</v>
      </c>
      <c r="J336" s="915"/>
      <c r="K336" s="102"/>
      <c r="L336" s="500">
        <v>23000</v>
      </c>
      <c r="M336" s="1357"/>
      <c r="N336" s="1333"/>
      <c r="O336" s="171"/>
      <c r="P336" s="172">
        <f t="shared" si="73"/>
        <v>0</v>
      </c>
      <c r="Q336" s="172">
        <f t="shared" si="74"/>
        <v>0</v>
      </c>
      <c r="R336" s="321">
        <v>1035</v>
      </c>
      <c r="S336" s="321">
        <v>90</v>
      </c>
      <c r="T336" s="321">
        <v>1035</v>
      </c>
      <c r="U336" s="323">
        <f t="shared" si="76"/>
        <v>9.6410249999999975E-2</v>
      </c>
      <c r="V336" s="321">
        <v>8</v>
      </c>
      <c r="W336" s="1333"/>
      <c r="X336" s="1373"/>
      <c r="Z336" s="176"/>
    </row>
    <row r="337" spans="1:26" ht="26.25" customHeight="1" thickBot="1">
      <c r="A337" s="1546" t="s">
        <v>643</v>
      </c>
      <c r="B337" s="1547"/>
      <c r="C337" s="1547"/>
      <c r="D337" s="1547"/>
      <c r="E337" s="1547"/>
      <c r="F337" s="1547"/>
      <c r="G337" s="1547"/>
      <c r="H337" s="1547"/>
      <c r="I337" s="1547"/>
      <c r="J337" s="1548"/>
      <c r="K337" s="102"/>
      <c r="L337" s="505"/>
      <c r="M337" s="1357"/>
      <c r="N337" s="1333"/>
      <c r="O337" s="171"/>
      <c r="P337" s="172">
        <f t="shared" si="73"/>
        <v>0</v>
      </c>
      <c r="Q337" s="172">
        <f t="shared" si="74"/>
        <v>0</v>
      </c>
      <c r="W337" s="1333"/>
      <c r="X337" s="1373"/>
      <c r="Z337" s="176"/>
    </row>
    <row r="338" spans="1:26" ht="12.75" customHeight="1">
      <c r="A338" s="60" t="s">
        <v>94</v>
      </c>
      <c r="B338" s="86">
        <v>2.8</v>
      </c>
      <c r="C338" s="86">
        <v>3.2</v>
      </c>
      <c r="D338" s="442">
        <v>57</v>
      </c>
      <c r="E338" s="38">
        <v>528</v>
      </c>
      <c r="F338" s="38">
        <v>32</v>
      </c>
      <c r="G338" s="97" t="s">
        <v>599</v>
      </c>
      <c r="H338" s="86">
        <v>21.5</v>
      </c>
      <c r="I338" s="889" t="s">
        <v>1462</v>
      </c>
      <c r="J338" s="916"/>
      <c r="K338" s="102"/>
      <c r="L338" s="500">
        <v>133000</v>
      </c>
      <c r="M338" s="1357"/>
      <c r="N338" s="1333"/>
      <c r="O338" s="171"/>
      <c r="P338" s="172">
        <f t="shared" si="73"/>
        <v>0</v>
      </c>
      <c r="Q338" s="172">
        <f t="shared" si="74"/>
        <v>0</v>
      </c>
      <c r="R338" s="320">
        <v>915</v>
      </c>
      <c r="S338" s="320">
        <v>290</v>
      </c>
      <c r="T338" s="320">
        <v>655</v>
      </c>
      <c r="U338" s="323">
        <f t="shared" ref="U338:U341" si="77">(R338/1000)*(S338/1000)*(T338/1000)</f>
        <v>0.17380424999999999</v>
      </c>
      <c r="V338" s="321">
        <v>26</v>
      </c>
      <c r="W338" s="1333"/>
      <c r="X338" s="1373"/>
      <c r="Z338" s="176"/>
    </row>
    <row r="339" spans="1:26" ht="12.75" customHeight="1">
      <c r="A339" s="60" t="s">
        <v>95</v>
      </c>
      <c r="B339" s="86">
        <v>8</v>
      </c>
      <c r="C339" s="86">
        <v>9</v>
      </c>
      <c r="D339" s="442">
        <v>198</v>
      </c>
      <c r="E339" s="38">
        <v>1345</v>
      </c>
      <c r="F339" s="38">
        <v>37</v>
      </c>
      <c r="G339" s="97" t="s">
        <v>346</v>
      </c>
      <c r="H339" s="86">
        <v>38</v>
      </c>
      <c r="I339" s="889" t="s">
        <v>1462</v>
      </c>
      <c r="J339" s="911"/>
      <c r="K339" s="102"/>
      <c r="L339" s="500">
        <v>181000</v>
      </c>
      <c r="M339" s="1357"/>
      <c r="N339" s="1333"/>
      <c r="O339" s="171"/>
      <c r="P339" s="172">
        <f t="shared" si="73"/>
        <v>0</v>
      </c>
      <c r="Q339" s="172">
        <f t="shared" si="74"/>
        <v>0</v>
      </c>
      <c r="R339" s="320">
        <v>1355</v>
      </c>
      <c r="S339" s="320">
        <v>350</v>
      </c>
      <c r="T339" s="320">
        <v>795</v>
      </c>
      <c r="U339" s="323">
        <f t="shared" si="77"/>
        <v>0.37702874999999997</v>
      </c>
      <c r="V339" s="321">
        <v>46.5</v>
      </c>
      <c r="W339" s="1333"/>
      <c r="X339" s="1373"/>
      <c r="Z339" s="176"/>
    </row>
    <row r="340" spans="1:26" ht="12.75" customHeight="1">
      <c r="A340" s="60" t="s">
        <v>96</v>
      </c>
      <c r="B340" s="86">
        <v>11.2</v>
      </c>
      <c r="C340" s="86">
        <v>12.5</v>
      </c>
      <c r="D340" s="442">
        <v>313</v>
      </c>
      <c r="E340" s="38">
        <v>1800</v>
      </c>
      <c r="F340" s="38">
        <v>38</v>
      </c>
      <c r="G340" s="97" t="s">
        <v>346</v>
      </c>
      <c r="H340" s="86">
        <v>40</v>
      </c>
      <c r="I340" s="889" t="s">
        <v>1462</v>
      </c>
      <c r="J340" s="911"/>
      <c r="K340" s="214"/>
      <c r="L340" s="500">
        <v>215000</v>
      </c>
      <c r="M340" s="1357"/>
      <c r="N340" s="1333"/>
      <c r="O340" s="171"/>
      <c r="P340" s="172">
        <f t="shared" si="73"/>
        <v>0</v>
      </c>
      <c r="Q340" s="172">
        <f t="shared" si="74"/>
        <v>0</v>
      </c>
      <c r="R340" s="320">
        <v>1355</v>
      </c>
      <c r="S340" s="320">
        <v>350</v>
      </c>
      <c r="T340" s="320">
        <v>795</v>
      </c>
      <c r="U340" s="323">
        <f t="shared" si="77"/>
        <v>0.37702874999999997</v>
      </c>
      <c r="V340" s="321">
        <v>48</v>
      </c>
      <c r="W340" s="1333"/>
      <c r="X340" s="1373"/>
      <c r="Z340" s="176"/>
    </row>
    <row r="341" spans="1:26" ht="12.75" customHeight="1" thickBot="1">
      <c r="A341" s="60" t="s">
        <v>97</v>
      </c>
      <c r="B341" s="86">
        <v>14</v>
      </c>
      <c r="C341" s="86">
        <v>15.5</v>
      </c>
      <c r="D341" s="442">
        <v>274</v>
      </c>
      <c r="E341" s="38">
        <v>1905</v>
      </c>
      <c r="F341" s="38">
        <v>39</v>
      </c>
      <c r="G341" s="97" t="s">
        <v>347</v>
      </c>
      <c r="H341" s="86">
        <v>49</v>
      </c>
      <c r="I341" s="889" t="s">
        <v>1462</v>
      </c>
      <c r="J341" s="915"/>
      <c r="K341" s="102"/>
      <c r="L341" s="500">
        <v>220000</v>
      </c>
      <c r="M341" s="1357"/>
      <c r="N341" s="1333"/>
      <c r="O341" s="171"/>
      <c r="P341" s="172">
        <f t="shared" si="73"/>
        <v>0</v>
      </c>
      <c r="Q341" s="172">
        <f t="shared" si="74"/>
        <v>0</v>
      </c>
      <c r="R341" s="320">
        <v>1400</v>
      </c>
      <c r="S341" s="320">
        <v>375</v>
      </c>
      <c r="T341" s="320">
        <v>925</v>
      </c>
      <c r="U341" s="323">
        <f t="shared" si="77"/>
        <v>0.48562499999999992</v>
      </c>
      <c r="V341" s="321">
        <v>58</v>
      </c>
      <c r="W341" s="1333"/>
      <c r="X341" s="1373"/>
      <c r="Z341" s="176"/>
    </row>
    <row r="342" spans="1:26" ht="18" customHeight="1" thickBot="1">
      <c r="A342" s="1503" t="s">
        <v>644</v>
      </c>
      <c r="B342" s="1504"/>
      <c r="C342" s="1504"/>
      <c r="D342" s="1504"/>
      <c r="E342" s="1504"/>
      <c r="F342" s="1504"/>
      <c r="G342" s="1504"/>
      <c r="H342" s="1504"/>
      <c r="I342" s="1504"/>
      <c r="J342" s="1505"/>
      <c r="L342" s="498"/>
      <c r="M342" s="1357"/>
      <c r="N342" s="1333"/>
      <c r="O342" s="171"/>
      <c r="P342" s="172"/>
      <c r="Q342" s="172"/>
      <c r="W342" s="1333"/>
      <c r="X342" s="1373"/>
      <c r="Z342" s="176"/>
    </row>
    <row r="343" spans="1:26" ht="12.75" customHeight="1">
      <c r="A343" s="62" t="s">
        <v>98</v>
      </c>
      <c r="B343" s="86">
        <v>8</v>
      </c>
      <c r="C343" s="86">
        <v>9</v>
      </c>
      <c r="D343" s="45">
        <v>263</v>
      </c>
      <c r="E343" s="38">
        <v>1416</v>
      </c>
      <c r="F343" s="86">
        <v>45</v>
      </c>
      <c r="G343" s="97" t="s">
        <v>186</v>
      </c>
      <c r="H343" s="86">
        <v>45</v>
      </c>
      <c r="I343" s="889" t="s">
        <v>1462</v>
      </c>
      <c r="J343" s="916"/>
      <c r="L343" s="500">
        <v>228000</v>
      </c>
      <c r="M343" s="1357"/>
      <c r="N343" s="1333"/>
      <c r="O343" s="171"/>
      <c r="P343" s="172">
        <f>IF(OR(U343="",J343=""),0,J343*U343)</f>
        <v>0</v>
      </c>
      <c r="Q343" s="172">
        <f>IF(OR(V343="",J343=""),0,J343*V343)</f>
        <v>0</v>
      </c>
      <c r="R343" s="320">
        <v>1090</v>
      </c>
      <c r="S343" s="320">
        <v>440</v>
      </c>
      <c r="T343" s="320">
        <v>768</v>
      </c>
      <c r="U343" s="323">
        <f t="shared" ref="U343:U344" si="78">(R343/1000)*(S343/1000)*(T343/1000)</f>
        <v>0.36833280000000002</v>
      </c>
      <c r="V343" s="321">
        <v>50</v>
      </c>
      <c r="W343" s="1333"/>
      <c r="X343" s="1373"/>
      <c r="Z343" s="176"/>
    </row>
    <row r="344" spans="1:26" ht="12.75" customHeight="1" thickBot="1">
      <c r="A344" s="60" t="s">
        <v>99</v>
      </c>
      <c r="B344" s="86">
        <v>28</v>
      </c>
      <c r="C344" s="86">
        <v>31.5</v>
      </c>
      <c r="D344" s="45">
        <v>1516</v>
      </c>
      <c r="E344" s="38">
        <v>4700</v>
      </c>
      <c r="F344" s="86">
        <v>52</v>
      </c>
      <c r="G344" s="97" t="s">
        <v>600</v>
      </c>
      <c r="H344" s="86">
        <v>115</v>
      </c>
      <c r="I344" s="889" t="s">
        <v>1462</v>
      </c>
      <c r="J344" s="915"/>
      <c r="L344" s="500">
        <v>395000</v>
      </c>
      <c r="M344" s="1357"/>
      <c r="N344" s="1333"/>
      <c r="O344" s="171"/>
      <c r="P344" s="172">
        <f>IF(OR(U344="",J344=""),0,J344*U344)</f>
        <v>0</v>
      </c>
      <c r="Q344" s="172">
        <f>IF(OR(V344="",J344=""),0,J344*V344)</f>
        <v>0</v>
      </c>
      <c r="R344" s="320">
        <v>1509</v>
      </c>
      <c r="S344" s="320">
        <v>550</v>
      </c>
      <c r="T344" s="320">
        <v>990</v>
      </c>
      <c r="U344" s="323">
        <f t="shared" si="78"/>
        <v>0.82165049999999995</v>
      </c>
      <c r="V344" s="321">
        <v>129</v>
      </c>
      <c r="W344" s="1333"/>
      <c r="X344" s="1373"/>
      <c r="Z344" s="176"/>
    </row>
    <row r="345" spans="1:26" ht="18" customHeight="1" thickBot="1">
      <c r="A345" s="1532" t="s">
        <v>172</v>
      </c>
      <c r="B345" s="1533"/>
      <c r="C345" s="1533"/>
      <c r="D345" s="1533"/>
      <c r="E345" s="1533"/>
      <c r="F345" s="1533"/>
      <c r="G345" s="1533"/>
      <c r="H345" s="1533"/>
      <c r="I345" s="1533"/>
      <c r="J345" s="1534"/>
      <c r="L345" s="498"/>
      <c r="M345" s="1357"/>
      <c r="N345" s="1333"/>
      <c r="O345" s="171"/>
      <c r="P345" s="172"/>
      <c r="Q345" s="172"/>
      <c r="R345" s="89"/>
      <c r="S345" s="89"/>
      <c r="T345" s="89"/>
      <c r="W345" s="1333"/>
      <c r="X345" s="1373"/>
      <c r="Z345" s="176"/>
    </row>
    <row r="346" spans="1:26" ht="12.75" customHeight="1">
      <c r="A346" s="164" t="s">
        <v>493</v>
      </c>
      <c r="B346" s="433">
        <v>2.2000000000000002</v>
      </c>
      <c r="C346" s="433">
        <v>2.4</v>
      </c>
      <c r="D346" s="373">
        <v>8</v>
      </c>
      <c r="E346" s="373">
        <v>422</v>
      </c>
      <c r="F346" s="373">
        <v>29</v>
      </c>
      <c r="G346" s="381" t="s">
        <v>494</v>
      </c>
      <c r="H346" s="399">
        <v>8.4</v>
      </c>
      <c r="I346" s="889" t="s">
        <v>1462</v>
      </c>
      <c r="J346" s="916"/>
      <c r="L346" s="500">
        <v>129000</v>
      </c>
      <c r="M346" s="1357"/>
      <c r="N346" s="1333"/>
      <c r="O346" s="171"/>
      <c r="P346" s="172">
        <f t="shared" ref="P346:P351" si="79">IF(OR(U346="",J346=""),0,J346*U346)</f>
        <v>0</v>
      </c>
      <c r="Q346" s="172">
        <f t="shared" ref="Q346:Q351" si="80">IF(OR(V346="",J346=""),0,J346*V346)</f>
        <v>0</v>
      </c>
      <c r="R346" s="320">
        <v>935</v>
      </c>
      <c r="S346" s="320">
        <v>385</v>
      </c>
      <c r="T346" s="320">
        <v>320</v>
      </c>
      <c r="U346" s="229">
        <f t="shared" ref="U346:U351" si="81">(R346/1000)*(S346/1000)*(T346/1000)</f>
        <v>0.11519200000000002</v>
      </c>
      <c r="V346" s="321">
        <v>12.1</v>
      </c>
      <c r="W346" s="1333"/>
      <c r="X346" s="1373"/>
      <c r="Z346" s="176"/>
    </row>
    <row r="347" spans="1:26" ht="12.75" customHeight="1">
      <c r="A347" s="60" t="s">
        <v>495</v>
      </c>
      <c r="B347" s="435">
        <v>3.6</v>
      </c>
      <c r="C347" s="435">
        <v>4</v>
      </c>
      <c r="D347" s="38">
        <v>19</v>
      </c>
      <c r="E347" s="38">
        <v>656</v>
      </c>
      <c r="F347" s="38">
        <v>30</v>
      </c>
      <c r="G347" s="97" t="s">
        <v>496</v>
      </c>
      <c r="H347" s="387">
        <v>11.4</v>
      </c>
      <c r="I347" s="889" t="s">
        <v>1462</v>
      </c>
      <c r="J347" s="911"/>
      <c r="L347" s="500">
        <v>136000</v>
      </c>
      <c r="M347" s="1357"/>
      <c r="N347" s="1333"/>
      <c r="O347" s="171"/>
      <c r="P347" s="172">
        <f t="shared" si="79"/>
        <v>0</v>
      </c>
      <c r="Q347" s="172">
        <f t="shared" si="80"/>
        <v>0</v>
      </c>
      <c r="R347" s="320">
        <v>1085</v>
      </c>
      <c r="S347" s="320">
        <v>420</v>
      </c>
      <c r="T347" s="320">
        <v>335</v>
      </c>
      <c r="U347" s="229">
        <f t="shared" si="81"/>
        <v>0.1526595</v>
      </c>
      <c r="V347" s="321">
        <v>15.5</v>
      </c>
      <c r="W347" s="1333"/>
      <c r="X347" s="1373"/>
      <c r="Z347" s="176"/>
    </row>
    <row r="348" spans="1:26" ht="12.75" customHeight="1">
      <c r="A348" s="60" t="s">
        <v>497</v>
      </c>
      <c r="B348" s="435">
        <v>4.5</v>
      </c>
      <c r="C348" s="435">
        <v>5</v>
      </c>
      <c r="D348" s="38">
        <v>19</v>
      </c>
      <c r="E348" s="38">
        <v>594</v>
      </c>
      <c r="F348" s="38">
        <v>31</v>
      </c>
      <c r="G348" s="97" t="s">
        <v>496</v>
      </c>
      <c r="H348" s="387">
        <v>12.8</v>
      </c>
      <c r="I348" s="889" t="s">
        <v>1462</v>
      </c>
      <c r="J348" s="911"/>
      <c r="L348" s="500">
        <v>159000</v>
      </c>
      <c r="M348" s="1357"/>
      <c r="N348" s="1333"/>
      <c r="O348" s="171"/>
      <c r="P348" s="172">
        <f t="shared" si="79"/>
        <v>0</v>
      </c>
      <c r="Q348" s="172">
        <f t="shared" si="80"/>
        <v>0</v>
      </c>
      <c r="R348" s="320">
        <v>1085</v>
      </c>
      <c r="S348" s="320">
        <v>420</v>
      </c>
      <c r="T348" s="320">
        <v>335</v>
      </c>
      <c r="U348" s="229">
        <f t="shared" si="81"/>
        <v>0.1526595</v>
      </c>
      <c r="V348" s="321">
        <v>16.899999999999999</v>
      </c>
      <c r="W348" s="1333"/>
      <c r="X348" s="1373"/>
      <c r="Z348" s="176"/>
    </row>
    <row r="349" spans="1:26" ht="12.75" customHeight="1">
      <c r="A349" s="60" t="s">
        <v>498</v>
      </c>
      <c r="B349" s="435">
        <v>5.6</v>
      </c>
      <c r="C349" s="435">
        <v>6.3</v>
      </c>
      <c r="D349" s="38">
        <v>27</v>
      </c>
      <c r="E349" s="38">
        <v>747</v>
      </c>
      <c r="F349" s="38">
        <v>34</v>
      </c>
      <c r="G349" s="97" t="s">
        <v>496</v>
      </c>
      <c r="H349" s="387">
        <v>12.8</v>
      </c>
      <c r="I349" s="889" t="s">
        <v>1462</v>
      </c>
      <c r="J349" s="911"/>
      <c r="L349" s="500">
        <v>164000</v>
      </c>
      <c r="M349" s="1357"/>
      <c r="N349" s="1333"/>
      <c r="O349" s="171"/>
      <c r="P349" s="172">
        <f t="shared" si="79"/>
        <v>0</v>
      </c>
      <c r="Q349" s="172">
        <f t="shared" si="80"/>
        <v>0</v>
      </c>
      <c r="R349" s="320">
        <v>1085</v>
      </c>
      <c r="S349" s="320">
        <v>420</v>
      </c>
      <c r="T349" s="320">
        <v>335</v>
      </c>
      <c r="U349" s="229">
        <f t="shared" si="81"/>
        <v>0.1526595</v>
      </c>
      <c r="V349" s="321">
        <v>16.899999999999999</v>
      </c>
      <c r="W349" s="1333"/>
      <c r="X349" s="1373"/>
      <c r="Z349" s="176"/>
    </row>
    <row r="350" spans="1:26" ht="12.75" customHeight="1">
      <c r="A350" s="60" t="s">
        <v>500</v>
      </c>
      <c r="B350" s="435">
        <v>8</v>
      </c>
      <c r="C350" s="435">
        <v>9</v>
      </c>
      <c r="D350" s="38">
        <v>53</v>
      </c>
      <c r="E350" s="38">
        <v>1195</v>
      </c>
      <c r="F350" s="38">
        <v>36</v>
      </c>
      <c r="G350" s="97" t="s">
        <v>499</v>
      </c>
      <c r="H350" s="387">
        <v>17</v>
      </c>
      <c r="I350" s="889" t="s">
        <v>1462</v>
      </c>
      <c r="J350" s="911"/>
      <c r="L350" s="500">
        <v>178000</v>
      </c>
      <c r="M350" s="1357"/>
      <c r="N350" s="1333"/>
      <c r="O350" s="171"/>
      <c r="P350" s="172">
        <f t="shared" si="79"/>
        <v>0</v>
      </c>
      <c r="Q350" s="172">
        <f t="shared" si="80"/>
        <v>0</v>
      </c>
      <c r="R350" s="320">
        <v>1290</v>
      </c>
      <c r="S350" s="320">
        <v>375</v>
      </c>
      <c r="T350" s="320">
        <v>460</v>
      </c>
      <c r="U350" s="229">
        <f t="shared" si="81"/>
        <v>0.22252500000000003</v>
      </c>
      <c r="V350" s="321">
        <v>22.4</v>
      </c>
      <c r="W350" s="1333"/>
      <c r="X350" s="1373"/>
      <c r="Z350" s="176"/>
    </row>
    <row r="351" spans="1:26" ht="12.75" customHeight="1" thickBot="1">
      <c r="A351" s="60" t="s">
        <v>501</v>
      </c>
      <c r="B351" s="435">
        <v>9</v>
      </c>
      <c r="C351" s="435">
        <v>10</v>
      </c>
      <c r="D351" s="38">
        <v>82</v>
      </c>
      <c r="E351" s="38">
        <v>1421</v>
      </c>
      <c r="F351" s="38">
        <v>38</v>
      </c>
      <c r="G351" s="97" t="s">
        <v>499</v>
      </c>
      <c r="H351" s="387">
        <v>17</v>
      </c>
      <c r="I351" s="889" t="s">
        <v>1462</v>
      </c>
      <c r="J351" s="915"/>
      <c r="L351" s="500">
        <v>187000</v>
      </c>
      <c r="M351" s="1357"/>
      <c r="N351" s="1333"/>
      <c r="O351" s="171"/>
      <c r="P351" s="172">
        <f t="shared" si="79"/>
        <v>0</v>
      </c>
      <c r="Q351" s="172">
        <f t="shared" si="80"/>
        <v>0</v>
      </c>
      <c r="R351" s="320">
        <v>1290</v>
      </c>
      <c r="S351" s="320">
        <v>375</v>
      </c>
      <c r="T351" s="320">
        <v>460</v>
      </c>
      <c r="U351" s="229">
        <f t="shared" si="81"/>
        <v>0.22252500000000003</v>
      </c>
      <c r="V351" s="321">
        <v>22.4</v>
      </c>
      <c r="W351" s="1333"/>
      <c r="X351" s="1373"/>
      <c r="Z351" s="176"/>
    </row>
    <row r="352" spans="1:26" ht="18" customHeight="1" thickBot="1">
      <c r="A352" s="291" t="s">
        <v>172</v>
      </c>
      <c r="B352" s="261"/>
      <c r="C352" s="261"/>
      <c r="D352" s="261"/>
      <c r="E352" s="261"/>
      <c r="F352" s="261"/>
      <c r="G352" s="261"/>
      <c r="H352" s="261"/>
      <c r="I352" s="294"/>
      <c r="J352" s="262"/>
      <c r="L352" s="498"/>
      <c r="M352" s="1357"/>
      <c r="N352" s="1333"/>
      <c r="O352" s="171"/>
      <c r="P352" s="172"/>
      <c r="Q352" s="172"/>
      <c r="R352" s="89"/>
      <c r="S352" s="89"/>
      <c r="T352" s="89"/>
      <c r="W352" s="1333"/>
      <c r="X352" s="1373"/>
      <c r="Z352" s="176"/>
    </row>
    <row r="353" spans="1:26" ht="12.75" customHeight="1">
      <c r="A353" s="60" t="s">
        <v>69</v>
      </c>
      <c r="B353" s="435">
        <v>4.5</v>
      </c>
      <c r="C353" s="435">
        <v>5</v>
      </c>
      <c r="D353" s="38">
        <v>45</v>
      </c>
      <c r="E353" s="38">
        <v>860</v>
      </c>
      <c r="F353" s="38">
        <v>34</v>
      </c>
      <c r="G353" s="97" t="s">
        <v>601</v>
      </c>
      <c r="H353" s="387">
        <v>15.1</v>
      </c>
      <c r="I353" s="889" t="s">
        <v>1462</v>
      </c>
      <c r="J353" s="916"/>
      <c r="L353" s="500">
        <v>154000</v>
      </c>
      <c r="M353" s="1357"/>
      <c r="N353" s="1333"/>
      <c r="O353" s="171"/>
      <c r="P353" s="172">
        <f t="shared" ref="P353:P358" si="82">IF(OR(U353="",J353=""),0,J353*U353)</f>
        <v>0</v>
      </c>
      <c r="Q353" s="172">
        <f t="shared" ref="Q353:Q358" si="83">IF(OR(V353="",J353=""),0,J353*V353)</f>
        <v>0</v>
      </c>
      <c r="R353" s="320">
        <v>1180</v>
      </c>
      <c r="S353" s="320">
        <v>415</v>
      </c>
      <c r="T353" s="320">
        <v>315</v>
      </c>
      <c r="U353" s="229">
        <f t="shared" ref="U353:U355" si="84">(R353/1000)*(S353/1000)*(T353/1000)</f>
        <v>0.15425549999999999</v>
      </c>
      <c r="V353" s="321">
        <v>19.5</v>
      </c>
      <c r="W353" s="1333"/>
      <c r="X353" s="1373"/>
      <c r="Z353" s="176"/>
    </row>
    <row r="354" spans="1:26" ht="12.75" customHeight="1">
      <c r="A354" s="60" t="s">
        <v>70</v>
      </c>
      <c r="B354" s="435">
        <v>8</v>
      </c>
      <c r="C354" s="435">
        <v>9</v>
      </c>
      <c r="D354" s="38">
        <v>86</v>
      </c>
      <c r="E354" s="38">
        <v>1320</v>
      </c>
      <c r="F354" s="38">
        <v>38</v>
      </c>
      <c r="G354" s="97" t="s">
        <v>345</v>
      </c>
      <c r="H354" s="387">
        <v>19.899999999999999</v>
      </c>
      <c r="I354" s="889" t="s">
        <v>1462</v>
      </c>
      <c r="J354" s="911"/>
      <c r="L354" s="500">
        <v>168000</v>
      </c>
      <c r="M354" s="1357"/>
      <c r="N354" s="1333"/>
      <c r="O354" s="171"/>
      <c r="P354" s="172">
        <f t="shared" si="82"/>
        <v>0</v>
      </c>
      <c r="Q354" s="172">
        <f t="shared" si="83"/>
        <v>0</v>
      </c>
      <c r="R354" s="320">
        <v>1345</v>
      </c>
      <c r="S354" s="320">
        <v>430</v>
      </c>
      <c r="T354" s="320">
        <v>335</v>
      </c>
      <c r="U354" s="229">
        <f t="shared" si="84"/>
        <v>0.19374725000000001</v>
      </c>
      <c r="V354" s="321">
        <v>25</v>
      </c>
      <c r="W354" s="1333"/>
      <c r="X354" s="1373"/>
      <c r="Z354" s="176"/>
    </row>
    <row r="355" spans="1:26" ht="12.75" customHeight="1" thickBot="1">
      <c r="A355" s="165" t="s">
        <v>71</v>
      </c>
      <c r="B355" s="436">
        <v>9</v>
      </c>
      <c r="C355" s="436">
        <v>10</v>
      </c>
      <c r="D355" s="375">
        <v>86</v>
      </c>
      <c r="E355" s="375">
        <v>1320</v>
      </c>
      <c r="F355" s="375">
        <v>38</v>
      </c>
      <c r="G355" s="376" t="s">
        <v>345</v>
      </c>
      <c r="H355" s="437">
        <v>19.899999999999999</v>
      </c>
      <c r="I355" s="889" t="s">
        <v>1462</v>
      </c>
      <c r="J355" s="915"/>
      <c r="L355" s="500">
        <v>175000</v>
      </c>
      <c r="M355" s="1357"/>
      <c r="N355" s="1333"/>
      <c r="O355" s="171"/>
      <c r="P355" s="172">
        <f t="shared" si="82"/>
        <v>0</v>
      </c>
      <c r="Q355" s="172">
        <f t="shared" si="83"/>
        <v>0</v>
      </c>
      <c r="R355" s="320">
        <v>1345</v>
      </c>
      <c r="S355" s="320">
        <v>430</v>
      </c>
      <c r="T355" s="320">
        <v>335</v>
      </c>
      <c r="U355" s="229">
        <f t="shared" si="84"/>
        <v>0.19374725000000001</v>
      </c>
      <c r="V355" s="321">
        <v>25</v>
      </c>
      <c r="W355" s="1333"/>
      <c r="X355" s="1373"/>
      <c r="Z355" s="176"/>
    </row>
    <row r="356" spans="1:26" ht="18" customHeight="1" thickBot="1">
      <c r="A356" s="1532" t="s">
        <v>173</v>
      </c>
      <c r="B356" s="1533"/>
      <c r="C356" s="1533"/>
      <c r="D356" s="1533"/>
      <c r="E356" s="1533"/>
      <c r="F356" s="1533"/>
      <c r="G356" s="1533"/>
      <c r="H356" s="1533"/>
      <c r="I356" s="1533"/>
      <c r="J356" s="1534"/>
      <c r="L356" s="498"/>
      <c r="M356" s="1357"/>
      <c r="N356" s="1333"/>
      <c r="O356" s="171"/>
      <c r="P356" s="172">
        <f t="shared" si="82"/>
        <v>0</v>
      </c>
      <c r="Q356" s="172">
        <f t="shared" si="83"/>
        <v>0</v>
      </c>
      <c r="W356" s="1333"/>
      <c r="X356" s="1373"/>
      <c r="Z356" s="176"/>
    </row>
    <row r="357" spans="1:26" ht="12.75" customHeight="1">
      <c r="A357" s="60" t="s">
        <v>100</v>
      </c>
      <c r="B357" s="86">
        <v>8</v>
      </c>
      <c r="C357" s="86">
        <v>9</v>
      </c>
      <c r="D357" s="38">
        <v>130</v>
      </c>
      <c r="E357" s="38">
        <v>1200</v>
      </c>
      <c r="F357" s="38">
        <v>40</v>
      </c>
      <c r="G357" s="97" t="s">
        <v>603</v>
      </c>
      <c r="H357" s="86">
        <v>34.5</v>
      </c>
      <c r="I357" s="889" t="s">
        <v>1462</v>
      </c>
      <c r="J357" s="911"/>
      <c r="L357" s="500">
        <v>248000</v>
      </c>
      <c r="M357" s="1357"/>
      <c r="N357" s="1333"/>
      <c r="O357" s="171"/>
      <c r="P357" s="172">
        <f t="shared" si="82"/>
        <v>0</v>
      </c>
      <c r="Q357" s="172">
        <f t="shared" si="83"/>
        <v>0</v>
      </c>
      <c r="R357" s="320">
        <v>1379</v>
      </c>
      <c r="S357" s="320">
        <v>296</v>
      </c>
      <c r="T357" s="320">
        <v>744</v>
      </c>
      <c r="U357" s="229">
        <f t="shared" ref="U357:U358" si="85">(R357/1000)*(S357/1000)*(T357/1000)</f>
        <v>0.30368889599999999</v>
      </c>
      <c r="V357" s="321">
        <v>41</v>
      </c>
      <c r="W357" s="1333"/>
      <c r="X357" s="1373"/>
      <c r="Z357" s="176"/>
    </row>
    <row r="358" spans="1:26" ht="12.75" customHeight="1" thickBot="1">
      <c r="A358" s="60" t="s">
        <v>101</v>
      </c>
      <c r="B358" s="86">
        <v>11.2</v>
      </c>
      <c r="C358" s="86">
        <v>12.5</v>
      </c>
      <c r="D358" s="38">
        <v>182</v>
      </c>
      <c r="E358" s="38">
        <v>1980</v>
      </c>
      <c r="F358" s="38">
        <v>42</v>
      </c>
      <c r="G358" s="97" t="s">
        <v>604</v>
      </c>
      <c r="H358" s="38">
        <v>54</v>
      </c>
      <c r="I358" s="889" t="s">
        <v>1462</v>
      </c>
      <c r="J358" s="915"/>
      <c r="L358" s="500">
        <v>296000</v>
      </c>
      <c r="M358" s="1357"/>
      <c r="N358" s="1333"/>
      <c r="O358" s="171"/>
      <c r="P358" s="172">
        <f t="shared" si="82"/>
        <v>0</v>
      </c>
      <c r="Q358" s="172">
        <f t="shared" si="83"/>
        <v>0</v>
      </c>
      <c r="R358" s="320">
        <v>1764</v>
      </c>
      <c r="S358" s="320">
        <v>329</v>
      </c>
      <c r="T358" s="320">
        <v>760</v>
      </c>
      <c r="U358" s="229">
        <f t="shared" si="85"/>
        <v>0.44107056</v>
      </c>
      <c r="V358" s="321">
        <v>59</v>
      </c>
      <c r="W358" s="1333"/>
      <c r="X358" s="1373"/>
      <c r="Z358" s="176"/>
    </row>
    <row r="359" spans="1:26" ht="24" customHeight="1" thickBot="1">
      <c r="A359" s="87" t="s">
        <v>9</v>
      </c>
      <c r="B359" s="84"/>
      <c r="C359" s="84"/>
      <c r="D359" s="84"/>
      <c r="E359" s="84"/>
      <c r="F359" s="84"/>
      <c r="G359" s="98"/>
      <c r="H359" s="84"/>
      <c r="I359" s="293"/>
      <c r="J359" s="85"/>
      <c r="L359" s="499"/>
      <c r="M359" s="1357"/>
      <c r="N359" s="1333"/>
      <c r="O359" s="104"/>
      <c r="P359" s="105"/>
      <c r="Q359" s="105"/>
      <c r="W359" s="1333"/>
      <c r="X359" s="1373"/>
    </row>
    <row r="360" spans="1:26" ht="18" customHeight="1" thickBot="1">
      <c r="A360" s="1503" t="s">
        <v>328</v>
      </c>
      <c r="B360" s="1504"/>
      <c r="C360" s="1504"/>
      <c r="D360" s="1504"/>
      <c r="E360" s="1504"/>
      <c r="F360" s="1504"/>
      <c r="G360" s="1504"/>
      <c r="H360" s="1504"/>
      <c r="I360" s="1504"/>
      <c r="J360" s="1505"/>
      <c r="L360" s="498"/>
      <c r="M360" s="1357"/>
      <c r="N360" s="1333"/>
      <c r="O360" s="191"/>
      <c r="P360" s="191"/>
      <c r="Q360" s="171"/>
      <c r="R360" s="105"/>
      <c r="S360" s="105"/>
      <c r="U360" s="36"/>
      <c r="W360" s="1333"/>
      <c r="X360" s="1373"/>
      <c r="Z360" s="176"/>
    </row>
    <row r="361" spans="1:26" ht="12.75" customHeight="1">
      <c r="A361" s="164" t="s">
        <v>437</v>
      </c>
      <c r="B361" s="536" t="s">
        <v>661</v>
      </c>
      <c r="C361" s="310"/>
      <c r="D361" s="310"/>
      <c r="E361" s="310"/>
      <c r="F361" s="310"/>
      <c r="G361" s="311"/>
      <c r="H361" s="50">
        <v>0.48</v>
      </c>
      <c r="I361" s="889" t="s">
        <v>1462</v>
      </c>
      <c r="J361" s="169"/>
      <c r="L361" s="500">
        <v>14000</v>
      </c>
      <c r="M361" s="1357"/>
      <c r="N361" s="1333"/>
      <c r="O361" s="171"/>
      <c r="P361" s="172">
        <f t="shared" ref="P361:P365" si="86">IF(OR(U361="",J361=""),0,J361*U361)</f>
        <v>0</v>
      </c>
      <c r="Q361" s="172">
        <f t="shared" ref="Q361:Q365" si="87">IF(OR(V361="",J361=""),0,J361*V361)</f>
        <v>0</v>
      </c>
      <c r="R361" s="36">
        <v>255</v>
      </c>
      <c r="S361" s="36">
        <v>50</v>
      </c>
      <c r="T361" s="36">
        <v>90</v>
      </c>
      <c r="U361" s="229">
        <f>(R361/1000)*(S361/1000)*(T361/1000)</f>
        <v>1.1475000000000001E-3</v>
      </c>
      <c r="V361" s="36">
        <v>0.28000000000000003</v>
      </c>
      <c r="W361" s="1333"/>
      <c r="X361" s="1373"/>
    </row>
    <row r="362" spans="1:26" ht="12.75" customHeight="1">
      <c r="A362" s="60" t="s">
        <v>438</v>
      </c>
      <c r="B362" s="638" t="s">
        <v>661</v>
      </c>
      <c r="C362" s="312"/>
      <c r="D362" s="312"/>
      <c r="E362" s="312"/>
      <c r="F362" s="312"/>
      <c r="G362" s="313"/>
      <c r="H362" s="51">
        <v>0.4</v>
      </c>
      <c r="I362" s="889" t="s">
        <v>1462</v>
      </c>
      <c r="J362" s="166"/>
      <c r="L362" s="500">
        <v>18000</v>
      </c>
      <c r="M362" s="1357"/>
      <c r="N362" s="1333"/>
      <c r="O362" s="171"/>
      <c r="P362" s="172">
        <f t="shared" si="86"/>
        <v>0</v>
      </c>
      <c r="Q362" s="172">
        <f t="shared" si="87"/>
        <v>0</v>
      </c>
      <c r="R362" s="36">
        <v>290</v>
      </c>
      <c r="S362" s="36">
        <v>105</v>
      </c>
      <c r="T362" s="36">
        <v>100</v>
      </c>
      <c r="U362" s="229">
        <f>(R362/1000)*(S362/1000)*(T362/1000)</f>
        <v>3.045E-3</v>
      </c>
      <c r="V362" s="36">
        <v>0.6</v>
      </c>
      <c r="W362" s="1333"/>
      <c r="X362" s="1373"/>
    </row>
    <row r="363" spans="1:26" ht="12.75" customHeight="1">
      <c r="A363" s="60" t="s">
        <v>439</v>
      </c>
      <c r="B363" s="638" t="s">
        <v>661</v>
      </c>
      <c r="C363" s="312"/>
      <c r="D363" s="312"/>
      <c r="E363" s="312"/>
      <c r="F363" s="312"/>
      <c r="G363" s="313"/>
      <c r="H363" s="51">
        <v>0.87</v>
      </c>
      <c r="I363" s="889" t="s">
        <v>1462</v>
      </c>
      <c r="J363" s="166"/>
      <c r="L363" s="500">
        <v>31000</v>
      </c>
      <c r="M363" s="1357"/>
      <c r="N363" s="1333"/>
      <c r="O363" s="171"/>
      <c r="P363" s="172">
        <f t="shared" si="86"/>
        <v>0</v>
      </c>
      <c r="Q363" s="172">
        <f t="shared" si="87"/>
        <v>0</v>
      </c>
      <c r="R363" s="36">
        <v>310</v>
      </c>
      <c r="S363" s="36">
        <v>70</v>
      </c>
      <c r="T363" s="36">
        <v>125</v>
      </c>
      <c r="U363" s="229">
        <f>(R363/1000)*(S363/1000)*(T363/1000)</f>
        <v>2.7125000000000001E-3</v>
      </c>
      <c r="V363" s="36">
        <v>0.67</v>
      </c>
      <c r="W363" s="1333"/>
      <c r="X363" s="1373"/>
    </row>
    <row r="364" spans="1:26" ht="12.75" customHeight="1">
      <c r="A364" s="60" t="s">
        <v>443</v>
      </c>
      <c r="B364" s="638" t="s">
        <v>661</v>
      </c>
      <c r="C364" s="312"/>
      <c r="D364" s="312"/>
      <c r="E364" s="312"/>
      <c r="F364" s="312"/>
      <c r="G364" s="313"/>
      <c r="H364" s="51">
        <v>1.1000000000000001</v>
      </c>
      <c r="I364" s="889" t="s">
        <v>1462</v>
      </c>
      <c r="J364" s="166"/>
      <c r="L364" s="500">
        <v>48000</v>
      </c>
      <c r="M364" s="1357"/>
      <c r="N364" s="1333"/>
      <c r="O364" s="171"/>
      <c r="P364" s="172">
        <f t="shared" si="86"/>
        <v>0</v>
      </c>
      <c r="Q364" s="172">
        <f t="shared" si="87"/>
        <v>0</v>
      </c>
      <c r="R364" s="36">
        <v>350</v>
      </c>
      <c r="S364" s="36">
        <v>180</v>
      </c>
      <c r="T364" s="36">
        <v>170</v>
      </c>
      <c r="U364" s="229">
        <f t="shared" ref="U364:U365" si="88">(R364/1000)*(S364/1000)*(T364/1000)</f>
        <v>1.0710000000000001E-2</v>
      </c>
      <c r="V364" s="36">
        <v>1.5</v>
      </c>
      <c r="W364" s="1333"/>
      <c r="X364" s="1373"/>
    </row>
    <row r="365" spans="1:26" ht="12.75" customHeight="1" thickBot="1">
      <c r="A365" s="60" t="s">
        <v>444</v>
      </c>
      <c r="B365" s="638" t="s">
        <v>661</v>
      </c>
      <c r="C365" s="312"/>
      <c r="D365" s="312"/>
      <c r="E365" s="312"/>
      <c r="F365" s="312"/>
      <c r="G365" s="313"/>
      <c r="H365" s="51">
        <v>1.6</v>
      </c>
      <c r="I365" s="889" t="s">
        <v>1462</v>
      </c>
      <c r="J365" s="166"/>
      <c r="L365" s="500">
        <v>51000</v>
      </c>
      <c r="M365" s="1357"/>
      <c r="N365" s="1333"/>
      <c r="O365" s="171"/>
      <c r="P365" s="172">
        <f t="shared" si="86"/>
        <v>0</v>
      </c>
      <c r="Q365" s="172">
        <f t="shared" si="87"/>
        <v>0</v>
      </c>
      <c r="U365" s="229">
        <f t="shared" si="88"/>
        <v>0</v>
      </c>
      <c r="W365" s="1333"/>
      <c r="X365" s="1373"/>
    </row>
    <row r="366" spans="1:26" ht="18" customHeight="1" thickBot="1">
      <c r="A366" s="1503" t="s">
        <v>328</v>
      </c>
      <c r="B366" s="1504"/>
      <c r="C366" s="1504"/>
      <c r="D366" s="1504"/>
      <c r="E366" s="1504"/>
      <c r="F366" s="1504"/>
      <c r="G366" s="1504"/>
      <c r="H366" s="1504"/>
      <c r="I366" s="1504"/>
      <c r="J366" s="1505"/>
      <c r="L366" s="498"/>
      <c r="M366" s="1357"/>
      <c r="N366" s="1333"/>
      <c r="O366" s="191"/>
      <c r="P366" s="191"/>
      <c r="Q366" s="171"/>
      <c r="R366" s="105"/>
      <c r="S366" s="105"/>
      <c r="U366" s="36"/>
      <c r="W366" s="1333"/>
      <c r="X366" s="1373"/>
      <c r="Z366" s="176"/>
    </row>
    <row r="367" spans="1:26" ht="12.75" customHeight="1">
      <c r="A367" s="164" t="s">
        <v>2130</v>
      </c>
      <c r="B367" s="536" t="s">
        <v>661</v>
      </c>
      <c r="C367" s="310"/>
      <c r="D367" s="310"/>
      <c r="E367" s="310"/>
      <c r="F367" s="310"/>
      <c r="G367" s="311"/>
      <c r="H367" s="50">
        <v>0.48</v>
      </c>
      <c r="I367" s="889" t="s">
        <v>1462</v>
      </c>
      <c r="J367" s="169"/>
      <c r="L367" s="500">
        <v>14000</v>
      </c>
      <c r="M367" s="1357"/>
      <c r="N367" s="1333"/>
      <c r="O367" s="171"/>
      <c r="P367" s="172">
        <f t="shared" ref="P367:P372" si="89">IF(OR(U367="",J367=""),0,J367*U367)</f>
        <v>0</v>
      </c>
      <c r="Q367" s="172">
        <f t="shared" ref="Q367:Q372" si="90">IF(OR(V367="",J367=""),0,J367*V367)</f>
        <v>0</v>
      </c>
      <c r="R367" s="36">
        <v>255</v>
      </c>
      <c r="S367" s="36">
        <v>50</v>
      </c>
      <c r="T367" s="36">
        <v>90</v>
      </c>
      <c r="U367" s="229">
        <f>(R367/1000)*(S367/1000)*(T367/1000)</f>
        <v>1.1475000000000001E-3</v>
      </c>
      <c r="V367" s="36">
        <v>0.28000000000000003</v>
      </c>
      <c r="W367" s="1333"/>
      <c r="X367" s="1373"/>
    </row>
    <row r="368" spans="1:26" ht="12.75" customHeight="1">
      <c r="A368" s="60" t="s">
        <v>2131</v>
      </c>
      <c r="B368" s="638" t="s">
        <v>661</v>
      </c>
      <c r="C368" s="312"/>
      <c r="D368" s="312"/>
      <c r="E368" s="312"/>
      <c r="F368" s="312"/>
      <c r="G368" s="313"/>
      <c r="H368" s="51">
        <v>0.4</v>
      </c>
      <c r="I368" s="889" t="s">
        <v>1462</v>
      </c>
      <c r="J368" s="166"/>
      <c r="L368" s="500">
        <v>18000</v>
      </c>
      <c r="M368" s="1357"/>
      <c r="N368" s="1333"/>
      <c r="O368" s="171"/>
      <c r="P368" s="172">
        <f t="shared" si="89"/>
        <v>0</v>
      </c>
      <c r="Q368" s="172">
        <f t="shared" si="90"/>
        <v>0</v>
      </c>
      <c r="R368" s="36">
        <v>290</v>
      </c>
      <c r="S368" s="36">
        <v>105</v>
      </c>
      <c r="T368" s="36">
        <v>100</v>
      </c>
      <c r="U368" s="229">
        <f>(R368/1000)*(S368/1000)*(T368/1000)</f>
        <v>3.045E-3</v>
      </c>
      <c r="V368" s="36">
        <v>0.6</v>
      </c>
      <c r="W368" s="1333"/>
      <c r="X368" s="1373"/>
    </row>
    <row r="369" spans="1:26" ht="12.75" customHeight="1">
      <c r="A369" s="60" t="s">
        <v>2132</v>
      </c>
      <c r="B369" s="638" t="s">
        <v>661</v>
      </c>
      <c r="C369" s="312"/>
      <c r="D369" s="312"/>
      <c r="E369" s="312"/>
      <c r="F369" s="312"/>
      <c r="G369" s="313"/>
      <c r="H369" s="51">
        <v>0.87</v>
      </c>
      <c r="I369" s="889" t="s">
        <v>1462</v>
      </c>
      <c r="J369" s="166"/>
      <c r="L369" s="500">
        <v>31000</v>
      </c>
      <c r="M369" s="1357"/>
      <c r="N369" s="1333"/>
      <c r="O369" s="171"/>
      <c r="P369" s="172">
        <f t="shared" si="89"/>
        <v>0</v>
      </c>
      <c r="Q369" s="172">
        <f t="shared" si="90"/>
        <v>0</v>
      </c>
      <c r="R369" s="36">
        <v>310</v>
      </c>
      <c r="S369" s="36">
        <v>70</v>
      </c>
      <c r="T369" s="36">
        <v>125</v>
      </c>
      <c r="U369" s="229">
        <f>(R369/1000)*(S369/1000)*(T369/1000)</f>
        <v>2.7125000000000001E-3</v>
      </c>
      <c r="V369" s="36">
        <v>0.67</v>
      </c>
      <c r="W369" s="1333"/>
      <c r="X369" s="1373"/>
    </row>
    <row r="370" spans="1:26" ht="12.75" customHeight="1">
      <c r="A370" s="60" t="s">
        <v>2133</v>
      </c>
      <c r="B370" s="638" t="s">
        <v>661</v>
      </c>
      <c r="C370" s="312"/>
      <c r="D370" s="312"/>
      <c r="E370" s="312"/>
      <c r="F370" s="312"/>
      <c r="G370" s="313"/>
      <c r="H370" s="51">
        <v>1.1000000000000001</v>
      </c>
      <c r="I370" s="889" t="s">
        <v>1462</v>
      </c>
      <c r="J370" s="166"/>
      <c r="L370" s="500">
        <v>48000</v>
      </c>
      <c r="M370" s="1357"/>
      <c r="N370" s="1333"/>
      <c r="O370" s="171"/>
      <c r="P370" s="172">
        <f t="shared" si="89"/>
        <v>0</v>
      </c>
      <c r="Q370" s="172">
        <f t="shared" si="90"/>
        <v>0</v>
      </c>
      <c r="R370" s="36">
        <v>350</v>
      </c>
      <c r="S370" s="36">
        <v>180</v>
      </c>
      <c r="T370" s="36">
        <v>170</v>
      </c>
      <c r="U370" s="229">
        <f t="shared" ref="U370:U372" si="91">(R370/1000)*(S370/1000)*(T370/1000)</f>
        <v>1.0710000000000001E-2</v>
      </c>
      <c r="V370" s="36">
        <v>1.5</v>
      </c>
      <c r="W370" s="1333"/>
      <c r="X370" s="1373"/>
    </row>
    <row r="371" spans="1:26" ht="12.75" customHeight="1">
      <c r="A371" s="60" t="s">
        <v>2134</v>
      </c>
      <c r="B371" s="638" t="s">
        <v>661</v>
      </c>
      <c r="C371" s="312"/>
      <c r="D371" s="312"/>
      <c r="E371" s="312"/>
      <c r="F371" s="312"/>
      <c r="G371" s="313"/>
      <c r="H371" s="51">
        <v>1.6</v>
      </c>
      <c r="I371" s="889" t="s">
        <v>1462</v>
      </c>
      <c r="J371" s="166"/>
      <c r="L371" s="500">
        <v>51000</v>
      </c>
      <c r="M371" s="1357"/>
      <c r="N371" s="1333"/>
      <c r="O371" s="171"/>
      <c r="P371" s="172">
        <f t="shared" si="89"/>
        <v>0</v>
      </c>
      <c r="Q371" s="172">
        <f t="shared" si="90"/>
        <v>0</v>
      </c>
      <c r="U371" s="229">
        <f t="shared" si="91"/>
        <v>0</v>
      </c>
      <c r="W371" s="1333"/>
      <c r="X371" s="1373"/>
    </row>
    <row r="372" spans="1:26" ht="12.75" customHeight="1">
      <c r="A372" s="60" t="s">
        <v>2135</v>
      </c>
      <c r="B372" s="638" t="s">
        <v>661</v>
      </c>
      <c r="C372" s="312"/>
      <c r="D372" s="312"/>
      <c r="E372" s="312"/>
      <c r="F372" s="312"/>
      <c r="G372" s="313"/>
      <c r="H372" s="51">
        <v>2.5</v>
      </c>
      <c r="I372" s="889" t="s">
        <v>1462</v>
      </c>
      <c r="J372" s="166"/>
      <c r="L372" s="500">
        <v>64000</v>
      </c>
      <c r="M372" s="1357"/>
      <c r="N372" s="1333"/>
      <c r="O372" s="171"/>
      <c r="P372" s="172">
        <f t="shared" si="89"/>
        <v>0</v>
      </c>
      <c r="Q372" s="172">
        <f t="shared" si="90"/>
        <v>0</v>
      </c>
      <c r="R372" s="36">
        <v>390</v>
      </c>
      <c r="S372" s="36">
        <v>230</v>
      </c>
      <c r="T372" s="36">
        <v>255</v>
      </c>
      <c r="U372" s="229">
        <f t="shared" si="91"/>
        <v>2.2873500000000001E-2</v>
      </c>
      <c r="V372" s="36">
        <v>3.1</v>
      </c>
      <c r="W372" s="1333"/>
      <c r="X372" s="1373"/>
    </row>
    <row r="373" spans="1:26" ht="12.75" customHeight="1" thickBot="1">
      <c r="A373" s="60" t="s">
        <v>2136</v>
      </c>
      <c r="B373" s="638" t="s">
        <v>661</v>
      </c>
      <c r="C373" s="312"/>
      <c r="D373" s="312"/>
      <c r="E373" s="312"/>
      <c r="F373" s="312"/>
      <c r="G373" s="313"/>
      <c r="H373" s="51"/>
      <c r="I373" s="889" t="s">
        <v>1462</v>
      </c>
      <c r="J373" s="166"/>
      <c r="L373" s="500">
        <v>83000</v>
      </c>
      <c r="M373" s="1357"/>
      <c r="N373" s="1333"/>
      <c r="O373" s="171"/>
      <c r="P373" s="172"/>
      <c r="Q373" s="172"/>
      <c r="W373" s="1333"/>
      <c r="X373" s="1373"/>
    </row>
    <row r="374" spans="1:26" ht="18" customHeight="1" thickBot="1">
      <c r="A374" s="1503" t="s">
        <v>645</v>
      </c>
      <c r="B374" s="1504"/>
      <c r="C374" s="1504"/>
      <c r="D374" s="1504"/>
      <c r="E374" s="1504"/>
      <c r="F374" s="1504"/>
      <c r="G374" s="1504"/>
      <c r="H374" s="1504"/>
      <c r="I374" s="1504"/>
      <c r="J374" s="1505"/>
      <c r="L374" s="498"/>
      <c r="M374" s="1357"/>
      <c r="N374" s="1333"/>
      <c r="O374" s="191"/>
      <c r="P374" s="191"/>
      <c r="Q374" s="171"/>
      <c r="R374" s="105"/>
      <c r="S374" s="105"/>
      <c r="U374" s="36"/>
      <c r="W374" s="1333"/>
      <c r="X374" s="1373"/>
      <c r="Z374" s="176"/>
    </row>
    <row r="375" spans="1:26" ht="13.5" customHeight="1">
      <c r="A375" s="224" t="s">
        <v>440</v>
      </c>
      <c r="B375" s="536" t="s">
        <v>177</v>
      </c>
      <c r="C375" s="310"/>
      <c r="D375" s="310"/>
      <c r="E375" s="310"/>
      <c r="F375" s="310"/>
      <c r="G375" s="311"/>
      <c r="H375" s="232">
        <v>1.2</v>
      </c>
      <c r="I375" s="889" t="s">
        <v>1462</v>
      </c>
      <c r="J375" s="169"/>
      <c r="L375" s="500">
        <v>38000</v>
      </c>
      <c r="M375" s="1357"/>
      <c r="N375" s="1333"/>
      <c r="O375" s="171"/>
      <c r="P375" s="172">
        <f>IF(OR(U375="",J375=""),0,J375*U375)</f>
        <v>0</v>
      </c>
      <c r="Q375" s="172">
        <f>IF(OR(V375="",J375=""),0,J375*V375)</f>
        <v>0</v>
      </c>
      <c r="R375" s="36">
        <v>255</v>
      </c>
      <c r="S375" s="36">
        <v>150</v>
      </c>
      <c r="T375" s="36">
        <v>185</v>
      </c>
      <c r="U375" s="229">
        <f>(R375/1000)*(S375/1000)*(T375/1000)</f>
        <v>7.0762500000000001E-3</v>
      </c>
      <c r="V375" s="36">
        <v>1.5</v>
      </c>
      <c r="W375" s="1333"/>
      <c r="X375" s="1373"/>
    </row>
    <row r="376" spans="1:26" ht="13.5" customHeight="1">
      <c r="A376" s="224" t="s">
        <v>441</v>
      </c>
      <c r="B376" s="537" t="s">
        <v>179</v>
      </c>
      <c r="C376" s="312"/>
      <c r="D376" s="312"/>
      <c r="E376" s="312"/>
      <c r="F376" s="312"/>
      <c r="G376" s="313"/>
      <c r="H376" s="233">
        <v>2.4</v>
      </c>
      <c r="I376" s="889" t="s">
        <v>1462</v>
      </c>
      <c r="J376" s="166"/>
      <c r="L376" s="500">
        <v>66000</v>
      </c>
      <c r="M376" s="1357"/>
      <c r="N376" s="1333"/>
      <c r="O376" s="171"/>
      <c r="P376" s="172">
        <f>IF(OR(U376="",J376=""),0,J376*U376)</f>
        <v>0</v>
      </c>
      <c r="Q376" s="172">
        <f>IF(OR(V376="",J376=""),0,J376*V376)</f>
        <v>0</v>
      </c>
      <c r="R376" s="36">
        <v>345</v>
      </c>
      <c r="S376" s="36">
        <v>160</v>
      </c>
      <c r="T376" s="36">
        <v>285</v>
      </c>
      <c r="U376" s="229">
        <f>(R376/1000)*(S376/1000)*(T376/1000)</f>
        <v>1.5731999999999999E-2</v>
      </c>
      <c r="V376" s="36">
        <v>3.4</v>
      </c>
      <c r="W376" s="1333"/>
      <c r="X376" s="1373"/>
    </row>
    <row r="377" spans="1:26" ht="13.5" customHeight="1" thickBot="1">
      <c r="A377" s="225" t="s">
        <v>445</v>
      </c>
      <c r="B377" s="538" t="s">
        <v>181</v>
      </c>
      <c r="C377" s="314"/>
      <c r="D377" s="314"/>
      <c r="E377" s="314"/>
      <c r="F377" s="314"/>
      <c r="G377" s="315"/>
      <c r="H377" s="234">
        <v>4</v>
      </c>
      <c r="I377" s="889" t="s">
        <v>1462</v>
      </c>
      <c r="J377" s="167"/>
      <c r="L377" s="500">
        <v>123000</v>
      </c>
      <c r="M377" s="1357"/>
      <c r="N377" s="1333"/>
      <c r="O377" s="171"/>
      <c r="P377" s="172">
        <f>IF(OR(U377="",J377=""),0,J377*U377)</f>
        <v>0</v>
      </c>
      <c r="Q377" s="172">
        <f>IF(OR(V377="",J377=""),0,J377*V377)</f>
        <v>0</v>
      </c>
      <c r="R377" s="36">
        <v>465</v>
      </c>
      <c r="S377" s="36">
        <v>115</v>
      </c>
      <c r="T377" s="36">
        <v>255</v>
      </c>
      <c r="U377" s="229">
        <f>(R377/1000)*(S377/1000)*(T377/1000)</f>
        <v>1.3636125000000001E-2</v>
      </c>
      <c r="V377" s="36">
        <v>3.4</v>
      </c>
      <c r="W377" s="1333"/>
      <c r="X377" s="1373"/>
    </row>
    <row r="378" spans="1:26" ht="18" customHeight="1" thickBot="1">
      <c r="A378" s="1503" t="s">
        <v>646</v>
      </c>
      <c r="B378" s="1504"/>
      <c r="C378" s="1504"/>
      <c r="D378" s="1504"/>
      <c r="E378" s="1504"/>
      <c r="F378" s="1504"/>
      <c r="G378" s="1504"/>
      <c r="H378" s="1504"/>
      <c r="I378" s="1504"/>
      <c r="J378" s="1505"/>
      <c r="L378" s="498"/>
      <c r="M378" s="1357"/>
      <c r="N378" s="1333"/>
      <c r="O378" s="191"/>
      <c r="P378" s="191"/>
      <c r="Q378" s="171"/>
      <c r="R378" s="105"/>
      <c r="S378" s="105"/>
      <c r="U378" s="36"/>
      <c r="W378" s="1333"/>
      <c r="X378" s="1373"/>
      <c r="Z378" s="176"/>
    </row>
    <row r="379" spans="1:26" ht="13.5" customHeight="1">
      <c r="A379" s="224" t="s">
        <v>503</v>
      </c>
      <c r="B379" s="536" t="s">
        <v>177</v>
      </c>
      <c r="C379" s="310"/>
      <c r="D379" s="310"/>
      <c r="E379" s="310"/>
      <c r="F379" s="310"/>
      <c r="G379" s="246"/>
      <c r="H379" s="232">
        <v>1.8</v>
      </c>
      <c r="I379" s="889" t="s">
        <v>1462</v>
      </c>
      <c r="J379" s="169"/>
      <c r="L379" s="500">
        <v>84000</v>
      </c>
      <c r="M379" s="1357"/>
      <c r="N379" s="1333"/>
      <c r="O379" s="171"/>
      <c r="P379" s="172">
        <f>IF(OR(U379="",J379=""),0,J379*U379)</f>
        <v>0</v>
      </c>
      <c r="Q379" s="172">
        <f>IF(OR(V379="",J379=""),0,J379*V379)</f>
        <v>0</v>
      </c>
      <c r="U379" s="229">
        <f>(R379/1000)*(S379/1000)*(T379/1000)</f>
        <v>0</v>
      </c>
      <c r="V379" s="36">
        <v>2</v>
      </c>
      <c r="W379" s="1333"/>
      <c r="X379" s="1373"/>
    </row>
    <row r="380" spans="1:26" ht="13.5" customHeight="1" thickBot="1">
      <c r="A380" s="224" t="s">
        <v>504</v>
      </c>
      <c r="B380" s="537" t="s">
        <v>179</v>
      </c>
      <c r="C380" s="312"/>
      <c r="D380" s="312"/>
      <c r="E380" s="312"/>
      <c r="F380" s="312"/>
      <c r="G380" s="641"/>
      <c r="H380" s="233">
        <v>3.7</v>
      </c>
      <c r="I380" s="889" t="s">
        <v>1462</v>
      </c>
      <c r="J380" s="166"/>
      <c r="L380" s="500">
        <v>144000</v>
      </c>
      <c r="M380" s="1357"/>
      <c r="N380" s="1333"/>
      <c r="O380" s="171"/>
      <c r="P380" s="172">
        <f>IF(OR(U380="",J380=""),0,J380*U380)</f>
        <v>0</v>
      </c>
      <c r="Q380" s="172">
        <f>IF(OR(V380="",J380=""),0,J380*V380)</f>
        <v>0</v>
      </c>
      <c r="U380" s="229">
        <f>(R380/1000)*(S380/1000)*(T380/1000)</f>
        <v>0</v>
      </c>
      <c r="V380" s="36">
        <v>4.3</v>
      </c>
      <c r="W380" s="1333"/>
      <c r="X380" s="1373"/>
    </row>
    <row r="381" spans="1:26" ht="18" customHeight="1" thickBot="1">
      <c r="A381" s="1503" t="s">
        <v>328</v>
      </c>
      <c r="B381" s="1504"/>
      <c r="C381" s="1504"/>
      <c r="D381" s="1504"/>
      <c r="E381" s="1504"/>
      <c r="F381" s="1504"/>
      <c r="G381" s="1504"/>
      <c r="H381" s="1504"/>
      <c r="I381" s="1504"/>
      <c r="J381" s="1505"/>
      <c r="L381" s="498"/>
      <c r="M381" s="1357"/>
      <c r="N381" s="1333"/>
      <c r="O381" s="191"/>
      <c r="P381" s="191"/>
      <c r="Q381" s="171"/>
      <c r="R381" s="105"/>
      <c r="S381" s="105"/>
      <c r="U381" s="36"/>
      <c r="W381" s="1333"/>
      <c r="X381" s="1373"/>
      <c r="Z381" s="176"/>
    </row>
    <row r="382" spans="1:26" ht="14.25" customHeight="1">
      <c r="A382" s="60" t="s">
        <v>262</v>
      </c>
      <c r="B382" s="638" t="s">
        <v>661</v>
      </c>
      <c r="C382" s="312"/>
      <c r="D382" s="312"/>
      <c r="E382" s="312"/>
      <c r="F382" s="312"/>
      <c r="G382" s="313"/>
      <c r="H382" s="233">
        <v>0.4</v>
      </c>
      <c r="I382" s="889" t="s">
        <v>1462</v>
      </c>
      <c r="J382" s="166"/>
      <c r="L382" s="500">
        <v>18000</v>
      </c>
      <c r="M382" s="1357"/>
      <c r="N382" s="1333"/>
      <c r="O382" s="171"/>
      <c r="P382" s="172">
        <f>IF(OR(U382="",J382=""),0,J382*U382)</f>
        <v>0</v>
      </c>
      <c r="Q382" s="172">
        <f>IF(OR(V382="",J382=""),0,J382*V382)</f>
        <v>0</v>
      </c>
      <c r="R382" s="36">
        <v>280</v>
      </c>
      <c r="S382" s="36">
        <v>50</v>
      </c>
      <c r="T382" s="36">
        <v>95</v>
      </c>
      <c r="U382" s="229">
        <f>(R382/1000)*(S382/1000)*(T382/1000)</f>
        <v>1.3300000000000002E-3</v>
      </c>
      <c r="V382" s="36">
        <v>0.6</v>
      </c>
      <c r="W382" s="1333"/>
      <c r="X382" s="1373"/>
    </row>
    <row r="383" spans="1:26" ht="13.5" customHeight="1" thickBot="1">
      <c r="A383" s="55" t="s">
        <v>176</v>
      </c>
      <c r="B383" s="638" t="s">
        <v>661</v>
      </c>
      <c r="C383" s="539"/>
      <c r="D383" s="539"/>
      <c r="E383" s="539"/>
      <c r="F383" s="539"/>
      <c r="G383" s="540"/>
      <c r="H383" s="535">
        <v>2.1</v>
      </c>
      <c r="I383" s="889" t="s">
        <v>1462</v>
      </c>
      <c r="J383" s="108"/>
      <c r="L383" s="500">
        <v>41000</v>
      </c>
      <c r="M383" s="1357"/>
      <c r="N383" s="1333"/>
      <c r="O383" s="104"/>
      <c r="P383" s="105">
        <f>IF(OR(U383="",J383=""),0,J383*U383)</f>
        <v>0</v>
      </c>
      <c r="Q383" s="105">
        <f>IF(OR(V383="",J383=""),0,J383*V383)</f>
        <v>0</v>
      </c>
      <c r="R383" s="36">
        <v>0.46500000000000002</v>
      </c>
      <c r="S383" s="36">
        <v>0.08</v>
      </c>
      <c r="T383" s="36">
        <v>0.26500000000000001</v>
      </c>
      <c r="U383" s="229">
        <f>R383*S383*T383</f>
        <v>9.8580000000000022E-3</v>
      </c>
      <c r="V383" s="36">
        <v>2.5</v>
      </c>
      <c r="W383" s="1333"/>
      <c r="X383" s="1373"/>
    </row>
    <row r="384" spans="1:26" ht="18" customHeight="1" thickBot="1">
      <c r="A384" s="1503" t="s">
        <v>645</v>
      </c>
      <c r="B384" s="1504"/>
      <c r="C384" s="1504"/>
      <c r="D384" s="1504"/>
      <c r="E384" s="1504"/>
      <c r="F384" s="1504"/>
      <c r="G384" s="1504"/>
      <c r="H384" s="1504"/>
      <c r="I384" s="1504"/>
      <c r="J384" s="1505"/>
      <c r="L384" s="498"/>
      <c r="M384" s="1357"/>
      <c r="N384" s="1333"/>
      <c r="O384" s="191"/>
      <c r="P384" s="191"/>
      <c r="Q384" s="171"/>
      <c r="R384" s="105"/>
      <c r="S384" s="105"/>
      <c r="U384" s="36"/>
      <c r="W384" s="1333"/>
      <c r="X384" s="1373"/>
      <c r="Z384" s="176"/>
    </row>
    <row r="385" spans="1:26" ht="13.5" customHeight="1">
      <c r="A385" s="54" t="s">
        <v>178</v>
      </c>
      <c r="B385" s="551" t="s">
        <v>179</v>
      </c>
      <c r="C385" s="549"/>
      <c r="D385" s="549"/>
      <c r="E385" s="549"/>
      <c r="F385" s="549"/>
      <c r="G385" s="550"/>
      <c r="H385" s="39">
        <v>2.4</v>
      </c>
      <c r="I385" s="889" t="s">
        <v>1462</v>
      </c>
      <c r="J385" s="108"/>
      <c r="L385" s="500">
        <v>54000</v>
      </c>
      <c r="M385" s="1357"/>
      <c r="N385" s="1333"/>
      <c r="O385" s="104"/>
      <c r="P385" s="105">
        <f>IF(OR(U385="",J385=""),0,J385*U385)</f>
        <v>0</v>
      </c>
      <c r="Q385" s="105">
        <f>IF(OR(V385="",J385=""),0,J385*V385)</f>
        <v>0</v>
      </c>
      <c r="R385" s="36">
        <v>345</v>
      </c>
      <c r="S385" s="36">
        <v>160</v>
      </c>
      <c r="T385" s="36">
        <v>285</v>
      </c>
      <c r="U385" s="229">
        <f>(R385/1000)*(S385/1000)*(T385/1000)</f>
        <v>1.5731999999999999E-2</v>
      </c>
      <c r="V385" s="36">
        <v>3.4</v>
      </c>
      <c r="W385" s="1333"/>
      <c r="X385" s="1373"/>
    </row>
    <row r="386" spans="1:26" ht="13.5" customHeight="1">
      <c r="A386" s="224" t="s">
        <v>263</v>
      </c>
      <c r="B386" s="537" t="s">
        <v>179</v>
      </c>
      <c r="C386" s="312"/>
      <c r="D386" s="312"/>
      <c r="E386" s="312"/>
      <c r="F386" s="312"/>
      <c r="G386" s="313"/>
      <c r="H386" s="233">
        <v>2.4</v>
      </c>
      <c r="I386" s="889" t="s">
        <v>1462</v>
      </c>
      <c r="J386" s="166"/>
      <c r="L386" s="500">
        <v>64000</v>
      </c>
      <c r="M386" s="1357"/>
      <c r="N386" s="1333"/>
      <c r="O386" s="104"/>
      <c r="P386" s="105">
        <f>IF(OR(U386="",J386=""),0,J386*U386)</f>
        <v>0</v>
      </c>
      <c r="Q386" s="105">
        <f>IF(OR(V386="",J386=""),0,J386*V386)</f>
        <v>0</v>
      </c>
      <c r="R386" s="36">
        <v>345</v>
      </c>
      <c r="S386" s="36">
        <v>160</v>
      </c>
      <c r="T386" s="36">
        <v>285</v>
      </c>
      <c r="U386" s="229">
        <f>(R386/1000)*(S386/1000)*(T386/1000)</f>
        <v>1.5731999999999999E-2</v>
      </c>
      <c r="V386" s="36">
        <v>3.4</v>
      </c>
      <c r="W386" s="1333"/>
      <c r="X386" s="1373"/>
    </row>
    <row r="387" spans="1:26" ht="13.5" customHeight="1" thickBot="1">
      <c r="A387" s="225" t="s">
        <v>180</v>
      </c>
      <c r="B387" s="538" t="s">
        <v>181</v>
      </c>
      <c r="C387" s="314"/>
      <c r="D387" s="314"/>
      <c r="E387" s="314"/>
      <c r="F387" s="314"/>
      <c r="G387" s="315"/>
      <c r="H387" s="234">
        <v>5.0999999999999996</v>
      </c>
      <c r="I387" s="889" t="s">
        <v>1462</v>
      </c>
      <c r="J387" s="167"/>
      <c r="L387" s="500">
        <v>106000</v>
      </c>
      <c r="M387" s="1357"/>
      <c r="N387" s="1333"/>
      <c r="O387" s="171"/>
      <c r="P387" s="172">
        <v>0</v>
      </c>
      <c r="Q387" s="172">
        <v>0</v>
      </c>
      <c r="R387" s="36">
        <v>465</v>
      </c>
      <c r="S387" s="36">
        <v>175</v>
      </c>
      <c r="T387" s="36">
        <v>265</v>
      </c>
      <c r="U387" s="229">
        <f>(R387/1000)*(S387/1000)*(T387/1000)</f>
        <v>2.1564375E-2</v>
      </c>
      <c r="V387" s="36">
        <v>5.8</v>
      </c>
      <c r="W387" s="1333"/>
      <c r="X387" s="1373"/>
    </row>
    <row r="388" spans="1:26" ht="18" customHeight="1" thickBot="1">
      <c r="A388" s="1503" t="s">
        <v>1170</v>
      </c>
      <c r="B388" s="1504"/>
      <c r="C388" s="1504"/>
      <c r="D388" s="1504"/>
      <c r="E388" s="1504"/>
      <c r="F388" s="1504"/>
      <c r="G388" s="1504"/>
      <c r="H388" s="1504"/>
      <c r="I388" s="1504"/>
      <c r="J388" s="1505"/>
      <c r="L388" s="498"/>
      <c r="M388" s="1357"/>
      <c r="N388" s="1333"/>
      <c r="O388" s="191"/>
      <c r="P388" s="191"/>
      <c r="Q388" s="171"/>
      <c r="R388" s="105"/>
      <c r="S388" s="105"/>
      <c r="U388" s="36"/>
      <c r="W388" s="1333"/>
      <c r="X388" s="1373"/>
      <c r="Z388" s="176"/>
    </row>
    <row r="389" spans="1:26" ht="13.5" customHeight="1">
      <c r="A389" s="797" t="s">
        <v>1131</v>
      </c>
      <c r="B389" s="565" t="s">
        <v>1166</v>
      </c>
      <c r="C389" s="317"/>
      <c r="D389" s="317"/>
      <c r="E389" s="317"/>
      <c r="F389" s="317"/>
      <c r="G389" s="317"/>
      <c r="H389" s="246">
        <v>0.2</v>
      </c>
      <c r="I389" s="889" t="s">
        <v>1462</v>
      </c>
      <c r="J389" s="244"/>
      <c r="L389" s="500">
        <v>9000</v>
      </c>
      <c r="M389" s="1357"/>
      <c r="N389" s="1333"/>
      <c r="O389" s="171"/>
      <c r="P389" s="172">
        <f>IF(OR(U389="",J389=""),0,J389*U389)</f>
        <v>0</v>
      </c>
      <c r="Q389" s="172">
        <f>IF(OR(V389="",J389=""),0,J389*V389)</f>
        <v>0</v>
      </c>
      <c r="R389" s="787">
        <v>257</v>
      </c>
      <c r="S389" s="787">
        <v>127</v>
      </c>
      <c r="T389" s="788">
        <v>107</v>
      </c>
      <c r="U389" s="229">
        <f t="shared" ref="U389:U398" si="92">(R389/1000)*(S389/1000)*(T389/1000)</f>
        <v>3.492373E-3</v>
      </c>
      <c r="V389" s="788">
        <v>0.8</v>
      </c>
      <c r="W389" s="1333"/>
      <c r="X389" s="1373"/>
      <c r="Z389" s="176"/>
    </row>
    <row r="390" spans="1:26" ht="13.5" customHeight="1">
      <c r="A390" s="221" t="s">
        <v>1132</v>
      </c>
      <c r="B390" s="798" t="s">
        <v>1166</v>
      </c>
      <c r="C390" s="799"/>
      <c r="D390" s="799"/>
      <c r="E390" s="799"/>
      <c r="F390" s="799"/>
      <c r="G390" s="799"/>
      <c r="H390" s="47">
        <v>0.8</v>
      </c>
      <c r="I390" s="889" t="s">
        <v>1462</v>
      </c>
      <c r="J390" s="112"/>
      <c r="L390" s="500">
        <v>21000</v>
      </c>
      <c r="M390" s="1357"/>
      <c r="N390" s="1333"/>
      <c r="O390" s="171"/>
      <c r="P390" s="172">
        <f>IF(OR(U390="",J390=""),0,J390*U390)</f>
        <v>0</v>
      </c>
      <c r="Q390" s="172">
        <f>IF(OR(V390="",J390=""),0,J390*V390)</f>
        <v>0</v>
      </c>
      <c r="R390" s="787">
        <v>287</v>
      </c>
      <c r="S390" s="787">
        <v>137</v>
      </c>
      <c r="T390" s="788">
        <v>107</v>
      </c>
      <c r="U390" s="229">
        <f t="shared" si="92"/>
        <v>4.2071330000000001E-3</v>
      </c>
      <c r="V390" s="788">
        <v>1.2</v>
      </c>
      <c r="W390" s="1333"/>
      <c r="X390" s="1373"/>
      <c r="Z390" s="176"/>
    </row>
    <row r="391" spans="1:26" ht="13.5" customHeight="1">
      <c r="A391" s="221" t="s">
        <v>1133</v>
      </c>
      <c r="B391" s="798" t="s">
        <v>1166</v>
      </c>
      <c r="C391" s="799"/>
      <c r="D391" s="799"/>
      <c r="E391" s="799"/>
      <c r="F391" s="799"/>
      <c r="G391" s="799"/>
      <c r="H391" s="47">
        <v>1.3</v>
      </c>
      <c r="I391" s="889" t="s">
        <v>1462</v>
      </c>
      <c r="J391" s="112"/>
      <c r="L391" s="500">
        <v>39000</v>
      </c>
      <c r="M391" s="1357"/>
      <c r="N391" s="1333"/>
      <c r="O391" s="171"/>
      <c r="P391" s="172">
        <f>IF(OR(U391="",J391=""),0,J391*U391)</f>
        <v>0</v>
      </c>
      <c r="Q391" s="172">
        <f>IF(OR(V391="",J391=""),0,J391*V391)</f>
        <v>0</v>
      </c>
      <c r="R391" s="787">
        <v>297</v>
      </c>
      <c r="S391" s="787">
        <v>167</v>
      </c>
      <c r="T391" s="788">
        <v>177</v>
      </c>
      <c r="U391" s="229">
        <f t="shared" si="92"/>
        <v>8.7790229999999986E-3</v>
      </c>
      <c r="V391" s="788">
        <v>1.2</v>
      </c>
      <c r="W391" s="1333"/>
      <c r="X391" s="1373"/>
      <c r="Z391" s="176"/>
    </row>
    <row r="392" spans="1:26" ht="13.5" customHeight="1">
      <c r="A392" s="221" t="s">
        <v>1134</v>
      </c>
      <c r="B392" s="798" t="s">
        <v>1166</v>
      </c>
      <c r="C392" s="799"/>
      <c r="D392" s="799"/>
      <c r="E392" s="799"/>
      <c r="F392" s="799"/>
      <c r="G392" s="799"/>
      <c r="H392" s="47">
        <v>1.7</v>
      </c>
      <c r="I392" s="889" t="s">
        <v>1462</v>
      </c>
      <c r="J392" s="112"/>
      <c r="L392" s="500">
        <v>51000</v>
      </c>
      <c r="M392" s="1357"/>
      <c r="N392" s="1333"/>
      <c r="O392" s="171"/>
      <c r="P392" s="172">
        <f>IF(OR(U392="",J392=""),0,J392*U392)</f>
        <v>0</v>
      </c>
      <c r="Q392" s="172">
        <f>IF(OR(V392="",J392=""),0,J392*V392)</f>
        <v>0</v>
      </c>
      <c r="R392" s="787">
        <v>372</v>
      </c>
      <c r="S392" s="787">
        <v>197</v>
      </c>
      <c r="T392" s="788">
        <v>187</v>
      </c>
      <c r="U392" s="229">
        <f t="shared" si="92"/>
        <v>1.3704108E-2</v>
      </c>
      <c r="V392" s="788">
        <v>2.6</v>
      </c>
      <c r="W392" s="1333"/>
      <c r="X392" s="1373"/>
      <c r="Z392" s="176"/>
    </row>
    <row r="393" spans="1:26" ht="13.5" customHeight="1" thickBot="1">
      <c r="A393" s="165" t="s">
        <v>1135</v>
      </c>
      <c r="B393" s="800" t="s">
        <v>1166</v>
      </c>
      <c r="C393" s="801"/>
      <c r="D393" s="801"/>
      <c r="E393" s="801"/>
      <c r="F393" s="801"/>
      <c r="G393" s="801"/>
      <c r="H393" s="802">
        <v>2.4</v>
      </c>
      <c r="I393" s="889" t="s">
        <v>1462</v>
      </c>
      <c r="J393" s="113"/>
      <c r="L393" s="500">
        <v>75000</v>
      </c>
      <c r="M393" s="1357"/>
      <c r="N393" s="1333"/>
      <c r="O393" s="171"/>
      <c r="P393" s="172">
        <f>IF(OR(U393="",J393=""),0,J393*U393)</f>
        <v>0</v>
      </c>
      <c r="Q393" s="172">
        <f>IF(OR(V393="",J393=""),0,J393*V393)</f>
        <v>0</v>
      </c>
      <c r="R393" s="787">
        <v>432</v>
      </c>
      <c r="S393" s="787">
        <v>222</v>
      </c>
      <c r="T393" s="788">
        <v>227</v>
      </c>
      <c r="U393" s="229">
        <f t="shared" si="92"/>
        <v>2.1770208000000003E-2</v>
      </c>
      <c r="V393" s="788">
        <v>3.8</v>
      </c>
      <c r="W393" s="1333"/>
      <c r="X393" s="1373"/>
      <c r="Z393" s="176"/>
    </row>
    <row r="394" spans="1:26" ht="18" customHeight="1" thickBot="1">
      <c r="A394" s="614" t="s">
        <v>1171</v>
      </c>
      <c r="B394" s="635"/>
      <c r="C394" s="635"/>
      <c r="D394" s="635"/>
      <c r="E394" s="635"/>
      <c r="F394" s="635"/>
      <c r="G394" s="635"/>
      <c r="H394" s="635"/>
      <c r="I394" s="636"/>
      <c r="J394" s="637"/>
      <c r="L394" s="498"/>
      <c r="M394" s="1357"/>
      <c r="N394" s="1333"/>
      <c r="O394" s="191"/>
      <c r="P394" s="191"/>
      <c r="Q394" s="171"/>
      <c r="R394" s="105"/>
      <c r="S394" s="105"/>
      <c r="U394" s="36"/>
      <c r="W394" s="1333"/>
      <c r="X394" s="1373"/>
      <c r="Z394" s="176"/>
    </row>
    <row r="395" spans="1:26" ht="14.25" customHeight="1">
      <c r="A395" s="797" t="s">
        <v>1136</v>
      </c>
      <c r="B395" s="565" t="s">
        <v>1167</v>
      </c>
      <c r="C395" s="317"/>
      <c r="D395" s="317"/>
      <c r="E395" s="317"/>
      <c r="F395" s="317"/>
      <c r="G395" s="317"/>
      <c r="H395" s="246">
        <v>3.5</v>
      </c>
      <c r="I395" s="889" t="s">
        <v>1462</v>
      </c>
      <c r="J395" s="244"/>
      <c r="L395" s="500">
        <v>89000</v>
      </c>
      <c r="M395" s="1357"/>
      <c r="N395" s="1333"/>
      <c r="O395" s="171"/>
      <c r="P395" s="172">
        <f>IF(OR(U395="",J395=""),0,J395*U395)</f>
        <v>0</v>
      </c>
      <c r="Q395" s="172">
        <f>IF(OR(V395="",J395=""),0,J395*V395)</f>
        <v>0</v>
      </c>
      <c r="R395" s="787">
        <v>395</v>
      </c>
      <c r="S395" s="787">
        <v>195</v>
      </c>
      <c r="T395" s="788">
        <v>215</v>
      </c>
      <c r="U395" s="229">
        <f t="shared" si="92"/>
        <v>1.6560375000000002E-2</v>
      </c>
      <c r="V395" s="788">
        <v>3.7</v>
      </c>
      <c r="W395" s="1333"/>
      <c r="X395" s="1373"/>
      <c r="Z395" s="176"/>
    </row>
    <row r="396" spans="1:26" ht="14.25" customHeight="1" thickBot="1">
      <c r="A396" s="221" t="s">
        <v>1137</v>
      </c>
      <c r="B396" s="798" t="s">
        <v>1168</v>
      </c>
      <c r="C396" s="799"/>
      <c r="D396" s="799"/>
      <c r="E396" s="799"/>
      <c r="F396" s="799"/>
      <c r="G396" s="799"/>
      <c r="H396" s="47">
        <v>4.9000000000000004</v>
      </c>
      <c r="I396" s="889" t="s">
        <v>1462</v>
      </c>
      <c r="J396" s="112"/>
      <c r="L396" s="500">
        <v>163000</v>
      </c>
      <c r="M396" s="1357"/>
      <c r="N396" s="1333"/>
      <c r="O396" s="171"/>
      <c r="P396" s="172">
        <f>IF(OR(U396="",J396=""),0,J396*U396)</f>
        <v>0</v>
      </c>
      <c r="Q396" s="172">
        <f>IF(OR(V396="",J396=""),0,J396*V396)</f>
        <v>0</v>
      </c>
      <c r="R396" s="787">
        <v>475</v>
      </c>
      <c r="S396" s="787">
        <v>165</v>
      </c>
      <c r="T396" s="788">
        <v>385</v>
      </c>
      <c r="U396" s="229">
        <f t="shared" si="92"/>
        <v>3.0174375E-2</v>
      </c>
      <c r="V396" s="788">
        <v>6.1</v>
      </c>
      <c r="W396" s="1333"/>
      <c r="X396" s="1373"/>
      <c r="Z396" s="176"/>
    </row>
    <row r="397" spans="1:26" ht="18" customHeight="1" thickBot="1">
      <c r="A397" s="1503" t="s">
        <v>971</v>
      </c>
      <c r="B397" s="1504"/>
      <c r="C397" s="1504"/>
      <c r="D397" s="1504"/>
      <c r="E397" s="1504"/>
      <c r="F397" s="1504"/>
      <c r="G397" s="1504"/>
      <c r="H397" s="1504"/>
      <c r="I397" s="1504"/>
      <c r="J397" s="1505"/>
      <c r="L397" s="498"/>
      <c r="M397" s="1357"/>
      <c r="N397" s="1333"/>
      <c r="O397" s="171"/>
      <c r="P397" s="172"/>
      <c r="Q397" s="172"/>
      <c r="W397" s="1333"/>
      <c r="X397" s="1373"/>
    </row>
    <row r="398" spans="1:26" ht="15" customHeight="1">
      <c r="A398" s="72" t="s">
        <v>275</v>
      </c>
      <c r="B398" s="316" t="s">
        <v>276</v>
      </c>
      <c r="C398" s="312"/>
      <c r="D398" s="312"/>
      <c r="E398" s="312"/>
      <c r="F398" s="312"/>
      <c r="G398" s="641" t="s">
        <v>668</v>
      </c>
      <c r="H398" s="705">
        <v>0.2</v>
      </c>
      <c r="I398" s="889" t="s">
        <v>1462</v>
      </c>
      <c r="J398" s="166"/>
      <c r="L398" s="500">
        <v>7900</v>
      </c>
      <c r="M398" s="1357"/>
      <c r="N398" s="1333"/>
      <c r="O398" s="171"/>
      <c r="P398" s="172">
        <f t="shared" ref="P398:P405" si="93">IF(OR(U398="",J398=""),0,J398*U398)</f>
        <v>0</v>
      </c>
      <c r="Q398" s="172">
        <f t="shared" ref="Q398:Q406" si="94">IF(OR(V398="",J398=""),0,J398*V398)</f>
        <v>0</v>
      </c>
      <c r="R398" s="36">
        <v>190</v>
      </c>
      <c r="S398" s="36">
        <v>87</v>
      </c>
      <c r="T398" s="36">
        <v>150</v>
      </c>
      <c r="U398" s="229">
        <f t="shared" si="92"/>
        <v>2.4794999999999999E-3</v>
      </c>
      <c r="V398" s="36">
        <v>0.25</v>
      </c>
      <c r="W398" s="1333"/>
      <c r="X398" s="1373"/>
    </row>
    <row r="399" spans="1:26" ht="15" customHeight="1">
      <c r="A399" s="72" t="s">
        <v>505</v>
      </c>
      <c r="B399" s="316" t="s">
        <v>276</v>
      </c>
      <c r="C399" s="312"/>
      <c r="D399" s="312"/>
      <c r="E399" s="312"/>
      <c r="F399" s="312"/>
      <c r="G399" s="641" t="s">
        <v>664</v>
      </c>
      <c r="H399" s="705">
        <v>0.2</v>
      </c>
      <c r="I399" s="889" t="s">
        <v>1462</v>
      </c>
      <c r="J399" s="166"/>
      <c r="L399" s="500">
        <v>17900</v>
      </c>
      <c r="M399" s="1357"/>
      <c r="N399" s="1333"/>
      <c r="O399" s="171"/>
      <c r="P399" s="172">
        <f t="shared" si="93"/>
        <v>0</v>
      </c>
      <c r="Q399" s="172">
        <f t="shared" si="94"/>
        <v>0</v>
      </c>
      <c r="R399" s="36">
        <v>190</v>
      </c>
      <c r="S399" s="36">
        <v>150</v>
      </c>
      <c r="T399" s="36">
        <v>47</v>
      </c>
      <c r="U399" s="229">
        <f t="shared" ref="U399:U416" si="95">(R399/1000)*(S399/1000)*(T399/1000)</f>
        <v>1.3395E-3</v>
      </c>
      <c r="V399" s="36">
        <v>0.25</v>
      </c>
      <c r="W399" s="1333"/>
      <c r="X399" s="1373"/>
    </row>
    <row r="400" spans="1:26" ht="27.75" customHeight="1">
      <c r="A400" s="63" t="s">
        <v>174</v>
      </c>
      <c r="B400" s="1518" t="s">
        <v>984</v>
      </c>
      <c r="C400" s="1519"/>
      <c r="D400" s="1519"/>
      <c r="E400" s="1519"/>
      <c r="F400" s="1520"/>
      <c r="G400" s="641" t="s">
        <v>664</v>
      </c>
      <c r="H400" s="39">
        <v>0.2</v>
      </c>
      <c r="I400" s="889" t="s">
        <v>1462</v>
      </c>
      <c r="J400" s="166"/>
      <c r="L400" s="500">
        <v>29000</v>
      </c>
      <c r="M400" s="1357"/>
      <c r="N400" s="1333"/>
      <c r="O400" s="171"/>
      <c r="P400" s="172">
        <f t="shared" si="93"/>
        <v>0</v>
      </c>
      <c r="Q400" s="172">
        <f t="shared" si="94"/>
        <v>0</v>
      </c>
      <c r="R400" s="36">
        <v>200</v>
      </c>
      <c r="S400" s="36">
        <v>55</v>
      </c>
      <c r="T400" s="36">
        <v>145</v>
      </c>
      <c r="U400" s="229">
        <f t="shared" si="95"/>
        <v>1.5950000000000001E-3</v>
      </c>
      <c r="V400" s="36">
        <v>0.25</v>
      </c>
      <c r="W400" s="1333"/>
      <c r="X400" s="1373"/>
    </row>
    <row r="401" spans="1:24" ht="24.75" customHeight="1">
      <c r="A401" s="63" t="s">
        <v>330</v>
      </c>
      <c r="B401" s="1526" t="s">
        <v>447</v>
      </c>
      <c r="C401" s="1527"/>
      <c r="D401" s="1527"/>
      <c r="E401" s="1527"/>
      <c r="F401" s="1527"/>
      <c r="G401" s="641" t="s">
        <v>669</v>
      </c>
      <c r="H401" s="39">
        <v>0.5</v>
      </c>
      <c r="I401" s="889" t="s">
        <v>1462</v>
      </c>
      <c r="J401" s="166"/>
      <c r="L401" s="500">
        <v>307000</v>
      </c>
      <c r="M401" s="1357"/>
      <c r="N401" s="1333"/>
      <c r="O401" s="171"/>
      <c r="P401" s="172">
        <f t="shared" si="93"/>
        <v>0</v>
      </c>
      <c r="Q401" s="172">
        <f t="shared" si="94"/>
        <v>0</v>
      </c>
      <c r="R401" s="36">
        <v>295</v>
      </c>
      <c r="S401" s="36">
        <v>140</v>
      </c>
      <c r="T401" s="36">
        <v>60</v>
      </c>
      <c r="U401" s="229">
        <f t="shared" si="95"/>
        <v>2.4780000000000002E-3</v>
      </c>
      <c r="V401" s="36">
        <v>0.8</v>
      </c>
      <c r="W401" s="1333"/>
      <c r="X401" s="1373"/>
    </row>
    <row r="402" spans="1:24" ht="38.25" customHeight="1">
      <c r="A402" s="63" t="s">
        <v>446</v>
      </c>
      <c r="B402" s="1543" t="s">
        <v>1129</v>
      </c>
      <c r="C402" s="1544"/>
      <c r="D402" s="1544"/>
      <c r="E402" s="1544"/>
      <c r="F402" s="1544"/>
      <c r="G402" s="641" t="s">
        <v>670</v>
      </c>
      <c r="H402" s="39">
        <v>0.57999999999999996</v>
      </c>
      <c r="I402" s="889" t="s">
        <v>1462</v>
      </c>
      <c r="J402" s="166"/>
      <c r="L402" s="500">
        <v>109000</v>
      </c>
      <c r="M402" s="1357"/>
      <c r="N402" s="1333"/>
      <c r="O402" s="171"/>
      <c r="P402" s="172">
        <f t="shared" si="93"/>
        <v>0</v>
      </c>
      <c r="Q402" s="172">
        <f t="shared" si="94"/>
        <v>0</v>
      </c>
      <c r="R402" s="36">
        <v>265</v>
      </c>
      <c r="S402" s="36">
        <v>135</v>
      </c>
      <c r="T402" s="36">
        <v>95</v>
      </c>
      <c r="U402" s="229">
        <f t="shared" si="95"/>
        <v>3.3986250000000002E-3</v>
      </c>
      <c r="V402" s="36">
        <v>0.87</v>
      </c>
      <c r="W402" s="1333"/>
      <c r="X402" s="1373"/>
    </row>
    <row r="403" spans="1:24" ht="55.5" customHeight="1">
      <c r="A403" s="63" t="s">
        <v>1128</v>
      </c>
      <c r="B403" s="1526" t="s">
        <v>1517</v>
      </c>
      <c r="C403" s="1527"/>
      <c r="D403" s="1527"/>
      <c r="E403" s="1527"/>
      <c r="F403" s="1527"/>
      <c r="G403" s="641" t="s">
        <v>670</v>
      </c>
      <c r="H403" s="39">
        <v>0.53</v>
      </c>
      <c r="I403" s="889" t="s">
        <v>1462</v>
      </c>
      <c r="J403" s="166"/>
      <c r="L403" s="500">
        <v>114000</v>
      </c>
      <c r="M403" s="1357"/>
      <c r="N403" s="1333"/>
      <c r="O403" s="171"/>
      <c r="P403" s="172">
        <f t="shared" si="93"/>
        <v>0</v>
      </c>
      <c r="Q403" s="172">
        <f t="shared" si="94"/>
        <v>0</v>
      </c>
      <c r="R403" s="788">
        <v>265</v>
      </c>
      <c r="S403" s="788">
        <v>135</v>
      </c>
      <c r="T403" s="788">
        <v>95</v>
      </c>
      <c r="U403" s="229">
        <f t="shared" ref="U403" si="96">(R403/1000)*(S403/1000)*(T403/1000)</f>
        <v>3.3986250000000002E-3</v>
      </c>
      <c r="V403" s="788">
        <v>0.87</v>
      </c>
      <c r="W403" s="1333"/>
      <c r="X403" s="1373"/>
    </row>
    <row r="404" spans="1:24" ht="39.75" customHeight="1">
      <c r="A404" s="63" t="s">
        <v>502</v>
      </c>
      <c r="B404" s="1543" t="s">
        <v>1514</v>
      </c>
      <c r="C404" s="1544"/>
      <c r="D404" s="1544"/>
      <c r="E404" s="1544"/>
      <c r="F404" s="1544"/>
      <c r="G404" s="641" t="s">
        <v>671</v>
      </c>
      <c r="H404" s="39">
        <v>0.5</v>
      </c>
      <c r="I404" s="889" t="s">
        <v>1462</v>
      </c>
      <c r="J404" s="166"/>
      <c r="L404" s="500">
        <v>389000</v>
      </c>
      <c r="M404" s="1357"/>
      <c r="N404" s="1333"/>
      <c r="O404" s="171"/>
      <c r="P404" s="172">
        <f t="shared" si="93"/>
        <v>0</v>
      </c>
      <c r="Q404" s="172">
        <f t="shared" si="94"/>
        <v>0</v>
      </c>
      <c r="R404" s="36">
        <v>300</v>
      </c>
      <c r="S404" s="36">
        <v>165</v>
      </c>
      <c r="T404" s="36">
        <v>50</v>
      </c>
      <c r="U404" s="229">
        <f t="shared" si="95"/>
        <v>2.4750000000000002E-3</v>
      </c>
      <c r="V404" s="36">
        <v>0.8</v>
      </c>
      <c r="W404" s="1333"/>
      <c r="X404" s="1373"/>
    </row>
    <row r="405" spans="1:24" ht="35.25" customHeight="1">
      <c r="A405" s="63" t="s">
        <v>944</v>
      </c>
      <c r="B405" s="1543" t="s">
        <v>1515</v>
      </c>
      <c r="C405" s="1544"/>
      <c r="D405" s="1544"/>
      <c r="E405" s="1544"/>
      <c r="F405" s="1544"/>
      <c r="G405" s="641" t="s">
        <v>672</v>
      </c>
      <c r="H405" s="39">
        <v>0.83</v>
      </c>
      <c r="I405" s="889" t="s">
        <v>1462</v>
      </c>
      <c r="J405" s="166"/>
      <c r="L405" s="500">
        <v>1294000</v>
      </c>
      <c r="M405" s="1357"/>
      <c r="N405" s="1333"/>
      <c r="O405" s="171"/>
      <c r="P405" s="172">
        <f t="shared" si="93"/>
        <v>0</v>
      </c>
      <c r="Q405" s="172">
        <f t="shared" si="94"/>
        <v>0</v>
      </c>
      <c r="R405" s="36">
        <v>365</v>
      </c>
      <c r="S405" s="36">
        <v>255</v>
      </c>
      <c r="T405" s="36">
        <v>115</v>
      </c>
      <c r="U405" s="229">
        <f t="shared" ref="U405:U406" si="97">(R405/1000)*(S405/1000)*(T405/1000)</f>
        <v>1.0703625000000001E-2</v>
      </c>
      <c r="V405" s="36">
        <v>1.8</v>
      </c>
      <c r="W405" s="1333"/>
      <c r="X405" s="1373"/>
    </row>
    <row r="406" spans="1:24" ht="35.25" customHeight="1">
      <c r="A406" s="63" t="s">
        <v>2021</v>
      </c>
      <c r="B406" s="1543" t="s">
        <v>2023</v>
      </c>
      <c r="C406" s="1544"/>
      <c r="D406" s="1544"/>
      <c r="E406" s="1544"/>
      <c r="F406" s="1544"/>
      <c r="G406" s="641" t="s">
        <v>2022</v>
      </c>
      <c r="H406" s="39">
        <v>0.5</v>
      </c>
      <c r="I406" s="889" t="s">
        <v>1462</v>
      </c>
      <c r="J406" s="166"/>
      <c r="L406" s="500">
        <v>348000</v>
      </c>
      <c r="M406" s="1357"/>
      <c r="N406" s="1333"/>
      <c r="O406" s="171"/>
      <c r="P406" s="172"/>
      <c r="Q406" s="172">
        <f t="shared" si="94"/>
        <v>0</v>
      </c>
      <c r="R406" s="36">
        <v>300</v>
      </c>
      <c r="S406" s="36">
        <v>165</v>
      </c>
      <c r="T406" s="36">
        <v>50</v>
      </c>
      <c r="U406" s="229">
        <f t="shared" si="97"/>
        <v>2.4750000000000002E-3</v>
      </c>
      <c r="V406" s="36">
        <v>0.8</v>
      </c>
      <c r="W406" s="1333"/>
      <c r="X406" s="1373"/>
    </row>
    <row r="407" spans="1:24" ht="19.5" customHeight="1">
      <c r="A407" s="63" t="s">
        <v>990</v>
      </c>
      <c r="B407" s="728" t="s">
        <v>1516</v>
      </c>
      <c r="C407" s="727"/>
      <c r="D407" s="727"/>
      <c r="E407" s="727"/>
      <c r="F407" s="727"/>
      <c r="G407" s="641"/>
      <c r="H407" s="39"/>
      <c r="I407" s="889" t="s">
        <v>1462</v>
      </c>
      <c r="J407" s="166"/>
      <c r="L407" s="500">
        <v>85000</v>
      </c>
      <c r="M407" s="1357"/>
      <c r="N407" s="1333"/>
      <c r="O407" s="171"/>
      <c r="P407" s="172"/>
      <c r="Q407" s="172"/>
      <c r="W407" s="1333"/>
      <c r="X407" s="1373"/>
    </row>
    <row r="408" spans="1:24" ht="18.75" customHeight="1">
      <c r="A408" s="63" t="s">
        <v>1481</v>
      </c>
      <c r="B408" s="1543" t="s">
        <v>972</v>
      </c>
      <c r="C408" s="1544"/>
      <c r="D408" s="1544"/>
      <c r="E408" s="1544"/>
      <c r="F408" s="1545"/>
      <c r="G408" s="641"/>
      <c r="H408" s="39"/>
      <c r="I408" s="889" t="s">
        <v>1462</v>
      </c>
      <c r="J408" s="166"/>
      <c r="L408" s="500">
        <v>123000</v>
      </c>
      <c r="M408" s="1357"/>
      <c r="N408" s="1333"/>
      <c r="O408" s="171"/>
      <c r="P408" s="172">
        <f>IF(OR(U408="",J408=""),0,J408*U408)</f>
        <v>0</v>
      </c>
      <c r="Q408" s="172">
        <f>IF(OR(V408="",J408=""),0,J408*V408)</f>
        <v>0</v>
      </c>
      <c r="U408" s="229">
        <f t="shared" si="95"/>
        <v>0</v>
      </c>
      <c r="W408" s="1333"/>
      <c r="X408" s="1373"/>
    </row>
    <row r="409" spans="1:24" ht="15" customHeight="1">
      <c r="A409" s="64" t="s">
        <v>187</v>
      </c>
      <c r="B409" s="316" t="s">
        <v>5</v>
      </c>
      <c r="C409" s="312"/>
      <c r="D409" s="312"/>
      <c r="E409" s="312"/>
      <c r="F409" s="312"/>
      <c r="G409" s="641" t="s">
        <v>666</v>
      </c>
      <c r="H409" s="39">
        <v>0.1</v>
      </c>
      <c r="I409" s="889" t="s">
        <v>1462</v>
      </c>
      <c r="J409" s="166"/>
      <c r="L409" s="500">
        <v>25000</v>
      </c>
      <c r="M409" s="1357"/>
      <c r="N409" s="1333"/>
      <c r="O409" s="171"/>
      <c r="P409" s="172">
        <f>IF(OR(U409="",J409=""),0,J409*U409)</f>
        <v>0</v>
      </c>
      <c r="Q409" s="172">
        <f>IF(OR(V409="",J409=""),0,J409*V409)</f>
        <v>0</v>
      </c>
      <c r="R409" s="36">
        <v>235</v>
      </c>
      <c r="S409" s="36">
        <v>90</v>
      </c>
      <c r="T409" s="36">
        <v>160</v>
      </c>
      <c r="U409" s="229">
        <f t="shared" si="95"/>
        <v>3.3839999999999999E-3</v>
      </c>
      <c r="V409" s="36">
        <v>0.2</v>
      </c>
      <c r="W409" s="1333"/>
      <c r="X409" s="1373"/>
    </row>
    <row r="410" spans="1:24" ht="27.75" customHeight="1">
      <c r="A410" s="64" t="s">
        <v>957</v>
      </c>
      <c r="B410" s="1518" t="s">
        <v>962</v>
      </c>
      <c r="C410" s="1519"/>
      <c r="D410" s="1519"/>
      <c r="E410" s="1519"/>
      <c r="F410" s="1520"/>
      <c r="G410" s="641" t="s">
        <v>958</v>
      </c>
      <c r="H410" s="39">
        <v>0.1</v>
      </c>
      <c r="I410" s="889" t="s">
        <v>1462</v>
      </c>
      <c r="J410" s="166"/>
      <c r="L410" s="500">
        <v>25000</v>
      </c>
      <c r="M410" s="1357"/>
      <c r="N410" s="1333"/>
      <c r="O410" s="171"/>
      <c r="P410" s="172">
        <f>IF(OR(U410="",J410=""),0,J410*U410)</f>
        <v>0</v>
      </c>
      <c r="Q410" s="172">
        <f>IF(OR(V410="",J410=""),0,J410*V410)</f>
        <v>0</v>
      </c>
      <c r="U410" s="229">
        <f t="shared" si="95"/>
        <v>0</v>
      </c>
      <c r="W410" s="1333"/>
      <c r="X410" s="1373"/>
    </row>
    <row r="411" spans="1:24" ht="25.5" customHeight="1">
      <c r="A411" s="177" t="s">
        <v>185</v>
      </c>
      <c r="B411" s="1518" t="s">
        <v>400</v>
      </c>
      <c r="C411" s="1519"/>
      <c r="D411" s="1519"/>
      <c r="E411" s="1519"/>
      <c r="F411" s="1519"/>
      <c r="G411" s="641" t="s">
        <v>674</v>
      </c>
      <c r="H411" s="789">
        <v>0.1</v>
      </c>
      <c r="I411" s="889" t="s">
        <v>1462</v>
      </c>
      <c r="J411" s="197"/>
      <c r="L411" s="500">
        <v>49000</v>
      </c>
      <c r="M411" s="1357"/>
      <c r="N411" s="1333"/>
      <c r="O411" s="171"/>
      <c r="P411" s="172">
        <f>IF(OR(U411="",J411=""),0,J411*U411)</f>
        <v>0</v>
      </c>
      <c r="Q411" s="172">
        <f>IF(OR(V411="",J411=""),0,J411*V411)</f>
        <v>0</v>
      </c>
      <c r="R411" s="36">
        <v>145</v>
      </c>
      <c r="S411" s="36">
        <v>145</v>
      </c>
      <c r="T411" s="36">
        <v>55</v>
      </c>
      <c r="U411" s="229">
        <f t="shared" si="95"/>
        <v>1.1563749999999999E-3</v>
      </c>
      <c r="V411" s="36">
        <v>0.2</v>
      </c>
      <c r="W411" s="1333"/>
      <c r="X411" s="1373"/>
    </row>
    <row r="412" spans="1:24" ht="25.5" customHeight="1">
      <c r="A412" s="64" t="s">
        <v>1447</v>
      </c>
      <c r="B412" s="1518" t="s">
        <v>962</v>
      </c>
      <c r="C412" s="1519"/>
      <c r="D412" s="1519"/>
      <c r="E412" s="1519"/>
      <c r="F412" s="1520"/>
      <c r="G412" s="641" t="s">
        <v>958</v>
      </c>
      <c r="H412" s="789">
        <v>0.1</v>
      </c>
      <c r="I412" s="889" t="s">
        <v>1462</v>
      </c>
      <c r="J412" s="197"/>
      <c r="L412" s="500">
        <v>21000</v>
      </c>
      <c r="M412" s="1357"/>
      <c r="N412" s="1333"/>
      <c r="O412" s="171"/>
      <c r="P412" s="172"/>
      <c r="Q412" s="172"/>
      <c r="W412" s="1333"/>
      <c r="X412" s="1373"/>
    </row>
    <row r="413" spans="1:24" ht="25.5" customHeight="1">
      <c r="A413" s="177" t="s">
        <v>1448</v>
      </c>
      <c r="B413" s="1518" t="s">
        <v>400</v>
      </c>
      <c r="C413" s="1519"/>
      <c r="D413" s="1519"/>
      <c r="E413" s="1519"/>
      <c r="F413" s="1519"/>
      <c r="G413" s="641" t="s">
        <v>674</v>
      </c>
      <c r="H413" s="789">
        <v>0.1</v>
      </c>
      <c r="I413" s="889" t="s">
        <v>1462</v>
      </c>
      <c r="J413" s="197"/>
      <c r="L413" s="500">
        <v>29000</v>
      </c>
      <c r="M413" s="1357"/>
      <c r="N413" s="1333"/>
      <c r="O413" s="171"/>
      <c r="P413" s="172"/>
      <c r="Q413" s="172"/>
      <c r="W413" s="1333"/>
      <c r="X413" s="1373"/>
    </row>
    <row r="414" spans="1:24" ht="25.5" customHeight="1">
      <c r="A414" s="177" t="s">
        <v>1605</v>
      </c>
      <c r="B414" s="1518" t="s">
        <v>400</v>
      </c>
      <c r="C414" s="1519"/>
      <c r="D414" s="1519"/>
      <c r="E414" s="1519"/>
      <c r="F414" s="1520"/>
      <c r="G414" s="641" t="s">
        <v>1606</v>
      </c>
      <c r="H414" s="789">
        <v>0.1</v>
      </c>
      <c r="I414" s="889" t="s">
        <v>1462</v>
      </c>
      <c r="J414" s="197"/>
      <c r="L414" s="500">
        <v>38000</v>
      </c>
      <c r="M414" s="1357"/>
      <c r="N414" s="1333"/>
      <c r="O414" s="171"/>
      <c r="P414" s="172">
        <f>IF(OR(U414="",J414=""),0,J414*U414)</f>
        <v>0</v>
      </c>
      <c r="Q414" s="172">
        <f>IF(OR(V414="",J414=""),0,J414*V414)</f>
        <v>0</v>
      </c>
      <c r="R414" s="36">
        <v>145</v>
      </c>
      <c r="S414" s="36">
        <v>145</v>
      </c>
      <c r="T414" s="36">
        <v>55</v>
      </c>
      <c r="U414" s="229">
        <f t="shared" ref="U414" si="98">(R414/1000)*(S414/1000)*(T414/1000)</f>
        <v>1.1563749999999999E-3</v>
      </c>
      <c r="V414" s="36">
        <v>0.2</v>
      </c>
      <c r="W414" s="1333"/>
      <c r="X414" s="1373"/>
    </row>
    <row r="415" spans="1:24" ht="36" customHeight="1">
      <c r="A415" s="177" t="s">
        <v>2147</v>
      </c>
      <c r="B415" s="1543" t="s">
        <v>2146</v>
      </c>
      <c r="C415" s="1544"/>
      <c r="D415" s="1544"/>
      <c r="E415" s="1544"/>
      <c r="F415" s="1545"/>
      <c r="G415" s="641" t="s">
        <v>2148</v>
      </c>
      <c r="H415" s="789">
        <v>0.8</v>
      </c>
      <c r="I415" s="889" t="s">
        <v>1462</v>
      </c>
      <c r="J415" s="197"/>
      <c r="L415" s="500">
        <v>9900</v>
      </c>
      <c r="M415" s="1357"/>
      <c r="N415" s="1333"/>
      <c r="O415" s="171"/>
      <c r="P415" s="172">
        <f>IF(OR(U415="",J415=""),0,J415*U415)</f>
        <v>0</v>
      </c>
      <c r="Q415" s="172">
        <f>IF(OR(V415="",J415=""),0,J415*V415)</f>
        <v>0</v>
      </c>
      <c r="R415" s="36">
        <v>102</v>
      </c>
      <c r="S415" s="36">
        <v>75</v>
      </c>
      <c r="T415" s="36">
        <v>15</v>
      </c>
      <c r="U415" s="229">
        <f t="shared" ref="U415" si="99">(R415/1000)*(S415/1000)*(T415/1000)</f>
        <v>1.1474999999999998E-4</v>
      </c>
      <c r="V415" s="36">
        <v>0.2</v>
      </c>
      <c r="W415" s="1333"/>
      <c r="X415" s="1373"/>
    </row>
    <row r="416" spans="1:24" ht="28.5" customHeight="1" thickBot="1">
      <c r="A416" s="177" t="s">
        <v>561</v>
      </c>
      <c r="B416" s="1521" t="s">
        <v>562</v>
      </c>
      <c r="C416" s="1522"/>
      <c r="D416" s="1522"/>
      <c r="E416" s="1522"/>
      <c r="F416" s="1523"/>
      <c r="G416" s="641" t="s">
        <v>675</v>
      </c>
      <c r="H416" s="789">
        <v>1.1000000000000001</v>
      </c>
      <c r="I416" s="889" t="s">
        <v>1462</v>
      </c>
      <c r="J416" s="197"/>
      <c r="L416" s="500">
        <v>48000</v>
      </c>
      <c r="M416" s="1357"/>
      <c r="N416" s="1333"/>
      <c r="O416" s="171"/>
      <c r="P416" s="172">
        <f>IF(OR(U416="",J416=""),0,J416*U416)</f>
        <v>0</v>
      </c>
      <c r="Q416" s="172">
        <f>IF(OR(V416="",J416=""),0,J416*V416)</f>
        <v>0</v>
      </c>
      <c r="R416" s="36">
        <v>224</v>
      </c>
      <c r="S416" s="36">
        <v>194</v>
      </c>
      <c r="T416" s="36">
        <v>95</v>
      </c>
      <c r="U416" s="229">
        <f t="shared" si="95"/>
        <v>4.1283200000000004E-3</v>
      </c>
      <c r="V416" s="36">
        <v>1.5</v>
      </c>
      <c r="W416" s="1333"/>
      <c r="X416" s="1373"/>
    </row>
    <row r="417" spans="1:24" ht="18" customHeight="1" thickBot="1">
      <c r="A417" s="1532" t="s">
        <v>1512</v>
      </c>
      <c r="B417" s="1533"/>
      <c r="C417" s="1533"/>
      <c r="D417" s="1533"/>
      <c r="E417" s="1533"/>
      <c r="F417" s="1533"/>
      <c r="G417" s="1533"/>
      <c r="H417" s="1533"/>
      <c r="I417" s="1533"/>
      <c r="J417" s="1534"/>
      <c r="L417" s="498"/>
      <c r="M417" s="1357"/>
      <c r="N417" s="1333"/>
      <c r="O417" s="171"/>
      <c r="P417" s="172"/>
      <c r="Q417" s="172"/>
      <c r="W417" s="1333"/>
      <c r="X417" s="1373"/>
    </row>
    <row r="418" spans="1:24" ht="26.25" customHeight="1">
      <c r="A418" s="124" t="s">
        <v>924</v>
      </c>
      <c r="B418" s="1506" t="s">
        <v>927</v>
      </c>
      <c r="C418" s="1507"/>
      <c r="D418" s="1507"/>
      <c r="E418" s="1507"/>
      <c r="F418" s="1508"/>
      <c r="G418" s="641" t="s">
        <v>928</v>
      </c>
      <c r="H418" s="705">
        <v>0.1</v>
      </c>
      <c r="I418" s="889" t="s">
        <v>1462</v>
      </c>
      <c r="J418" s="166"/>
      <c r="L418" s="500">
        <v>9000</v>
      </c>
      <c r="M418" s="1357"/>
      <c r="N418" s="1333"/>
      <c r="O418" s="171"/>
      <c r="P418" s="172">
        <f>IF(OR(U418="",J418=""),0,J418*U418)</f>
        <v>0</v>
      </c>
      <c r="Q418" s="172">
        <f>IF(OR(V418="",J418=""),0,J418*V418)</f>
        <v>0</v>
      </c>
      <c r="R418" s="36">
        <v>155</v>
      </c>
      <c r="S418" s="36">
        <v>70</v>
      </c>
      <c r="T418" s="36">
        <v>25</v>
      </c>
      <c r="U418" s="229">
        <f>(R418/1000)*(S418/1000)*(T418/1000)</f>
        <v>2.7125000000000001E-4</v>
      </c>
      <c r="V418" s="36">
        <v>0.12</v>
      </c>
      <c r="W418" s="1333"/>
      <c r="X418" s="1373"/>
    </row>
    <row r="419" spans="1:24" ht="49.5" customHeight="1">
      <c r="A419" s="124" t="s">
        <v>1282</v>
      </c>
      <c r="B419" s="1543" t="s">
        <v>1158</v>
      </c>
      <c r="C419" s="1544"/>
      <c r="D419" s="1544"/>
      <c r="E419" s="1544"/>
      <c r="F419" s="1545"/>
      <c r="G419" s="641" t="s">
        <v>929</v>
      </c>
      <c r="H419" s="705">
        <v>0.1</v>
      </c>
      <c r="I419" s="889" t="s">
        <v>1462</v>
      </c>
      <c r="J419" s="166"/>
      <c r="L419" s="500">
        <v>10000</v>
      </c>
      <c r="M419" s="1357"/>
      <c r="N419" s="1333"/>
      <c r="O419" s="171"/>
      <c r="P419" s="172">
        <f>IF(OR(U419="",J419=""),0,J419*U419)</f>
        <v>0</v>
      </c>
      <c r="Q419" s="172">
        <f>IF(OR(V419="",J419=""),0,J419*V419)</f>
        <v>0</v>
      </c>
      <c r="R419" s="36">
        <v>205</v>
      </c>
      <c r="S419" s="36">
        <v>120</v>
      </c>
      <c r="T419" s="36">
        <v>52</v>
      </c>
      <c r="U419" s="229">
        <f t="shared" ref="U419" si="100">(R419/1000)*(S419/1000)*(T419/1000)</f>
        <v>1.2791999999999999E-3</v>
      </c>
      <c r="V419" s="36">
        <v>0.12</v>
      </c>
      <c r="W419" s="1333"/>
      <c r="X419" s="1373"/>
    </row>
    <row r="420" spans="1:24" ht="61.7" customHeight="1">
      <c r="A420" s="124" t="s">
        <v>925</v>
      </c>
      <c r="B420" s="1526" t="s">
        <v>931</v>
      </c>
      <c r="C420" s="1527"/>
      <c r="D420" s="1527"/>
      <c r="E420" s="1527"/>
      <c r="F420" s="1528"/>
      <c r="G420" s="641" t="s">
        <v>930</v>
      </c>
      <c r="H420" s="705">
        <v>0.11</v>
      </c>
      <c r="I420" s="889" t="s">
        <v>1462</v>
      </c>
      <c r="J420" s="166"/>
      <c r="L420" s="500">
        <v>20000</v>
      </c>
      <c r="M420" s="1357"/>
      <c r="N420" s="1333"/>
      <c r="O420" s="171"/>
      <c r="P420" s="172">
        <f>IF(OR(U420="",J420=""),0,J420*U420)</f>
        <v>0</v>
      </c>
      <c r="Q420" s="172">
        <f>IF(OR(V420="",J420=""),0,J420*V420)</f>
        <v>0</v>
      </c>
      <c r="R420" s="36">
        <v>140</v>
      </c>
      <c r="S420" s="36">
        <v>110</v>
      </c>
      <c r="T420" s="36">
        <v>60</v>
      </c>
      <c r="U420" s="229">
        <f t="shared" ref="U420:U422" si="101">(R420/1000)*(S420/1000)*(T420/1000)</f>
        <v>9.2400000000000013E-4</v>
      </c>
      <c r="V420" s="36">
        <v>0.22</v>
      </c>
      <c r="W420" s="1333"/>
      <c r="X420" s="1373"/>
    </row>
    <row r="421" spans="1:24" ht="95.25" customHeight="1">
      <c r="A421" s="124" t="s">
        <v>926</v>
      </c>
      <c r="B421" s="1529" t="s">
        <v>1470</v>
      </c>
      <c r="C421" s="1530"/>
      <c r="D421" s="1530"/>
      <c r="E421" s="1530"/>
      <c r="F421" s="1531"/>
      <c r="G421" s="641" t="s">
        <v>664</v>
      </c>
      <c r="H421" s="705">
        <v>0.2</v>
      </c>
      <c r="I421" s="889" t="s">
        <v>1462</v>
      </c>
      <c r="J421" s="166"/>
      <c r="L421" s="500">
        <v>51000</v>
      </c>
      <c r="M421" s="1357"/>
      <c r="N421" s="1333"/>
      <c r="O421" s="171"/>
      <c r="P421" s="172">
        <f>IF(OR(U421="",J421=""),0,J421*U421)</f>
        <v>0</v>
      </c>
      <c r="Q421" s="172">
        <f>IF(OR(V421="",J421=""),0,J421*V421)</f>
        <v>0</v>
      </c>
      <c r="R421" s="36">
        <v>190</v>
      </c>
      <c r="S421" s="36">
        <v>150</v>
      </c>
      <c r="T421" s="36">
        <v>50</v>
      </c>
      <c r="U421" s="229">
        <f t="shared" si="101"/>
        <v>1.4250000000000001E-3</v>
      </c>
      <c r="V421" s="36">
        <v>0.26</v>
      </c>
      <c r="W421" s="1333"/>
      <c r="X421" s="1373"/>
    </row>
    <row r="422" spans="1:24" ht="26.25" customHeight="1" thickBot="1">
      <c r="A422" s="124" t="s">
        <v>960</v>
      </c>
      <c r="B422" s="1529" t="s">
        <v>961</v>
      </c>
      <c r="C422" s="1530"/>
      <c r="D422" s="1530"/>
      <c r="E422" s="1530"/>
      <c r="F422" s="1531"/>
      <c r="G422" s="641"/>
      <c r="H422" s="705"/>
      <c r="I422" s="889" t="s">
        <v>1462</v>
      </c>
      <c r="J422" s="166"/>
      <c r="L422" s="500">
        <v>26000</v>
      </c>
      <c r="M422" s="1357"/>
      <c r="N422" s="1333"/>
      <c r="O422" s="171"/>
      <c r="P422" s="172">
        <f>IF(OR(U422="",J422=""),0,J422*U422)</f>
        <v>0</v>
      </c>
      <c r="Q422" s="172">
        <f>IF(OR(V422="",J422=""),0,J422*V422)</f>
        <v>0</v>
      </c>
      <c r="U422" s="229">
        <f t="shared" si="101"/>
        <v>0</v>
      </c>
      <c r="W422" s="1333"/>
      <c r="X422" s="1373"/>
    </row>
    <row r="423" spans="1:24" ht="18" customHeight="1" thickBot="1">
      <c r="A423" s="1503" t="s">
        <v>175</v>
      </c>
      <c r="B423" s="1504"/>
      <c r="C423" s="1504"/>
      <c r="D423" s="1504"/>
      <c r="E423" s="1504"/>
      <c r="F423" s="1504"/>
      <c r="G423" s="1504"/>
      <c r="H423" s="1504"/>
      <c r="I423" s="1504"/>
      <c r="J423" s="1505"/>
      <c r="L423" s="498"/>
      <c r="M423" s="1357"/>
      <c r="N423" s="1333"/>
      <c r="O423" s="171"/>
      <c r="P423" s="172"/>
      <c r="Q423" s="172"/>
      <c r="W423" s="1333"/>
      <c r="X423" s="1373"/>
    </row>
    <row r="424" spans="1:24" ht="26.25" customHeight="1">
      <c r="A424" s="72" t="s">
        <v>221</v>
      </c>
      <c r="B424" s="1512" t="s">
        <v>689</v>
      </c>
      <c r="C424" s="1513"/>
      <c r="D424" s="1513"/>
      <c r="E424" s="1513"/>
      <c r="F424" s="1514"/>
      <c r="G424" s="246" t="s">
        <v>667</v>
      </c>
      <c r="H424" s="246">
        <v>4</v>
      </c>
      <c r="I424" s="889" t="s">
        <v>1462</v>
      </c>
      <c r="J424" s="196"/>
      <c r="L424" s="500">
        <v>1075000</v>
      </c>
      <c r="M424" s="1357"/>
      <c r="N424" s="1333"/>
      <c r="O424" s="171"/>
      <c r="P424" s="172">
        <f t="shared" ref="P424:P434" si="102">IF(OR(U424="",J424=""),0,J424*U424)</f>
        <v>0</v>
      </c>
      <c r="Q424" s="172">
        <f t="shared" ref="Q424:Q434" si="103">IF(OR(V424="",J424=""),0,J424*V424)</f>
        <v>0</v>
      </c>
      <c r="R424" s="36">
        <v>410</v>
      </c>
      <c r="S424" s="36">
        <v>350</v>
      </c>
      <c r="T424" s="36">
        <v>150</v>
      </c>
      <c r="U424" s="229">
        <f>(R424/1000)*(S424/1000)*(T424/1000)</f>
        <v>2.1524999999999999E-2</v>
      </c>
      <c r="V424" s="36">
        <v>5</v>
      </c>
      <c r="W424" s="1333"/>
      <c r="X424" s="1373"/>
    </row>
    <row r="425" spans="1:24" ht="13.5" customHeight="1">
      <c r="A425" s="72" t="s">
        <v>222</v>
      </c>
      <c r="B425" s="316" t="s">
        <v>690</v>
      </c>
      <c r="C425" s="312"/>
      <c r="D425" s="312"/>
      <c r="E425" s="312"/>
      <c r="F425" s="312"/>
      <c r="G425" s="47" t="s">
        <v>665</v>
      </c>
      <c r="H425" s="494">
        <v>0.1</v>
      </c>
      <c r="I425" s="889" t="s">
        <v>1462</v>
      </c>
      <c r="J425" s="196"/>
      <c r="L425" s="500">
        <v>718000</v>
      </c>
      <c r="M425" s="1357"/>
      <c r="N425" s="1333"/>
      <c r="O425" s="171"/>
      <c r="P425" s="172">
        <f t="shared" si="102"/>
        <v>0</v>
      </c>
      <c r="Q425" s="172">
        <f t="shared" si="103"/>
        <v>0</v>
      </c>
      <c r="R425" s="36">
        <v>246</v>
      </c>
      <c r="S425" s="36">
        <v>179</v>
      </c>
      <c r="T425" s="36">
        <v>47</v>
      </c>
      <c r="U425" s="229">
        <f>(R425/1000)*(S425/1000)*(T425/1000)</f>
        <v>2.0695979999999998E-3</v>
      </c>
      <c r="V425" s="36">
        <v>0.3</v>
      </c>
      <c r="W425" s="1333"/>
      <c r="X425" s="1373"/>
    </row>
    <row r="426" spans="1:24" ht="13.5" customHeight="1">
      <c r="A426" s="72" t="s">
        <v>220</v>
      </c>
      <c r="B426" s="644" t="s">
        <v>686</v>
      </c>
      <c r="C426" s="645"/>
      <c r="D426" s="645"/>
      <c r="E426" s="645"/>
      <c r="F426" s="645"/>
      <c r="G426" s="641" t="s">
        <v>676</v>
      </c>
      <c r="H426" s="49">
        <v>3.8</v>
      </c>
      <c r="I426" s="889" t="s">
        <v>1462</v>
      </c>
      <c r="J426" s="196"/>
      <c r="L426" s="500">
        <v>716000</v>
      </c>
      <c r="M426" s="1357"/>
      <c r="N426" s="1333"/>
      <c r="O426" s="171"/>
      <c r="P426" s="172">
        <f t="shared" si="102"/>
        <v>0</v>
      </c>
      <c r="Q426" s="172">
        <f t="shared" si="103"/>
        <v>0</v>
      </c>
      <c r="R426" s="36">
        <v>500</v>
      </c>
      <c r="S426" s="36">
        <v>500</v>
      </c>
      <c r="T426" s="36">
        <v>300</v>
      </c>
      <c r="U426" s="229">
        <f t="shared" ref="U426:U428" si="104">(R426/1000)*(S426/1000)*(T426/1000)</f>
        <v>7.4999999999999997E-2</v>
      </c>
      <c r="V426" s="36">
        <v>5</v>
      </c>
      <c r="W426" s="1333"/>
      <c r="X426" s="1373"/>
    </row>
    <row r="427" spans="1:24" ht="13.5" customHeight="1">
      <c r="A427" s="72" t="s">
        <v>1525</v>
      </c>
      <c r="B427" s="319" t="s">
        <v>687</v>
      </c>
      <c r="C427" s="318"/>
      <c r="D427" s="318"/>
      <c r="E427" s="318"/>
      <c r="F427" s="318"/>
      <c r="G427" s="641" t="s">
        <v>1526</v>
      </c>
      <c r="H427" s="49">
        <v>4.5</v>
      </c>
      <c r="I427" s="889" t="s">
        <v>1462</v>
      </c>
      <c r="J427" s="196"/>
      <c r="L427" s="500">
        <v>1185000</v>
      </c>
      <c r="M427" s="1357"/>
      <c r="N427" s="1333"/>
      <c r="O427" s="171"/>
      <c r="P427" s="172">
        <f t="shared" si="102"/>
        <v>0</v>
      </c>
      <c r="Q427" s="172">
        <f t="shared" si="103"/>
        <v>0</v>
      </c>
      <c r="R427" s="36">
        <v>415</v>
      </c>
      <c r="S427" s="36">
        <v>350</v>
      </c>
      <c r="T427" s="36">
        <v>112</v>
      </c>
      <c r="U427" s="229">
        <f t="shared" si="104"/>
        <v>1.6267999999999998E-2</v>
      </c>
      <c r="V427" s="36">
        <v>5.5</v>
      </c>
      <c r="W427" s="1333"/>
      <c r="X427" s="1373"/>
    </row>
    <row r="428" spans="1:24" ht="13.5" customHeight="1">
      <c r="A428" s="63" t="s">
        <v>256</v>
      </c>
      <c r="B428" s="319" t="s">
        <v>688</v>
      </c>
      <c r="C428" s="318"/>
      <c r="D428" s="318"/>
      <c r="E428" s="318"/>
      <c r="F428" s="318"/>
      <c r="G428" s="641" t="s">
        <v>677</v>
      </c>
      <c r="H428" s="49">
        <v>0.8</v>
      </c>
      <c r="I428" s="889" t="s">
        <v>1462</v>
      </c>
      <c r="J428" s="196"/>
      <c r="L428" s="500">
        <v>716000</v>
      </c>
      <c r="M428" s="1357"/>
      <c r="N428" s="1333"/>
      <c r="O428" s="171"/>
      <c r="P428" s="172">
        <f t="shared" si="102"/>
        <v>0</v>
      </c>
      <c r="Q428" s="172">
        <f t="shared" si="103"/>
        <v>0</v>
      </c>
      <c r="R428" s="36">
        <v>295</v>
      </c>
      <c r="S428" s="36">
        <v>140</v>
      </c>
      <c r="T428" s="36">
        <v>60</v>
      </c>
      <c r="U428" s="229">
        <f t="shared" si="104"/>
        <v>2.4780000000000002E-3</v>
      </c>
      <c r="V428" s="36">
        <v>1.8</v>
      </c>
      <c r="W428" s="1333"/>
      <c r="X428" s="1373"/>
    </row>
    <row r="429" spans="1:24" ht="25.5" customHeight="1">
      <c r="A429" s="340" t="s">
        <v>331</v>
      </c>
      <c r="B429" s="1515" t="s">
        <v>965</v>
      </c>
      <c r="C429" s="1516"/>
      <c r="D429" s="1516"/>
      <c r="E429" s="1516"/>
      <c r="F429" s="1516"/>
      <c r="G429" s="646"/>
      <c r="H429" s="49"/>
      <c r="I429" s="889" t="s">
        <v>1462</v>
      </c>
      <c r="J429" s="341"/>
      <c r="L429" s="500">
        <v>114000</v>
      </c>
      <c r="M429" s="1357"/>
      <c r="N429" s="1333"/>
      <c r="O429" s="171"/>
      <c r="P429" s="172">
        <f t="shared" si="102"/>
        <v>0</v>
      </c>
      <c r="Q429" s="172">
        <f t="shared" si="103"/>
        <v>0</v>
      </c>
      <c r="R429" s="36">
        <v>0.5</v>
      </c>
      <c r="S429" s="36">
        <v>0.5</v>
      </c>
      <c r="T429" s="36">
        <v>0.3</v>
      </c>
      <c r="U429" s="229">
        <f>R429*S429*T429</f>
        <v>7.4999999999999997E-2</v>
      </c>
      <c r="V429" s="36">
        <v>5.5</v>
      </c>
      <c r="W429" s="1333"/>
      <c r="X429" s="1373"/>
    </row>
    <row r="430" spans="1:24" ht="25.5" customHeight="1">
      <c r="A430" s="63" t="s">
        <v>678</v>
      </c>
      <c r="B430" s="1515" t="s">
        <v>1471</v>
      </c>
      <c r="C430" s="1516"/>
      <c r="D430" s="1516"/>
      <c r="E430" s="1516"/>
      <c r="F430" s="1517"/>
      <c r="G430" s="641" t="s">
        <v>684</v>
      </c>
      <c r="H430" s="49">
        <v>0.5</v>
      </c>
      <c r="I430" s="889" t="s">
        <v>1462</v>
      </c>
      <c r="J430" s="196"/>
      <c r="L430" s="500">
        <v>1118000</v>
      </c>
      <c r="M430" s="1357"/>
      <c r="N430" s="1333"/>
      <c r="O430" s="171"/>
      <c r="P430" s="172">
        <f t="shared" si="102"/>
        <v>0</v>
      </c>
      <c r="Q430" s="172">
        <f t="shared" si="103"/>
        <v>0</v>
      </c>
      <c r="R430" s="36">
        <v>290</v>
      </c>
      <c r="S430" s="36">
        <v>140</v>
      </c>
      <c r="T430" s="36">
        <v>60</v>
      </c>
      <c r="U430" s="229">
        <f t="shared" ref="U430" si="105">(R430/1000)*(S430/1000)*(T430/1000)</f>
        <v>2.4360000000000002E-3</v>
      </c>
      <c r="V430" s="36">
        <v>0.8</v>
      </c>
      <c r="W430" s="1333"/>
      <c r="X430" s="1373"/>
    </row>
    <row r="431" spans="1:24" ht="26.25" customHeight="1">
      <c r="A431" s="63" t="s">
        <v>679</v>
      </c>
      <c r="B431" s="1515" t="s">
        <v>681</v>
      </c>
      <c r="C431" s="1516"/>
      <c r="D431" s="1516"/>
      <c r="E431" s="1516"/>
      <c r="F431" s="1517"/>
      <c r="G431" s="641" t="s">
        <v>683</v>
      </c>
      <c r="H431" s="49">
        <v>2.5</v>
      </c>
      <c r="I431" s="889" t="s">
        <v>1462</v>
      </c>
      <c r="J431" s="196"/>
      <c r="L431" s="500">
        <v>1118000</v>
      </c>
      <c r="M431" s="1357"/>
      <c r="N431" s="1333"/>
      <c r="O431" s="171"/>
      <c r="P431" s="172">
        <f t="shared" si="102"/>
        <v>0</v>
      </c>
      <c r="Q431" s="172">
        <f t="shared" si="103"/>
        <v>0</v>
      </c>
      <c r="R431" s="36">
        <v>415</v>
      </c>
      <c r="S431" s="36">
        <v>350</v>
      </c>
      <c r="T431" s="36">
        <v>112</v>
      </c>
      <c r="U431" s="229">
        <f t="shared" ref="U431:U432" si="106">(R431/1000)*(S431/1000)*(T431/1000)</f>
        <v>1.6267999999999998E-2</v>
      </c>
      <c r="V431" s="36">
        <v>3.4</v>
      </c>
      <c r="W431" s="1333"/>
      <c r="X431" s="1373"/>
    </row>
    <row r="432" spans="1:24" ht="26.25" customHeight="1">
      <c r="A432" s="63" t="s">
        <v>959</v>
      </c>
      <c r="B432" s="1515" t="s">
        <v>964</v>
      </c>
      <c r="C432" s="1516"/>
      <c r="D432" s="1516"/>
      <c r="E432" s="1516"/>
      <c r="F432" s="1517"/>
      <c r="G432" s="641" t="s">
        <v>966</v>
      </c>
      <c r="H432" s="49">
        <v>0.05</v>
      </c>
      <c r="I432" s="889" t="s">
        <v>1462</v>
      </c>
      <c r="J432" s="196"/>
      <c r="L432" s="500">
        <v>89000</v>
      </c>
      <c r="M432" s="1357"/>
      <c r="N432" s="1333"/>
      <c r="O432" s="171"/>
      <c r="P432" s="172">
        <f t="shared" si="102"/>
        <v>0</v>
      </c>
      <c r="Q432" s="172">
        <f t="shared" si="103"/>
        <v>0</v>
      </c>
      <c r="U432" s="229">
        <f t="shared" si="106"/>
        <v>0</v>
      </c>
      <c r="W432" s="1333"/>
      <c r="X432" s="1373"/>
    </row>
    <row r="433" spans="1:26" ht="15.75" customHeight="1">
      <c r="A433" s="63" t="s">
        <v>680</v>
      </c>
      <c r="B433" s="1509" t="s">
        <v>682</v>
      </c>
      <c r="C433" s="1510"/>
      <c r="D433" s="1510"/>
      <c r="E433" s="1510"/>
      <c r="F433" s="1511"/>
      <c r="G433" s="641" t="s">
        <v>685</v>
      </c>
      <c r="H433" s="49"/>
      <c r="I433" s="889" t="s">
        <v>1462</v>
      </c>
      <c r="J433" s="196"/>
      <c r="L433" s="500">
        <v>897000</v>
      </c>
      <c r="M433" s="1357"/>
      <c r="N433" s="1333"/>
      <c r="O433" s="171"/>
      <c r="P433" s="172">
        <f t="shared" si="102"/>
        <v>0</v>
      </c>
      <c r="Q433" s="172">
        <f t="shared" si="103"/>
        <v>0</v>
      </c>
      <c r="R433" s="36">
        <v>246</v>
      </c>
      <c r="S433" s="36">
        <v>179</v>
      </c>
      <c r="T433" s="36">
        <v>42</v>
      </c>
      <c r="U433" s="229">
        <f t="shared" ref="U433" si="107">(R433/1000)*(S433/1000)*(T433/1000)</f>
        <v>1.849428E-3</v>
      </c>
      <c r="V433" s="36">
        <v>0.2</v>
      </c>
      <c r="W433" s="1333"/>
      <c r="X433" s="1373"/>
    </row>
    <row r="434" spans="1:26" ht="40.5" customHeight="1" thickBot="1">
      <c r="A434" s="63" t="s">
        <v>982</v>
      </c>
      <c r="B434" s="1535" t="s">
        <v>983</v>
      </c>
      <c r="C434" s="1536"/>
      <c r="D434" s="1536"/>
      <c r="E434" s="1536"/>
      <c r="F434" s="1537"/>
      <c r="G434" s="641" t="s">
        <v>683</v>
      </c>
      <c r="H434" s="39">
        <v>2.7</v>
      </c>
      <c r="I434" s="889" t="s">
        <v>1462</v>
      </c>
      <c r="J434" s="196"/>
      <c r="L434" s="500">
        <v>1045000</v>
      </c>
      <c r="M434" s="1357"/>
      <c r="N434" s="1333"/>
      <c r="O434" s="171"/>
      <c r="P434" s="172">
        <f t="shared" si="102"/>
        <v>0</v>
      </c>
      <c r="Q434" s="172">
        <f t="shared" si="103"/>
        <v>0</v>
      </c>
      <c r="R434" s="36">
        <v>415</v>
      </c>
      <c r="S434" s="36">
        <v>350</v>
      </c>
      <c r="T434" s="36">
        <v>112</v>
      </c>
      <c r="U434" s="229">
        <f t="shared" ref="U434" si="108">(R434/1000)*(S434/1000)*(T434/1000)</f>
        <v>1.6267999999999998E-2</v>
      </c>
      <c r="V434" s="36">
        <v>3.6</v>
      </c>
      <c r="W434" s="1333"/>
      <c r="X434" s="1373"/>
    </row>
    <row r="435" spans="1:26" ht="18" customHeight="1" thickBot="1">
      <c r="A435" s="1503" t="s">
        <v>184</v>
      </c>
      <c r="B435" s="1504"/>
      <c r="C435" s="1504"/>
      <c r="D435" s="1504"/>
      <c r="E435" s="1504"/>
      <c r="F435" s="1504"/>
      <c r="G435" s="1504"/>
      <c r="H435" s="1504"/>
      <c r="I435" s="1504"/>
      <c r="J435" s="1505"/>
      <c r="L435" s="498"/>
      <c r="M435" s="1357"/>
      <c r="N435" s="1333"/>
      <c r="O435" s="171"/>
      <c r="P435" s="172"/>
      <c r="Q435" s="172"/>
      <c r="W435" s="1333"/>
      <c r="X435" s="1373"/>
    </row>
    <row r="436" spans="1:26" ht="25.5" customHeight="1" thickBot="1">
      <c r="A436" s="227" t="s">
        <v>332</v>
      </c>
      <c r="B436" s="1524" t="s">
        <v>567</v>
      </c>
      <c r="C436" s="1525"/>
      <c r="D436" s="1525"/>
      <c r="E436" s="1525"/>
      <c r="F436" s="1525"/>
      <c r="G436" s="56" t="s">
        <v>399</v>
      </c>
      <c r="H436" s="56">
        <v>4.5</v>
      </c>
      <c r="I436" s="928" t="s">
        <v>1462</v>
      </c>
      <c r="J436" s="167"/>
      <c r="L436" s="500">
        <v>178000</v>
      </c>
      <c r="M436" s="1357" t="s">
        <v>532</v>
      </c>
      <c r="N436" s="1333"/>
      <c r="O436" s="171"/>
      <c r="P436" s="172">
        <f t="shared" ref="P436:P445" si="109">IF(OR(U436="",J436=""),0,J436*U436)</f>
        <v>0</v>
      </c>
      <c r="Q436" s="172">
        <f t="shared" ref="Q436:Q445" si="110">IF(OR(V436="",J436=""),0,J436*V436)</f>
        <v>0</v>
      </c>
      <c r="R436" s="321">
        <v>490</v>
      </c>
      <c r="S436" s="321">
        <v>420</v>
      </c>
      <c r="T436" s="321">
        <v>240</v>
      </c>
      <c r="U436" s="323">
        <f t="shared" ref="U436:U453" si="111">(R436/1000)*(S436/1000)*(T436/1000)</f>
        <v>4.9391999999999991E-2</v>
      </c>
      <c r="V436" s="321">
        <v>6</v>
      </c>
      <c r="W436" s="1333"/>
      <c r="X436" s="1373"/>
    </row>
    <row r="437" spans="1:26" ht="25.5" customHeight="1" thickBot="1">
      <c r="A437" s="306" t="s">
        <v>1114</v>
      </c>
      <c r="B437" s="1541" t="s">
        <v>726</v>
      </c>
      <c r="C437" s="1542"/>
      <c r="D437" s="1542"/>
      <c r="E437" s="1542"/>
      <c r="F437" s="1542"/>
      <c r="G437" s="432" t="s">
        <v>399</v>
      </c>
      <c r="H437" s="432">
        <v>8.4</v>
      </c>
      <c r="I437" s="926" t="s">
        <v>1462</v>
      </c>
      <c r="J437" s="169"/>
      <c r="L437" s="500">
        <v>90000</v>
      </c>
      <c r="M437" s="1357" t="s">
        <v>532</v>
      </c>
      <c r="N437" s="1333"/>
      <c r="O437" s="171"/>
      <c r="P437" s="172">
        <f t="shared" si="109"/>
        <v>0</v>
      </c>
      <c r="Q437" s="172">
        <f t="shared" si="110"/>
        <v>0</v>
      </c>
      <c r="R437" s="321">
        <v>420</v>
      </c>
      <c r="S437" s="321">
        <v>240</v>
      </c>
      <c r="T437" s="321">
        <v>490</v>
      </c>
      <c r="U437" s="323">
        <f t="shared" ref="U437" si="112">(R437/1000)*(S437/1000)*(T437/1000)</f>
        <v>4.9391999999999991E-2</v>
      </c>
      <c r="V437" s="321">
        <v>11.4</v>
      </c>
      <c r="W437" s="1333"/>
      <c r="X437" s="1373"/>
    </row>
    <row r="438" spans="1:26" ht="25.5" customHeight="1">
      <c r="A438" s="306" t="s">
        <v>1285</v>
      </c>
      <c r="B438" s="1541" t="s">
        <v>1446</v>
      </c>
      <c r="C438" s="1542"/>
      <c r="D438" s="1542"/>
      <c r="E438" s="1542"/>
      <c r="F438" s="1542"/>
      <c r="G438" s="432" t="s">
        <v>1443</v>
      </c>
      <c r="H438" s="432">
        <v>5.7</v>
      </c>
      <c r="I438" s="926" t="s">
        <v>1462</v>
      </c>
      <c r="J438" s="169"/>
      <c r="L438" s="500">
        <v>90000</v>
      </c>
      <c r="M438" s="1357"/>
      <c r="N438" s="1333"/>
      <c r="O438" s="171"/>
      <c r="P438" s="172">
        <f t="shared" si="109"/>
        <v>0</v>
      </c>
      <c r="Q438" s="172">
        <f t="shared" si="110"/>
        <v>0</v>
      </c>
      <c r="R438" s="321">
        <v>440</v>
      </c>
      <c r="S438" s="321">
        <v>490</v>
      </c>
      <c r="T438" s="321">
        <v>205</v>
      </c>
      <c r="U438" s="323">
        <f t="shared" ref="U438:U441" si="113">(R438/1000)*(S438/1000)*(T438/1000)</f>
        <v>4.4197999999999994E-2</v>
      </c>
      <c r="V438" s="321">
        <v>8.3000000000000007</v>
      </c>
      <c r="W438" s="1333"/>
      <c r="X438" s="1373"/>
    </row>
    <row r="439" spans="1:26" ht="25.5" customHeight="1">
      <c r="A439" s="226" t="s">
        <v>1286</v>
      </c>
      <c r="B439" s="1526" t="s">
        <v>727</v>
      </c>
      <c r="C439" s="1527"/>
      <c r="D439" s="1527"/>
      <c r="E439" s="1527"/>
      <c r="F439" s="1527"/>
      <c r="G439" s="879" t="s">
        <v>1443</v>
      </c>
      <c r="H439" s="49">
        <v>5.7</v>
      </c>
      <c r="I439" s="927" t="s">
        <v>1462</v>
      </c>
      <c r="J439" s="166"/>
      <c r="L439" s="500">
        <v>100000</v>
      </c>
      <c r="M439" s="1357"/>
      <c r="N439" s="1333"/>
      <c r="O439" s="171"/>
      <c r="P439" s="172">
        <f t="shared" si="109"/>
        <v>0</v>
      </c>
      <c r="Q439" s="172">
        <f t="shared" si="110"/>
        <v>0</v>
      </c>
      <c r="R439" s="321">
        <v>440</v>
      </c>
      <c r="S439" s="321">
        <v>490</v>
      </c>
      <c r="T439" s="321">
        <v>205</v>
      </c>
      <c r="U439" s="323">
        <f t="shared" si="113"/>
        <v>4.4197999999999994E-2</v>
      </c>
      <c r="V439" s="321">
        <v>8.3000000000000007</v>
      </c>
      <c r="W439" s="1333"/>
      <c r="X439" s="1373"/>
    </row>
    <row r="440" spans="1:26" ht="25.5" customHeight="1">
      <c r="A440" s="226" t="s">
        <v>1287</v>
      </c>
      <c r="B440" s="1526" t="s">
        <v>728</v>
      </c>
      <c r="C440" s="1527"/>
      <c r="D440" s="1527"/>
      <c r="E440" s="1527"/>
      <c r="F440" s="1527"/>
      <c r="G440" s="49" t="s">
        <v>1443</v>
      </c>
      <c r="H440" s="49">
        <v>5.7</v>
      </c>
      <c r="I440" s="927" t="s">
        <v>1462</v>
      </c>
      <c r="J440" s="166"/>
      <c r="L440" s="500">
        <v>114000</v>
      </c>
      <c r="M440" s="1357"/>
      <c r="N440" s="1333"/>
      <c r="O440" s="171"/>
      <c r="P440" s="172">
        <f t="shared" si="109"/>
        <v>0</v>
      </c>
      <c r="Q440" s="172">
        <f t="shared" si="110"/>
        <v>0</v>
      </c>
      <c r="R440" s="321">
        <v>440</v>
      </c>
      <c r="S440" s="321">
        <v>490</v>
      </c>
      <c r="T440" s="321">
        <v>205</v>
      </c>
      <c r="U440" s="323">
        <f t="shared" si="113"/>
        <v>4.4197999999999994E-2</v>
      </c>
      <c r="V440" s="321">
        <v>8.3000000000000007</v>
      </c>
      <c r="W440" s="1333"/>
      <c r="X440" s="1373"/>
    </row>
    <row r="441" spans="1:26" ht="25.5" customHeight="1" thickBot="1">
      <c r="A441" s="658" t="s">
        <v>1288</v>
      </c>
      <c r="B441" s="1524" t="s">
        <v>729</v>
      </c>
      <c r="C441" s="1525"/>
      <c r="D441" s="1525"/>
      <c r="E441" s="1525"/>
      <c r="F441" s="1525"/>
      <c r="G441" s="879" t="s">
        <v>1443</v>
      </c>
      <c r="H441" s="659">
        <v>5.7</v>
      </c>
      <c r="I441" s="929" t="s">
        <v>1462</v>
      </c>
      <c r="J441" s="660"/>
      <c r="L441" s="500">
        <v>123000</v>
      </c>
      <c r="M441" s="1357"/>
      <c r="N441" s="1333"/>
      <c r="O441" s="171"/>
      <c r="P441" s="172">
        <f t="shared" si="109"/>
        <v>0</v>
      </c>
      <c r="Q441" s="172">
        <f t="shared" si="110"/>
        <v>0</v>
      </c>
      <c r="R441" s="321">
        <v>440</v>
      </c>
      <c r="S441" s="321">
        <v>490</v>
      </c>
      <c r="T441" s="321">
        <v>205</v>
      </c>
      <c r="U441" s="323">
        <f t="shared" si="113"/>
        <v>4.4197999999999994E-2</v>
      </c>
      <c r="V441" s="321">
        <v>8.3000000000000007</v>
      </c>
      <c r="W441" s="1333"/>
      <c r="X441" s="1373"/>
    </row>
    <row r="442" spans="1:26" ht="25.5" customHeight="1">
      <c r="A442" s="306" t="s">
        <v>1439</v>
      </c>
      <c r="B442" s="1541" t="s">
        <v>1446</v>
      </c>
      <c r="C442" s="1542"/>
      <c r="D442" s="1542"/>
      <c r="E442" s="1542"/>
      <c r="F442" s="1542"/>
      <c r="G442" s="432" t="s">
        <v>1443</v>
      </c>
      <c r="H442" s="432">
        <v>5.7</v>
      </c>
      <c r="I442" s="926" t="s">
        <v>1462</v>
      </c>
      <c r="J442" s="169"/>
      <c r="L442" s="500">
        <v>90000</v>
      </c>
      <c r="M442" s="1357"/>
      <c r="N442" s="1333"/>
      <c r="O442" s="171"/>
      <c r="P442" s="172">
        <f t="shared" si="109"/>
        <v>0</v>
      </c>
      <c r="Q442" s="172">
        <f t="shared" si="110"/>
        <v>0</v>
      </c>
      <c r="R442" s="321">
        <v>440</v>
      </c>
      <c r="S442" s="321">
        <v>490</v>
      </c>
      <c r="T442" s="321">
        <v>205</v>
      </c>
      <c r="U442" s="323">
        <f t="shared" ref="U442:U445" si="114">(R442/1000)*(S442/1000)*(T442/1000)</f>
        <v>4.4197999999999994E-2</v>
      </c>
      <c r="V442" s="321">
        <v>8.3000000000000007</v>
      </c>
      <c r="W442" s="1333"/>
      <c r="X442" s="1373"/>
    </row>
    <row r="443" spans="1:26" ht="25.5" customHeight="1">
      <c r="A443" s="226" t="s">
        <v>1440</v>
      </c>
      <c r="B443" s="1526" t="s">
        <v>727</v>
      </c>
      <c r="C443" s="1527"/>
      <c r="D443" s="1527"/>
      <c r="E443" s="1527"/>
      <c r="F443" s="1527"/>
      <c r="G443" s="879" t="s">
        <v>1443</v>
      </c>
      <c r="H443" s="49">
        <v>5.7</v>
      </c>
      <c r="I443" s="927" t="s">
        <v>1462</v>
      </c>
      <c r="J443" s="166"/>
      <c r="L443" s="500">
        <v>100000</v>
      </c>
      <c r="M443" s="1357"/>
      <c r="N443" s="1333"/>
      <c r="O443" s="171"/>
      <c r="P443" s="172">
        <f t="shared" si="109"/>
        <v>0</v>
      </c>
      <c r="Q443" s="172">
        <f t="shared" si="110"/>
        <v>0</v>
      </c>
      <c r="R443" s="321">
        <v>440</v>
      </c>
      <c r="S443" s="321">
        <v>490</v>
      </c>
      <c r="T443" s="321">
        <v>205</v>
      </c>
      <c r="U443" s="323">
        <f t="shared" si="114"/>
        <v>4.4197999999999994E-2</v>
      </c>
      <c r="V443" s="321">
        <v>8.3000000000000007</v>
      </c>
      <c r="W443" s="1333"/>
      <c r="X443" s="1373"/>
    </row>
    <row r="444" spans="1:26" ht="25.5" customHeight="1">
      <c r="A444" s="226" t="s">
        <v>1441</v>
      </c>
      <c r="B444" s="1526" t="s">
        <v>728</v>
      </c>
      <c r="C444" s="1527"/>
      <c r="D444" s="1527"/>
      <c r="E444" s="1527"/>
      <c r="F444" s="1527"/>
      <c r="G444" s="49" t="s">
        <v>1443</v>
      </c>
      <c r="H444" s="49">
        <v>5.7</v>
      </c>
      <c r="I444" s="927" t="s">
        <v>1462</v>
      </c>
      <c r="J444" s="166"/>
      <c r="L444" s="500">
        <v>114000</v>
      </c>
      <c r="M444" s="1357"/>
      <c r="N444" s="1333"/>
      <c r="O444" s="171"/>
      <c r="P444" s="172">
        <f t="shared" si="109"/>
        <v>0</v>
      </c>
      <c r="Q444" s="172">
        <f t="shared" si="110"/>
        <v>0</v>
      </c>
      <c r="R444" s="321">
        <v>440</v>
      </c>
      <c r="S444" s="321">
        <v>490</v>
      </c>
      <c r="T444" s="321">
        <v>205</v>
      </c>
      <c r="U444" s="323">
        <f t="shared" si="114"/>
        <v>4.4197999999999994E-2</v>
      </c>
      <c r="V444" s="321">
        <v>8.3000000000000007</v>
      </c>
      <c r="W444" s="1333"/>
      <c r="X444" s="1373"/>
    </row>
    <row r="445" spans="1:26" ht="25.5" customHeight="1" thickBot="1">
      <c r="A445" s="658" t="s">
        <v>1442</v>
      </c>
      <c r="B445" s="1524" t="s">
        <v>729</v>
      </c>
      <c r="C445" s="1525"/>
      <c r="D445" s="1525"/>
      <c r="E445" s="1525"/>
      <c r="F445" s="1525"/>
      <c r="G445" s="879" t="s">
        <v>1443</v>
      </c>
      <c r="H445" s="659">
        <v>5.7</v>
      </c>
      <c r="I445" s="929" t="s">
        <v>1462</v>
      </c>
      <c r="J445" s="660"/>
      <c r="L445" s="500">
        <v>123000</v>
      </c>
      <c r="M445" s="1357"/>
      <c r="N445" s="1333"/>
      <c r="O445" s="171"/>
      <c r="P445" s="172">
        <f t="shared" si="109"/>
        <v>0</v>
      </c>
      <c r="Q445" s="172">
        <f t="shared" si="110"/>
        <v>0</v>
      </c>
      <c r="R445" s="321">
        <v>440</v>
      </c>
      <c r="S445" s="321">
        <v>490</v>
      </c>
      <c r="T445" s="321">
        <v>205</v>
      </c>
      <c r="U445" s="323">
        <f t="shared" si="114"/>
        <v>4.4197999999999994E-2</v>
      </c>
      <c r="V445" s="321">
        <v>8.3000000000000007</v>
      </c>
      <c r="W445" s="1333"/>
      <c r="X445" s="1373"/>
    </row>
    <row r="446" spans="1:26" ht="27.75" customHeight="1" thickBot="1">
      <c r="A446" s="1538" t="s">
        <v>932</v>
      </c>
      <c r="B446" s="1539"/>
      <c r="C446" s="1539"/>
      <c r="D446" s="1539"/>
      <c r="E446" s="1539"/>
      <c r="F446" s="1539"/>
      <c r="G446" s="1539"/>
      <c r="H446" s="1539"/>
      <c r="I446" s="1539"/>
      <c r="J446" s="1540"/>
      <c r="L446" s="498"/>
      <c r="M446" s="1357"/>
      <c r="N446" s="1333"/>
      <c r="O446" s="191"/>
      <c r="P446" s="191"/>
      <c r="Q446" s="171"/>
      <c r="R446" s="105"/>
      <c r="S446" s="105"/>
      <c r="U446" s="36"/>
      <c r="W446" s="1333"/>
      <c r="X446" s="1373"/>
      <c r="Z446" s="176"/>
    </row>
    <row r="447" spans="1:26" ht="15" customHeight="1">
      <c r="A447" s="224" t="s">
        <v>933</v>
      </c>
      <c r="B447" s="536" t="s">
        <v>934</v>
      </c>
      <c r="C447" s="310"/>
      <c r="D447" s="310"/>
      <c r="E447" s="310"/>
      <c r="F447" s="310"/>
      <c r="G447" s="641" t="s">
        <v>967</v>
      </c>
      <c r="H447" s="232">
        <v>0.2</v>
      </c>
      <c r="I447" s="927" t="s">
        <v>1462</v>
      </c>
      <c r="J447" s="169"/>
      <c r="L447" s="500">
        <v>9000</v>
      </c>
      <c r="M447" s="1357"/>
      <c r="N447" s="1333"/>
      <c r="O447" s="171"/>
      <c r="P447" s="172">
        <f>IF(OR(U447="",J447=""),0,J447*U447)</f>
        <v>0</v>
      </c>
      <c r="Q447" s="172">
        <f>IF(OR(V447="",J447=""),0,J447*V447)</f>
        <v>0</v>
      </c>
      <c r="U447" s="229">
        <f>(R447/1000)*(S447/1000)*(T447/1000)</f>
        <v>0</v>
      </c>
      <c r="V447" s="36">
        <v>0.3</v>
      </c>
      <c r="W447" s="1333"/>
      <c r="X447" s="1373"/>
    </row>
    <row r="448" spans="1:26" ht="15" customHeight="1">
      <c r="A448" s="224" t="s">
        <v>935</v>
      </c>
      <c r="B448" s="537" t="s">
        <v>936</v>
      </c>
      <c r="C448" s="312"/>
      <c r="D448" s="312"/>
      <c r="E448" s="312"/>
      <c r="F448" s="312"/>
      <c r="G448" s="641" t="s">
        <v>968</v>
      </c>
      <c r="H448" s="233">
        <v>0.4</v>
      </c>
      <c r="I448" s="927" t="s">
        <v>1462</v>
      </c>
      <c r="J448" s="166"/>
      <c r="L448" s="500">
        <v>15000</v>
      </c>
      <c r="M448" s="1357"/>
      <c r="N448" s="1333"/>
      <c r="O448" s="171"/>
      <c r="P448" s="172">
        <f>IF(OR(U448="",J448=""),0,J448*U448)</f>
        <v>0</v>
      </c>
      <c r="Q448" s="172">
        <f>IF(OR(V448="",J448=""),0,J448*V448)</f>
        <v>0</v>
      </c>
      <c r="U448" s="229">
        <f>(R448/1000)*(S448/1000)*(T448/1000)</f>
        <v>0</v>
      </c>
      <c r="V448" s="36">
        <v>0.5</v>
      </c>
      <c r="W448" s="1333"/>
      <c r="X448" s="1373"/>
    </row>
    <row r="449" spans="1:24" ht="15" customHeight="1">
      <c r="A449" s="224" t="s">
        <v>937</v>
      </c>
      <c r="B449" s="638" t="s">
        <v>938</v>
      </c>
      <c r="C449" s="549"/>
      <c r="D449" s="549"/>
      <c r="E449" s="549"/>
      <c r="F449" s="549"/>
      <c r="G449" s="641" t="s">
        <v>969</v>
      </c>
      <c r="H449" s="706">
        <v>0.5</v>
      </c>
      <c r="I449" s="927" t="s">
        <v>1462</v>
      </c>
      <c r="J449" s="707"/>
      <c r="L449" s="500">
        <v>21000</v>
      </c>
      <c r="M449" s="1357"/>
      <c r="N449" s="1333"/>
      <c r="O449" s="171"/>
      <c r="P449" s="172">
        <f>IF(OR(U449="",J449=""),0,J449*U449)</f>
        <v>0</v>
      </c>
      <c r="Q449" s="172">
        <f>IF(OR(V449="",J449=""),0,J449*V449)</f>
        <v>0</v>
      </c>
      <c r="U449" s="229">
        <f>(R449/1000)*(S449/1000)*(T449/1000)</f>
        <v>0</v>
      </c>
      <c r="V449" s="36">
        <v>0.7</v>
      </c>
      <c r="W449" s="1333"/>
      <c r="X449" s="1373"/>
    </row>
    <row r="450" spans="1:24" ht="15" customHeight="1" thickBot="1">
      <c r="A450" s="224" t="s">
        <v>939</v>
      </c>
      <c r="B450" s="537" t="s">
        <v>940</v>
      </c>
      <c r="C450" s="312"/>
      <c r="D450" s="312"/>
      <c r="E450" s="312"/>
      <c r="F450" s="312"/>
      <c r="G450" s="641" t="s">
        <v>969</v>
      </c>
      <c r="H450" s="233">
        <v>0.7</v>
      </c>
      <c r="I450" s="927" t="s">
        <v>1462</v>
      </c>
      <c r="J450" s="166"/>
      <c r="L450" s="500">
        <v>23000</v>
      </c>
      <c r="M450" s="1357"/>
      <c r="N450" s="1333"/>
      <c r="O450" s="171"/>
      <c r="P450" s="172">
        <f>IF(OR(U450="",J450=""),0,J450*U450)</f>
        <v>0</v>
      </c>
      <c r="Q450" s="172">
        <f>IF(OR(V450="",J450=""),0,J450*V450)</f>
        <v>0</v>
      </c>
      <c r="U450" s="229">
        <f>(R450/1000)*(S450/1000)*(T450/1000)</f>
        <v>0</v>
      </c>
      <c r="V450" s="36">
        <v>0.9</v>
      </c>
      <c r="W450" s="1333"/>
      <c r="X450" s="1373"/>
    </row>
    <row r="451" spans="1:24" ht="18" customHeight="1" thickBot="1">
      <c r="A451" s="1503" t="s">
        <v>10</v>
      </c>
      <c r="B451" s="1504"/>
      <c r="C451" s="1504"/>
      <c r="D451" s="1504"/>
      <c r="E451" s="1504"/>
      <c r="F451" s="1504"/>
      <c r="G451" s="1504"/>
      <c r="H451" s="1504"/>
      <c r="I451" s="1504"/>
      <c r="J451" s="1505"/>
      <c r="L451" s="502"/>
      <c r="M451" s="1357"/>
      <c r="N451" s="1333"/>
      <c r="O451" s="171"/>
      <c r="P451" s="172"/>
      <c r="Q451" s="172"/>
      <c r="W451" s="1333"/>
      <c r="X451" s="1373"/>
    </row>
    <row r="452" spans="1:24" ht="28.5" customHeight="1">
      <c r="A452" s="930" t="s">
        <v>593</v>
      </c>
      <c r="B452" s="1512" t="s">
        <v>1524</v>
      </c>
      <c r="C452" s="1513"/>
      <c r="D452" s="1513"/>
      <c r="E452" s="1513"/>
      <c r="F452" s="1514"/>
      <c r="G452" s="246" t="s">
        <v>970</v>
      </c>
      <c r="H452" s="432">
        <v>0.2</v>
      </c>
      <c r="I452" s="926" t="s">
        <v>1462</v>
      </c>
      <c r="J452" s="931"/>
      <c r="L452" s="500">
        <v>106000</v>
      </c>
      <c r="M452" s="1357"/>
      <c r="N452" s="1333"/>
      <c r="O452" s="171"/>
      <c r="P452" s="172">
        <f>IF(OR(U452="",J452=""),0,J452*U452)</f>
        <v>0</v>
      </c>
      <c r="Q452" s="172">
        <f>IF(OR(V452="",J452=""),0,J452*V452)</f>
        <v>0</v>
      </c>
      <c r="R452" s="36">
        <v>246</v>
      </c>
      <c r="S452" s="36">
        <v>179</v>
      </c>
      <c r="T452" s="36">
        <v>42</v>
      </c>
      <c r="U452" s="323">
        <f t="shared" ref="U452" si="115">(R452/1000)*(S452/1000)*(T452/1000)</f>
        <v>1.849428E-3</v>
      </c>
      <c r="V452" s="36">
        <v>0.2</v>
      </c>
      <c r="W452" s="1333"/>
      <c r="X452" s="1373"/>
    </row>
    <row r="453" spans="1:24" ht="28.5" customHeight="1" thickBot="1">
      <c r="A453" s="576" t="s">
        <v>941</v>
      </c>
      <c r="B453" s="1500" t="s">
        <v>942</v>
      </c>
      <c r="C453" s="1501"/>
      <c r="D453" s="1501"/>
      <c r="E453" s="1501"/>
      <c r="F453" s="1502"/>
      <c r="G453" s="708" t="s">
        <v>943</v>
      </c>
      <c r="H453" s="659">
        <v>0.28999999999999998</v>
      </c>
      <c r="I453" s="928" t="s">
        <v>1462</v>
      </c>
      <c r="J453" s="577"/>
      <c r="L453" s="1334">
        <v>30000</v>
      </c>
      <c r="M453" s="1357"/>
      <c r="N453" s="1333"/>
      <c r="O453" s="171"/>
      <c r="P453" s="172">
        <f>IF(OR(U453="",J453=""),0,J453*U453)</f>
        <v>0</v>
      </c>
      <c r="Q453" s="172">
        <f>IF(OR(V453="",J453=""),0,J453*V453)</f>
        <v>0</v>
      </c>
      <c r="R453" s="36">
        <v>287</v>
      </c>
      <c r="S453" s="36">
        <v>201</v>
      </c>
      <c r="T453" s="36">
        <v>38</v>
      </c>
      <c r="U453" s="323">
        <f t="shared" si="111"/>
        <v>2.1921060000000001E-3</v>
      </c>
      <c r="V453" s="36">
        <v>0.12</v>
      </c>
      <c r="W453" s="1333"/>
      <c r="X453" s="1373"/>
    </row>
    <row r="454" spans="1:24">
      <c r="A454" s="554" t="s">
        <v>712</v>
      </c>
    </row>
    <row r="455" spans="1:24">
      <c r="A455" s="657"/>
    </row>
  </sheetData>
  <mergeCells count="137">
    <mergeCell ref="I1:J1"/>
    <mergeCell ref="A327:J327"/>
    <mergeCell ref="B325:C325"/>
    <mergeCell ref="D325:D326"/>
    <mergeCell ref="E325:E326"/>
    <mergeCell ref="F325:F326"/>
    <mergeCell ref="G4:G5"/>
    <mergeCell ref="I325:I326"/>
    <mergeCell ref="H325:H326"/>
    <mergeCell ref="E4:E5"/>
    <mergeCell ref="J4:J5"/>
    <mergeCell ref="A1:A3"/>
    <mergeCell ref="F4:F5"/>
    <mergeCell ref="B1:H1"/>
    <mergeCell ref="B2:H2"/>
    <mergeCell ref="I2:J2"/>
    <mergeCell ref="A135:J135"/>
    <mergeCell ref="B145:F145"/>
    <mergeCell ref="B154:F154"/>
    <mergeCell ref="A166:J166"/>
    <mergeCell ref="A131:J131"/>
    <mergeCell ref="B132:F132"/>
    <mergeCell ref="B133:F133"/>
    <mergeCell ref="A43:J43"/>
    <mergeCell ref="L325:L326"/>
    <mergeCell ref="I3:J3"/>
    <mergeCell ref="J325:J326"/>
    <mergeCell ref="G325:G326"/>
    <mergeCell ref="B3:H3"/>
    <mergeCell ref="A325:A326"/>
    <mergeCell ref="A114:J114"/>
    <mergeCell ref="A276:J276"/>
    <mergeCell ref="A285:J285"/>
    <mergeCell ref="A311:J311"/>
    <mergeCell ref="A319:J319"/>
    <mergeCell ref="A180:J180"/>
    <mergeCell ref="A189:J189"/>
    <mergeCell ref="A155:J155"/>
    <mergeCell ref="A113:I113"/>
    <mergeCell ref="A143:J143"/>
    <mergeCell ref="B144:F144"/>
    <mergeCell ref="A268:J268"/>
    <mergeCell ref="A303:J303"/>
    <mergeCell ref="A119:J119"/>
    <mergeCell ref="A176:J176"/>
    <mergeCell ref="A146:J146"/>
    <mergeCell ref="A153:J153"/>
    <mergeCell ref="A198:J198"/>
    <mergeCell ref="Q4:Q5"/>
    <mergeCell ref="P4:P5"/>
    <mergeCell ref="O4:O5"/>
    <mergeCell ref="L4:L5"/>
    <mergeCell ref="A70:J70"/>
    <mergeCell ref="A4:A5"/>
    <mergeCell ref="B4:C4"/>
    <mergeCell ref="I4:I5"/>
    <mergeCell ref="H4:H5"/>
    <mergeCell ref="A8:J8"/>
    <mergeCell ref="D4:D5"/>
    <mergeCell ref="A22:J22"/>
    <mergeCell ref="A56:J56"/>
    <mergeCell ref="B239:F239"/>
    <mergeCell ref="A334:J334"/>
    <mergeCell ref="A199:J199"/>
    <mergeCell ref="A204:J204"/>
    <mergeCell ref="A216:J216"/>
    <mergeCell ref="A220:J220"/>
    <mergeCell ref="A228:J228"/>
    <mergeCell ref="B217:F217"/>
    <mergeCell ref="B218:F218"/>
    <mergeCell ref="A295:J295"/>
    <mergeCell ref="A231:J231"/>
    <mergeCell ref="A238:J238"/>
    <mergeCell ref="A240:J240"/>
    <mergeCell ref="A255:J255"/>
    <mergeCell ref="A330:J330"/>
    <mergeCell ref="A251:J251"/>
    <mergeCell ref="B229:F229"/>
    <mergeCell ref="B230:F230"/>
    <mergeCell ref="B219:F219"/>
    <mergeCell ref="B419:F419"/>
    <mergeCell ref="A342:J342"/>
    <mergeCell ref="A337:J337"/>
    <mergeCell ref="B401:F401"/>
    <mergeCell ref="B402:F402"/>
    <mergeCell ref="B404:F404"/>
    <mergeCell ref="B410:F410"/>
    <mergeCell ref="B408:F408"/>
    <mergeCell ref="B412:F412"/>
    <mergeCell ref="B405:F405"/>
    <mergeCell ref="B403:F403"/>
    <mergeCell ref="B413:F413"/>
    <mergeCell ref="A345:J345"/>
    <mergeCell ref="A356:J356"/>
    <mergeCell ref="A360:J360"/>
    <mergeCell ref="A374:J374"/>
    <mergeCell ref="B411:F411"/>
    <mergeCell ref="B414:F414"/>
    <mergeCell ref="B406:F406"/>
    <mergeCell ref="A366:J366"/>
    <mergeCell ref="B415:F415"/>
    <mergeCell ref="B441:F441"/>
    <mergeCell ref="A446:J446"/>
    <mergeCell ref="B452:F452"/>
    <mergeCell ref="B437:F437"/>
    <mergeCell ref="B438:F438"/>
    <mergeCell ref="B439:F439"/>
    <mergeCell ref="B440:F440"/>
    <mergeCell ref="B431:F431"/>
    <mergeCell ref="B442:F442"/>
    <mergeCell ref="B443:F443"/>
    <mergeCell ref="B444:F444"/>
    <mergeCell ref="B445:F445"/>
    <mergeCell ref="B134:F134"/>
    <mergeCell ref="B453:F453"/>
    <mergeCell ref="A378:J378"/>
    <mergeCell ref="B418:F418"/>
    <mergeCell ref="B433:F433"/>
    <mergeCell ref="B424:F424"/>
    <mergeCell ref="B430:F430"/>
    <mergeCell ref="B400:F400"/>
    <mergeCell ref="A423:J423"/>
    <mergeCell ref="A435:J435"/>
    <mergeCell ref="B416:F416"/>
    <mergeCell ref="B429:F429"/>
    <mergeCell ref="A451:J451"/>
    <mergeCell ref="A381:J381"/>
    <mergeCell ref="A384:J384"/>
    <mergeCell ref="A388:J388"/>
    <mergeCell ref="A397:J397"/>
    <mergeCell ref="B436:F436"/>
    <mergeCell ref="B420:F420"/>
    <mergeCell ref="B421:F421"/>
    <mergeCell ref="A417:J417"/>
    <mergeCell ref="B434:F434"/>
    <mergeCell ref="B432:F432"/>
    <mergeCell ref="B422:F422"/>
  </mergeCells>
  <phoneticPr fontId="0" type="noConversion"/>
  <pageMargins left="0.74803149606299213" right="0.74803149606299213" top="0.98425196850393704" bottom="0.98425196850393704" header="0.51181102362204722" footer="0.51181102362204722"/>
  <pageSetup paperSize="9" scale="64" fitToHeight="0" orientation="portrait" r:id="rId1"/>
  <headerFooter alignWithMargins="0"/>
  <rowBreaks count="1" manualBreakCount="1">
    <brk id="341"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pageSetUpPr fitToPage="1"/>
  </sheetPr>
  <dimension ref="A1:AA114"/>
  <sheetViews>
    <sheetView zoomScaleNormal="100" zoomScaleSheetLayoutView="100" workbookViewId="0">
      <pane xSplit="1" ySplit="6" topLeftCell="B7" activePane="bottomRight" state="frozen"/>
      <selection pane="topRight" activeCell="C1" sqref="C1"/>
      <selection pane="bottomLeft" activeCell="A9" sqref="A9"/>
      <selection pane="bottomRight" activeCell="W36" sqref="W36"/>
    </sheetView>
  </sheetViews>
  <sheetFormatPr defaultColWidth="9.140625" defaultRowHeight="20.25"/>
  <cols>
    <col min="1" max="1" width="34.42578125" style="36" customWidth="1"/>
    <col min="2" max="3" width="10.28515625" style="35" customWidth="1"/>
    <col min="4" max="4" width="12.5703125" style="35" customWidth="1"/>
    <col min="5" max="5" width="11" style="35" customWidth="1"/>
    <col min="6" max="6" width="11.28515625" style="35" customWidth="1"/>
    <col min="7" max="7" width="15.140625" style="35" customWidth="1"/>
    <col min="8" max="8" width="6.85546875" style="35" customWidth="1"/>
    <col min="9" max="9" width="15.85546875" style="290" customWidth="1"/>
    <col min="10" max="10" width="8.5703125" style="80" customWidth="1"/>
    <col min="11" max="11" width="1.7109375" style="208" customWidth="1"/>
    <col min="12" max="12" width="13.140625" style="503" customWidth="1"/>
    <col min="13" max="13" width="8.7109375" style="185" customWidth="1"/>
    <col min="14" max="14" width="10" style="185" customWidth="1"/>
    <col min="15" max="15" width="7.5703125" style="185" hidden="1" customWidth="1"/>
    <col min="16" max="16" width="8.7109375" style="185" hidden="1" customWidth="1"/>
    <col min="17" max="17" width="8.28515625" style="185" hidden="1" customWidth="1"/>
    <col min="18" max="18" width="7.140625" style="36" hidden="1" customWidth="1"/>
    <col min="19" max="19" width="6.7109375" style="36" hidden="1" customWidth="1"/>
    <col min="20" max="20" width="7.42578125" style="36" hidden="1" customWidth="1"/>
    <col min="21" max="21" width="8.85546875" style="229" hidden="1" customWidth="1"/>
    <col min="22" max="22" width="12" style="36" hidden="1" customWidth="1"/>
    <col min="23" max="24" width="13" style="503" customWidth="1"/>
    <col min="25" max="16384" width="9.140625" style="36"/>
  </cols>
  <sheetData>
    <row r="1" spans="1:27" ht="14.25" customHeight="1" thickBot="1">
      <c r="A1" s="1600" t="s">
        <v>120</v>
      </c>
      <c r="B1" s="1610" t="s">
        <v>117</v>
      </c>
      <c r="C1" s="1603"/>
      <c r="D1" s="1603"/>
      <c r="E1" s="1603"/>
      <c r="F1" s="1603"/>
      <c r="G1" s="1603"/>
      <c r="H1" s="1604"/>
      <c r="I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J1" s="1596"/>
      <c r="K1" s="849"/>
      <c r="L1" s="691"/>
      <c r="M1" s="187"/>
      <c r="N1" s="187"/>
      <c r="O1" s="101"/>
      <c r="P1" s="101"/>
      <c r="Q1" s="101"/>
    </row>
    <row r="2" spans="1:27" ht="14.25" customHeight="1" thickTop="1" thickBot="1">
      <c r="A2" s="1601"/>
      <c r="B2" s="1611" t="s">
        <v>118</v>
      </c>
      <c r="C2" s="1605"/>
      <c r="D2" s="1605"/>
      <c r="E2" s="1605"/>
      <c r="F2" s="1605"/>
      <c r="G2" s="1605"/>
      <c r="H2" s="1606"/>
      <c r="I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J2" s="1608"/>
      <c r="K2" s="850"/>
      <c r="L2" s="692"/>
      <c r="M2" s="187"/>
      <c r="N2" s="187"/>
      <c r="O2" s="101"/>
      <c r="P2" s="101"/>
      <c r="Q2" s="101"/>
    </row>
    <row r="3" spans="1:27" ht="14.25" customHeight="1" thickTop="1" thickBot="1">
      <c r="A3" s="1602"/>
      <c r="B3" s="1612" t="s">
        <v>119</v>
      </c>
      <c r="C3" s="1613"/>
      <c r="D3" s="1613"/>
      <c r="E3" s="1613"/>
      <c r="F3" s="1613"/>
      <c r="G3" s="1613"/>
      <c r="H3" s="1614"/>
      <c r="I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J3" s="1585"/>
      <c r="K3" s="690"/>
      <c r="L3" s="693"/>
      <c r="M3" s="187"/>
      <c r="N3" s="187"/>
      <c r="O3" s="101"/>
      <c r="P3" s="101"/>
      <c r="Q3" s="101"/>
    </row>
    <row r="4" spans="1:27" ht="34.5" customHeight="1">
      <c r="A4" s="1573" t="s">
        <v>141</v>
      </c>
      <c r="B4" s="1575" t="s">
        <v>264</v>
      </c>
      <c r="C4" s="1575"/>
      <c r="D4" s="1578" t="s">
        <v>398</v>
      </c>
      <c r="E4" s="1578" t="s">
        <v>144</v>
      </c>
      <c r="F4" s="1578" t="s">
        <v>586</v>
      </c>
      <c r="G4" s="1578" t="s">
        <v>38</v>
      </c>
      <c r="H4" s="1578" t="s">
        <v>13</v>
      </c>
      <c r="I4" s="1576" t="s">
        <v>6</v>
      </c>
      <c r="J4" s="1599" t="s">
        <v>116</v>
      </c>
      <c r="K4" s="852"/>
      <c r="L4" s="1568" t="s">
        <v>565</v>
      </c>
      <c r="M4" s="852"/>
      <c r="N4" s="852"/>
      <c r="O4" s="1567" t="s">
        <v>117</v>
      </c>
      <c r="P4" s="1567" t="s">
        <v>118</v>
      </c>
      <c r="Q4" s="1567" t="s">
        <v>119</v>
      </c>
    </row>
    <row r="5" spans="1:27" ht="21.75" customHeight="1" thickBot="1">
      <c r="A5" s="1574"/>
      <c r="B5" s="268" t="s">
        <v>145</v>
      </c>
      <c r="C5" s="268" t="s">
        <v>146</v>
      </c>
      <c r="D5" s="1579"/>
      <c r="E5" s="1579"/>
      <c r="F5" s="1579"/>
      <c r="G5" s="1579"/>
      <c r="H5" s="1579"/>
      <c r="I5" s="1577"/>
      <c r="J5" s="1587"/>
      <c r="K5" s="210"/>
      <c r="L5" s="1569"/>
      <c r="M5" s="852"/>
      <c r="N5" s="852"/>
      <c r="O5" s="1567"/>
      <c r="P5" s="1567"/>
      <c r="Q5" s="1567"/>
      <c r="R5" s="103" t="s">
        <v>111</v>
      </c>
      <c r="S5" s="103" t="s">
        <v>112</v>
      </c>
      <c r="T5" s="103" t="s">
        <v>113</v>
      </c>
      <c r="U5" s="230" t="s">
        <v>115</v>
      </c>
      <c r="V5" s="103" t="s">
        <v>114</v>
      </c>
    </row>
    <row r="6" spans="1:27" ht="28.5" customHeight="1" thickBot="1">
      <c r="A6" s="853" t="s">
        <v>8</v>
      </c>
      <c r="B6" s="265"/>
      <c r="C6" s="265"/>
      <c r="D6" s="265"/>
      <c r="E6" s="265"/>
      <c r="F6" s="265"/>
      <c r="G6" s="265"/>
      <c r="H6" s="265"/>
      <c r="I6" s="292"/>
      <c r="J6" s="266"/>
      <c r="K6" s="210"/>
      <c r="L6" s="497"/>
      <c r="M6" s="189"/>
      <c r="N6" s="189"/>
      <c r="O6" s="115">
        <f>SUM(O9:O109)</f>
        <v>0</v>
      </c>
      <c r="P6" s="115">
        <f>SUM(P9:P112)</f>
        <v>0</v>
      </c>
      <c r="Q6" s="115">
        <f>SUM(Q9:Q112)</f>
        <v>0</v>
      </c>
    </row>
    <row r="7" spans="1:27" s="619" customFormat="1" ht="27" customHeight="1" thickBot="1">
      <c r="A7" s="783" t="s">
        <v>1355</v>
      </c>
      <c r="B7" s="855"/>
      <c r="C7" s="855"/>
      <c r="D7" s="855"/>
      <c r="E7" s="855"/>
      <c r="F7" s="855"/>
      <c r="G7" s="855"/>
      <c r="H7" s="855"/>
      <c r="I7" s="859"/>
      <c r="J7" s="856"/>
      <c r="K7" s="857"/>
      <c r="L7" s="704"/>
      <c r="M7" s="192"/>
      <c r="N7" s="192"/>
      <c r="O7" s="192"/>
      <c r="P7" s="192"/>
      <c r="Q7" s="192"/>
      <c r="U7" s="620"/>
      <c r="W7" s="1335"/>
      <c r="X7" s="1335"/>
    </row>
    <row r="8" spans="1:27" s="619" customFormat="1" ht="33" customHeight="1" thickBot="1">
      <c r="A8" s="1580" t="s">
        <v>1356</v>
      </c>
      <c r="B8" s="1581"/>
      <c r="C8" s="1581"/>
      <c r="D8" s="1581"/>
      <c r="E8" s="1581"/>
      <c r="F8" s="1581"/>
      <c r="G8" s="1581"/>
      <c r="H8" s="1581"/>
      <c r="I8" s="1581"/>
      <c r="J8" s="1582"/>
      <c r="K8" s="857"/>
      <c r="L8" s="501"/>
      <c r="M8" s="857"/>
      <c r="N8" s="857"/>
      <c r="O8" s="854"/>
      <c r="P8" s="618"/>
      <c r="Q8" s="618"/>
      <c r="R8" s="623"/>
      <c r="S8" s="623"/>
      <c r="T8" s="623"/>
      <c r="U8" s="620"/>
      <c r="W8" s="503"/>
      <c r="X8" s="503"/>
      <c r="Y8" s="726"/>
    </row>
    <row r="9" spans="1:27" ht="12.75" customHeight="1">
      <c r="A9" s="1026" t="s">
        <v>1357</v>
      </c>
      <c r="B9" s="378">
        <v>8</v>
      </c>
      <c r="C9" s="378">
        <v>9</v>
      </c>
      <c r="D9" s="281">
        <v>2.1</v>
      </c>
      <c r="E9" s="50" t="s">
        <v>140</v>
      </c>
      <c r="F9" s="373">
        <v>54</v>
      </c>
      <c r="G9" s="381" t="s">
        <v>1577</v>
      </c>
      <c r="H9" s="378">
        <v>49</v>
      </c>
      <c r="I9" s="934" t="s">
        <v>1462</v>
      </c>
      <c r="J9" s="1017"/>
      <c r="K9" s="857"/>
      <c r="L9" s="1036">
        <v>370000</v>
      </c>
      <c r="M9" s="857"/>
      <c r="N9" s="857"/>
      <c r="O9" s="171"/>
      <c r="P9" s="172">
        <f t="shared" ref="P9:P14" si="0">IF(OR(U9="",J9=""),0,J9*U9)</f>
        <v>0</v>
      </c>
      <c r="Q9" s="172">
        <f t="shared" ref="Q9:Q14" si="1">IF(OR(V9="",J9=""),0,J9*V9)</f>
        <v>0</v>
      </c>
      <c r="R9" s="320">
        <v>1045</v>
      </c>
      <c r="S9" s="320">
        <v>810</v>
      </c>
      <c r="T9" s="320">
        <v>485</v>
      </c>
      <c r="U9" s="229">
        <f>(R9/1000)*(S9/1000)*(T9/1000)</f>
        <v>0.41052824999999998</v>
      </c>
      <c r="V9" s="321">
        <v>53</v>
      </c>
      <c r="Y9" s="726"/>
      <c r="AA9" s="176"/>
    </row>
    <row r="10" spans="1:27" ht="12.75" customHeight="1">
      <c r="A10" s="57" t="s">
        <v>1358</v>
      </c>
      <c r="B10" s="1021">
        <v>10</v>
      </c>
      <c r="C10" s="1021">
        <v>12</v>
      </c>
      <c r="D10" s="1020">
        <v>2.66</v>
      </c>
      <c r="E10" s="51" t="s">
        <v>140</v>
      </c>
      <c r="F10" s="38">
        <v>54</v>
      </c>
      <c r="G10" s="97" t="s">
        <v>1578</v>
      </c>
      <c r="H10" s="1021">
        <v>59.5</v>
      </c>
      <c r="I10" s="889" t="s">
        <v>1462</v>
      </c>
      <c r="J10" s="1015"/>
      <c r="K10" s="857"/>
      <c r="L10" s="1009">
        <v>489000</v>
      </c>
      <c r="M10" s="857"/>
      <c r="N10" s="857"/>
      <c r="O10" s="171"/>
      <c r="P10" s="172">
        <f t="shared" si="0"/>
        <v>0</v>
      </c>
      <c r="Q10" s="172">
        <f t="shared" si="1"/>
        <v>0</v>
      </c>
      <c r="R10" s="320">
        <v>1025</v>
      </c>
      <c r="S10" s="320">
        <v>950</v>
      </c>
      <c r="T10" s="320">
        <v>510</v>
      </c>
      <c r="U10" s="229">
        <f>(R10/1000)*(S10/1000)*(T10/1000)</f>
        <v>0.49661249999999996</v>
      </c>
      <c r="V10" s="321">
        <v>66.5</v>
      </c>
      <c r="Y10" s="726"/>
      <c r="AA10" s="176"/>
    </row>
    <row r="11" spans="1:27" ht="12.75" customHeight="1">
      <c r="A11" s="57" t="s">
        <v>1359</v>
      </c>
      <c r="B11" s="1021">
        <v>12</v>
      </c>
      <c r="C11" s="1021">
        <v>14</v>
      </c>
      <c r="D11" s="1020">
        <v>3.31</v>
      </c>
      <c r="E11" s="51" t="s">
        <v>140</v>
      </c>
      <c r="F11" s="38">
        <v>56</v>
      </c>
      <c r="G11" s="97" t="s">
        <v>1578</v>
      </c>
      <c r="H11" s="1021">
        <v>63</v>
      </c>
      <c r="I11" s="889" t="s">
        <v>1462</v>
      </c>
      <c r="J11" s="1015"/>
      <c r="K11" s="857"/>
      <c r="L11" s="1009">
        <v>565000</v>
      </c>
      <c r="M11" s="857"/>
      <c r="N11" s="857"/>
      <c r="O11" s="171"/>
      <c r="P11" s="172">
        <f t="shared" si="0"/>
        <v>0</v>
      </c>
      <c r="Q11" s="172">
        <f t="shared" si="1"/>
        <v>0</v>
      </c>
      <c r="R11" s="320">
        <v>1025</v>
      </c>
      <c r="S11" s="320">
        <v>950</v>
      </c>
      <c r="T11" s="320">
        <v>510</v>
      </c>
      <c r="U11" s="229">
        <f t="shared" ref="U11:U13" si="2">(R11/1000)*(S11/1000)*(T11/1000)</f>
        <v>0.49661249999999996</v>
      </c>
      <c r="V11" s="321">
        <v>70</v>
      </c>
      <c r="Y11" s="726"/>
      <c r="AA11" s="176"/>
    </row>
    <row r="12" spans="1:27" ht="12.75" customHeight="1">
      <c r="A12" s="57" t="s">
        <v>1360</v>
      </c>
      <c r="B12" s="1021">
        <v>14</v>
      </c>
      <c r="C12" s="1021">
        <v>16</v>
      </c>
      <c r="D12" s="1020">
        <v>3.97</v>
      </c>
      <c r="E12" s="51" t="s">
        <v>140</v>
      </c>
      <c r="F12" s="38">
        <v>56</v>
      </c>
      <c r="G12" s="97" t="s">
        <v>1578</v>
      </c>
      <c r="H12" s="1021">
        <v>75</v>
      </c>
      <c r="I12" s="889" t="s">
        <v>1462</v>
      </c>
      <c r="J12" s="1015"/>
      <c r="K12" s="857"/>
      <c r="L12" s="1009">
        <v>623000</v>
      </c>
      <c r="M12" s="857"/>
      <c r="N12" s="857"/>
      <c r="O12" s="171"/>
      <c r="P12" s="172">
        <f t="shared" si="0"/>
        <v>0</v>
      </c>
      <c r="Q12" s="172">
        <f t="shared" si="1"/>
        <v>0</v>
      </c>
      <c r="R12" s="320">
        <v>1025</v>
      </c>
      <c r="S12" s="320">
        <v>950</v>
      </c>
      <c r="T12" s="320">
        <v>510</v>
      </c>
      <c r="U12" s="229">
        <f t="shared" si="2"/>
        <v>0.49661249999999996</v>
      </c>
      <c r="V12" s="321">
        <v>82</v>
      </c>
      <c r="Y12" s="726"/>
      <c r="AA12" s="176"/>
    </row>
    <row r="13" spans="1:27" ht="12.75" customHeight="1">
      <c r="A13" s="69" t="s">
        <v>1362</v>
      </c>
      <c r="B13" s="1022">
        <v>15.5</v>
      </c>
      <c r="C13" s="1022">
        <v>18</v>
      </c>
      <c r="D13" s="1016">
        <v>4.87</v>
      </c>
      <c r="E13" s="571" t="s">
        <v>140</v>
      </c>
      <c r="F13" s="366">
        <v>56</v>
      </c>
      <c r="G13" s="367" t="s">
        <v>1578</v>
      </c>
      <c r="H13" s="1022">
        <v>77.5</v>
      </c>
      <c r="I13" s="1023" t="s">
        <v>1462</v>
      </c>
      <c r="J13" s="1018"/>
      <c r="K13" s="857"/>
      <c r="L13" s="1010">
        <v>696000</v>
      </c>
      <c r="M13" s="857"/>
      <c r="N13" s="857"/>
      <c r="O13" s="171"/>
      <c r="P13" s="172">
        <f t="shared" si="0"/>
        <v>0</v>
      </c>
      <c r="Q13" s="172">
        <f t="shared" si="1"/>
        <v>0</v>
      </c>
      <c r="R13" s="320">
        <v>1025</v>
      </c>
      <c r="S13" s="320">
        <v>950</v>
      </c>
      <c r="T13" s="320">
        <v>510</v>
      </c>
      <c r="U13" s="229">
        <f t="shared" si="2"/>
        <v>0.49661249999999996</v>
      </c>
      <c r="V13" s="321">
        <v>84.5</v>
      </c>
      <c r="Y13" s="726"/>
      <c r="AA13" s="176"/>
    </row>
    <row r="14" spans="1:27" ht="12.75" customHeight="1" thickBot="1">
      <c r="A14" s="1037" t="s">
        <v>1576</v>
      </c>
      <c r="B14" s="372">
        <v>17.5</v>
      </c>
      <c r="C14" s="372">
        <v>19.5</v>
      </c>
      <c r="D14" s="282">
        <v>6.12</v>
      </c>
      <c r="E14" s="1038" t="s">
        <v>140</v>
      </c>
      <c r="F14" s="375">
        <v>57</v>
      </c>
      <c r="G14" s="376" t="s">
        <v>1361</v>
      </c>
      <c r="H14" s="372">
        <v>90.5</v>
      </c>
      <c r="I14" s="935" t="s">
        <v>1462</v>
      </c>
      <c r="J14" s="1019"/>
      <c r="K14" s="1008"/>
      <c r="L14" s="1041">
        <v>853000</v>
      </c>
      <c r="M14" s="1008"/>
      <c r="N14" s="1008"/>
      <c r="O14" s="171"/>
      <c r="P14" s="172">
        <f t="shared" si="0"/>
        <v>0</v>
      </c>
      <c r="Q14" s="172">
        <f t="shared" si="1"/>
        <v>0</v>
      </c>
      <c r="R14" s="320">
        <v>1120</v>
      </c>
      <c r="S14" s="320">
        <v>865</v>
      </c>
      <c r="T14" s="320">
        <v>560</v>
      </c>
      <c r="U14" s="229">
        <f t="shared" ref="U14" si="3">(R14/1000)*(S14/1000)*(T14/1000)</f>
        <v>0.54252800000000012</v>
      </c>
      <c r="V14" s="321">
        <v>99</v>
      </c>
      <c r="Y14" s="726"/>
      <c r="AA14" s="176"/>
    </row>
    <row r="15" spans="1:27" s="619" customFormat="1" ht="27.75" customHeight="1" thickBot="1">
      <c r="A15" s="783" t="s">
        <v>1363</v>
      </c>
      <c r="B15" s="1013"/>
      <c r="C15" s="1013"/>
      <c r="D15" s="1013"/>
      <c r="E15" s="1013"/>
      <c r="F15" s="1013"/>
      <c r="G15" s="1013"/>
      <c r="H15" s="1013"/>
      <c r="I15" s="859"/>
      <c r="J15" s="1014"/>
      <c r="K15" s="857"/>
      <c r="L15" s="704"/>
      <c r="M15" s="192"/>
      <c r="N15" s="192"/>
      <c r="O15" s="192"/>
      <c r="P15" s="192"/>
      <c r="Q15" s="192"/>
      <c r="U15" s="620"/>
      <c r="W15" s="503"/>
      <c r="X15" s="503"/>
    </row>
    <row r="16" spans="1:27" s="866" customFormat="1" ht="25.5" customHeight="1" thickBot="1">
      <c r="A16" s="1546" t="s">
        <v>1364</v>
      </c>
      <c r="B16" s="1547"/>
      <c r="C16" s="1547"/>
      <c r="D16" s="1547"/>
      <c r="E16" s="1547"/>
      <c r="F16" s="1547"/>
      <c r="G16" s="1547"/>
      <c r="H16" s="1547"/>
      <c r="I16" s="1547"/>
      <c r="J16" s="1548"/>
      <c r="K16" s="860"/>
      <c r="L16" s="861"/>
      <c r="M16" s="860"/>
      <c r="N16" s="860"/>
      <c r="O16" s="862"/>
      <c r="P16" s="863"/>
      <c r="Q16" s="863"/>
      <c r="R16" s="864"/>
      <c r="S16" s="864"/>
      <c r="T16" s="864"/>
      <c r="U16" s="865"/>
      <c r="W16" s="503"/>
      <c r="X16" s="503"/>
    </row>
    <row r="17" spans="1:27" ht="12.75" customHeight="1">
      <c r="A17" s="59" t="s">
        <v>1365</v>
      </c>
      <c r="B17" s="39">
        <v>1.8</v>
      </c>
      <c r="C17" s="444">
        <v>2.2000000000000002</v>
      </c>
      <c r="D17" s="441">
        <v>41</v>
      </c>
      <c r="E17" s="39">
        <v>523</v>
      </c>
      <c r="F17" s="441">
        <v>30</v>
      </c>
      <c r="G17" s="445" t="s">
        <v>1366</v>
      </c>
      <c r="H17" s="387">
        <v>12.5</v>
      </c>
      <c r="I17" s="889" t="s">
        <v>1462</v>
      </c>
      <c r="J17" s="916"/>
      <c r="K17" s="857"/>
      <c r="L17" s="1009">
        <v>118000</v>
      </c>
      <c r="M17" s="857"/>
      <c r="N17" s="857"/>
      <c r="O17" s="171"/>
      <c r="P17" s="172">
        <f t="shared" ref="P17:P23" si="4">IF(OR(U17="",J17=""),0,J17*U17)</f>
        <v>0</v>
      </c>
      <c r="Q17" s="172">
        <f t="shared" ref="Q17:Q23" si="5">IF(OR(V17="",J17=""),0,J17*V17)</f>
        <v>0</v>
      </c>
      <c r="R17" s="322">
        <v>1155</v>
      </c>
      <c r="S17" s="322">
        <v>245</v>
      </c>
      <c r="T17" s="321">
        <v>490</v>
      </c>
      <c r="U17" s="231">
        <f t="shared" ref="U17:U23" si="6">(R17/1000)*(S17/1000)*(T17/1000)</f>
        <v>0.13865775</v>
      </c>
      <c r="V17" s="321">
        <v>16</v>
      </c>
      <c r="Y17" s="726"/>
      <c r="AA17" s="176"/>
    </row>
    <row r="18" spans="1:27" ht="12.75" customHeight="1">
      <c r="A18" s="59" t="s">
        <v>1367</v>
      </c>
      <c r="B18" s="39">
        <v>2.2000000000000002</v>
      </c>
      <c r="C18" s="444">
        <v>2.6</v>
      </c>
      <c r="D18" s="441">
        <v>41</v>
      </c>
      <c r="E18" s="39">
        <v>523</v>
      </c>
      <c r="F18" s="441">
        <v>30</v>
      </c>
      <c r="G18" s="445" t="s">
        <v>1366</v>
      </c>
      <c r="H18" s="387">
        <v>12.5</v>
      </c>
      <c r="I18" s="889" t="s">
        <v>1462</v>
      </c>
      <c r="J18" s="911"/>
      <c r="K18" s="857"/>
      <c r="L18" s="1009">
        <v>120000</v>
      </c>
      <c r="M18" s="857"/>
      <c r="N18" s="857"/>
      <c r="O18" s="171"/>
      <c r="P18" s="172">
        <f t="shared" si="4"/>
        <v>0</v>
      </c>
      <c r="Q18" s="172">
        <f t="shared" si="5"/>
        <v>0</v>
      </c>
      <c r="R18" s="322">
        <v>1155</v>
      </c>
      <c r="S18" s="322">
        <v>245</v>
      </c>
      <c r="T18" s="321">
        <v>490</v>
      </c>
      <c r="U18" s="231">
        <f t="shared" si="6"/>
        <v>0.13865775</v>
      </c>
      <c r="V18" s="321">
        <v>16</v>
      </c>
      <c r="Y18" s="726"/>
      <c r="AA18" s="176"/>
    </row>
    <row r="19" spans="1:27" ht="12.75" customHeight="1">
      <c r="A19" s="59" t="s">
        <v>1368</v>
      </c>
      <c r="B19" s="39">
        <v>2.8</v>
      </c>
      <c r="C19" s="444">
        <v>3.2</v>
      </c>
      <c r="D19" s="441">
        <v>41</v>
      </c>
      <c r="E19" s="39">
        <v>573</v>
      </c>
      <c r="F19" s="441">
        <v>34</v>
      </c>
      <c r="G19" s="445" t="s">
        <v>1366</v>
      </c>
      <c r="H19" s="387">
        <v>13</v>
      </c>
      <c r="I19" s="889" t="s">
        <v>1462</v>
      </c>
      <c r="J19" s="911"/>
      <c r="K19" s="857"/>
      <c r="L19" s="1009">
        <v>121000</v>
      </c>
      <c r="M19" s="857"/>
      <c r="N19" s="857"/>
      <c r="O19" s="171"/>
      <c r="P19" s="172">
        <f t="shared" si="4"/>
        <v>0</v>
      </c>
      <c r="Q19" s="172">
        <f t="shared" si="5"/>
        <v>0</v>
      </c>
      <c r="R19" s="322">
        <v>1155</v>
      </c>
      <c r="S19" s="322">
        <v>245</v>
      </c>
      <c r="T19" s="321">
        <v>490</v>
      </c>
      <c r="U19" s="231">
        <f t="shared" si="6"/>
        <v>0.13865775</v>
      </c>
      <c r="V19" s="321">
        <v>16.5</v>
      </c>
      <c r="Y19" s="726"/>
      <c r="AA19" s="176"/>
    </row>
    <row r="20" spans="1:27" ht="12.75" customHeight="1">
      <c r="A20" s="59" t="s">
        <v>1369</v>
      </c>
      <c r="B20" s="39">
        <v>3.6</v>
      </c>
      <c r="C20" s="444">
        <v>4</v>
      </c>
      <c r="D20" s="441">
        <v>41</v>
      </c>
      <c r="E20" s="39">
        <v>573</v>
      </c>
      <c r="F20" s="441">
        <v>34</v>
      </c>
      <c r="G20" s="445" t="s">
        <v>1366</v>
      </c>
      <c r="H20" s="387">
        <v>13</v>
      </c>
      <c r="I20" s="889" t="s">
        <v>1462</v>
      </c>
      <c r="J20" s="911"/>
      <c r="K20" s="857"/>
      <c r="L20" s="1009">
        <v>124000</v>
      </c>
      <c r="M20" s="857"/>
      <c r="N20" s="857"/>
      <c r="O20" s="171"/>
      <c r="P20" s="172">
        <f t="shared" si="4"/>
        <v>0</v>
      </c>
      <c r="Q20" s="172">
        <f t="shared" si="5"/>
        <v>0</v>
      </c>
      <c r="R20" s="322">
        <v>1155</v>
      </c>
      <c r="S20" s="322">
        <v>245</v>
      </c>
      <c r="T20" s="321">
        <v>490</v>
      </c>
      <c r="U20" s="231">
        <f t="shared" si="6"/>
        <v>0.13865775</v>
      </c>
      <c r="V20" s="321">
        <v>16.5</v>
      </c>
      <c r="Y20" s="726"/>
      <c r="AA20" s="176"/>
    </row>
    <row r="21" spans="1:27" ht="12.75" customHeight="1">
      <c r="A21" s="59" t="s">
        <v>1370</v>
      </c>
      <c r="B21" s="39">
        <v>4.5</v>
      </c>
      <c r="C21" s="444">
        <v>5</v>
      </c>
      <c r="D21" s="441">
        <v>48</v>
      </c>
      <c r="E21" s="39">
        <v>693</v>
      </c>
      <c r="F21" s="441">
        <v>35</v>
      </c>
      <c r="G21" s="445" t="s">
        <v>1371</v>
      </c>
      <c r="H21" s="387">
        <v>18.5</v>
      </c>
      <c r="I21" s="889" t="s">
        <v>1462</v>
      </c>
      <c r="J21" s="912"/>
      <c r="K21" s="857"/>
      <c r="L21" s="1009">
        <v>158000</v>
      </c>
      <c r="M21" s="857"/>
      <c r="N21" s="857"/>
      <c r="O21" s="171"/>
      <c r="P21" s="172">
        <f t="shared" si="4"/>
        <v>0</v>
      </c>
      <c r="Q21" s="172">
        <f t="shared" si="5"/>
        <v>0</v>
      </c>
      <c r="R21" s="322">
        <v>1370</v>
      </c>
      <c r="S21" s="322">
        <v>295</v>
      </c>
      <c r="T21" s="321">
        <v>505</v>
      </c>
      <c r="U21" s="231">
        <f t="shared" si="6"/>
        <v>0.20409575000000002</v>
      </c>
      <c r="V21" s="321">
        <v>22.8</v>
      </c>
      <c r="Y21" s="726"/>
      <c r="AA21" s="176"/>
    </row>
    <row r="22" spans="1:27" ht="12.75" customHeight="1">
      <c r="A22" s="59" t="s">
        <v>1372</v>
      </c>
      <c r="B22" s="39">
        <v>5.6</v>
      </c>
      <c r="C22" s="444">
        <v>6.3</v>
      </c>
      <c r="D22" s="441">
        <v>48</v>
      </c>
      <c r="E22" s="39">
        <v>792</v>
      </c>
      <c r="F22" s="441">
        <v>36</v>
      </c>
      <c r="G22" s="445" t="s">
        <v>1371</v>
      </c>
      <c r="H22" s="387">
        <v>18.8</v>
      </c>
      <c r="I22" s="889" t="s">
        <v>1462</v>
      </c>
      <c r="J22" s="912"/>
      <c r="K22" s="857"/>
      <c r="L22" s="1009">
        <v>160000</v>
      </c>
      <c r="M22" s="857"/>
      <c r="N22" s="857"/>
      <c r="O22" s="171"/>
      <c r="P22" s="172">
        <f t="shared" si="4"/>
        <v>0</v>
      </c>
      <c r="Q22" s="172">
        <f t="shared" si="5"/>
        <v>0</v>
      </c>
      <c r="R22" s="322">
        <v>1370</v>
      </c>
      <c r="S22" s="322">
        <v>295</v>
      </c>
      <c r="T22" s="321">
        <v>505</v>
      </c>
      <c r="U22" s="231">
        <f t="shared" si="6"/>
        <v>0.20409575000000002</v>
      </c>
      <c r="V22" s="321">
        <v>23.1</v>
      </c>
      <c r="Y22" s="726"/>
      <c r="AA22" s="176"/>
    </row>
    <row r="23" spans="1:27" ht="12.75" customHeight="1" thickBot="1">
      <c r="A23" s="59" t="s">
        <v>1373</v>
      </c>
      <c r="B23" s="39">
        <v>7.1</v>
      </c>
      <c r="C23" s="444">
        <v>8</v>
      </c>
      <c r="D23" s="441">
        <v>60</v>
      </c>
      <c r="E23" s="39">
        <v>933</v>
      </c>
      <c r="F23" s="441">
        <v>37</v>
      </c>
      <c r="G23" s="445" t="s">
        <v>1371</v>
      </c>
      <c r="H23" s="387">
        <v>19.5</v>
      </c>
      <c r="I23" s="889" t="s">
        <v>1462</v>
      </c>
      <c r="J23" s="915"/>
      <c r="K23" s="857"/>
      <c r="L23" s="1009">
        <v>166000</v>
      </c>
      <c r="M23" s="857"/>
      <c r="N23" s="857"/>
      <c r="O23" s="171"/>
      <c r="P23" s="172">
        <f t="shared" si="4"/>
        <v>0</v>
      </c>
      <c r="Q23" s="172">
        <f t="shared" si="5"/>
        <v>0</v>
      </c>
      <c r="R23" s="322">
        <v>1370</v>
      </c>
      <c r="S23" s="322">
        <v>295</v>
      </c>
      <c r="T23" s="321">
        <v>505</v>
      </c>
      <c r="U23" s="231">
        <f t="shared" si="6"/>
        <v>0.20409575000000002</v>
      </c>
      <c r="V23" s="321">
        <v>23.8</v>
      </c>
      <c r="Y23" s="726"/>
      <c r="AA23" s="176"/>
    </row>
    <row r="24" spans="1:27" ht="16.5" thickBot="1">
      <c r="A24" s="1532" t="s">
        <v>954</v>
      </c>
      <c r="B24" s="1533"/>
      <c r="C24" s="1533"/>
      <c r="D24" s="1533"/>
      <c r="E24" s="1533"/>
      <c r="F24" s="1533"/>
      <c r="G24" s="1533"/>
      <c r="H24" s="1533"/>
      <c r="I24" s="1533"/>
      <c r="J24" s="1534"/>
      <c r="K24" s="857"/>
      <c r="L24" s="1011"/>
      <c r="M24" s="191"/>
      <c r="N24" s="857"/>
      <c r="O24" s="171"/>
      <c r="P24" s="191"/>
      <c r="Q24" s="171"/>
      <c r="R24" s="172"/>
      <c r="S24" s="172"/>
      <c r="Y24" s="726"/>
    </row>
    <row r="25" spans="1:27" ht="12.75">
      <c r="A25" s="309" t="s">
        <v>249</v>
      </c>
      <c r="B25" s="1549" t="s">
        <v>881</v>
      </c>
      <c r="C25" s="1550"/>
      <c r="D25" s="1550"/>
      <c r="E25" s="1550"/>
      <c r="F25" s="1551"/>
      <c r="G25" s="438" t="s">
        <v>340</v>
      </c>
      <c r="H25" s="439">
        <v>3.5</v>
      </c>
      <c r="I25" s="889" t="s">
        <v>1462</v>
      </c>
      <c r="J25" s="916"/>
      <c r="K25" s="857"/>
      <c r="L25" s="1009">
        <v>20000</v>
      </c>
      <c r="M25" s="857"/>
      <c r="N25" s="857"/>
      <c r="O25" s="171"/>
      <c r="P25" s="172">
        <f>IF(OR(U25="",J25=""),0,J25*U25)</f>
        <v>0</v>
      </c>
      <c r="Q25" s="172">
        <f>IF(OR(V25="",J25=""),0,J25*V25)</f>
        <v>0</v>
      </c>
      <c r="R25" s="322">
        <v>1232</v>
      </c>
      <c r="S25" s="322">
        <v>107</v>
      </c>
      <c r="T25" s="321">
        <v>517</v>
      </c>
      <c r="U25" s="231">
        <f>(R25/1000)*(S25/1000)*(T25/1000)</f>
        <v>6.8153008000000001E-2</v>
      </c>
      <c r="V25" s="702">
        <v>5.2</v>
      </c>
      <c r="Y25" s="726"/>
    </row>
    <row r="26" spans="1:27" ht="13.5" thickBot="1">
      <c r="A26" s="308" t="s">
        <v>333</v>
      </c>
      <c r="B26" s="1563" t="s">
        <v>882</v>
      </c>
      <c r="C26" s="1564"/>
      <c r="D26" s="1564"/>
      <c r="E26" s="1564"/>
      <c r="F26" s="1565"/>
      <c r="G26" s="443" t="s">
        <v>341</v>
      </c>
      <c r="H26" s="578">
        <v>4</v>
      </c>
      <c r="I26" s="889" t="s">
        <v>1462</v>
      </c>
      <c r="J26" s="919"/>
      <c r="K26" s="857"/>
      <c r="L26" s="1009">
        <v>26000</v>
      </c>
      <c r="M26" s="857"/>
      <c r="N26" s="857"/>
      <c r="O26" s="171"/>
      <c r="P26" s="172">
        <f>IF(OR(U26="",J26=""),0,J26*U26)</f>
        <v>0</v>
      </c>
      <c r="Q26" s="172">
        <f>IF(OR(V26="",J26=""),0,J26*V26)</f>
        <v>0</v>
      </c>
      <c r="R26" s="322">
        <v>1410</v>
      </c>
      <c r="S26" s="322">
        <v>95</v>
      </c>
      <c r="T26" s="321">
        <v>560</v>
      </c>
      <c r="U26" s="231">
        <f>(R26/1000)*(S26/1000)*(T26/1000)</f>
        <v>7.5011999999999995E-2</v>
      </c>
      <c r="V26" s="702">
        <v>5.4</v>
      </c>
      <c r="Y26" s="726"/>
    </row>
    <row r="27" spans="1:27" s="619" customFormat="1" ht="30" customHeight="1" thickBot="1">
      <c r="A27" s="1546" t="s">
        <v>1374</v>
      </c>
      <c r="B27" s="1547"/>
      <c r="C27" s="1547"/>
      <c r="D27" s="1547"/>
      <c r="E27" s="1547"/>
      <c r="F27" s="1547"/>
      <c r="G27" s="1547"/>
      <c r="H27" s="1547"/>
      <c r="I27" s="1547"/>
      <c r="J27" s="1548"/>
      <c r="K27" s="857"/>
      <c r="L27" s="1012"/>
      <c r="M27" s="857"/>
      <c r="N27" s="857"/>
      <c r="O27" s="171"/>
      <c r="P27" s="618"/>
      <c r="Q27" s="618"/>
      <c r="R27" s="623"/>
      <c r="S27" s="623"/>
      <c r="T27" s="623"/>
      <c r="U27" s="620"/>
      <c r="W27" s="503"/>
      <c r="X27" s="503"/>
      <c r="Y27" s="726"/>
    </row>
    <row r="28" spans="1:27" ht="12.75" customHeight="1">
      <c r="A28" s="59" t="s">
        <v>1375</v>
      </c>
      <c r="B28" s="387">
        <v>1.5</v>
      </c>
      <c r="C28" s="444">
        <v>1.7</v>
      </c>
      <c r="D28" s="442">
        <v>36</v>
      </c>
      <c r="E28" s="608">
        <v>400</v>
      </c>
      <c r="F28" s="442">
        <v>23</v>
      </c>
      <c r="G28" s="445" t="s">
        <v>1376</v>
      </c>
      <c r="H28" s="387">
        <v>17</v>
      </c>
      <c r="I28" s="889" t="s">
        <v>1462</v>
      </c>
      <c r="J28" s="916"/>
      <c r="K28" s="857"/>
      <c r="L28" s="1009">
        <v>90000</v>
      </c>
      <c r="M28" s="553"/>
      <c r="N28" s="857"/>
      <c r="O28" s="171"/>
      <c r="P28" s="172">
        <f t="shared" ref="P28:P33" si="7">IF(OR(U28="",J28=""),0,J28*U28)</f>
        <v>0</v>
      </c>
      <c r="Q28" s="172">
        <f t="shared" ref="Q28:Q33" si="8">IF(OR(V28="",J28=""),0,J28*V28)</f>
        <v>0</v>
      </c>
      <c r="R28" s="321">
        <v>675</v>
      </c>
      <c r="S28" s="321">
        <v>285</v>
      </c>
      <c r="T28" s="321">
        <v>675</v>
      </c>
      <c r="U28" s="323">
        <f t="shared" ref="U28:U33" si="9">(R28/1000)*(S28/1000)*(T28/1000)</f>
        <v>0.12985312500000001</v>
      </c>
      <c r="V28" s="321">
        <v>20</v>
      </c>
      <c r="Y28" s="726"/>
      <c r="AA28" s="176"/>
    </row>
    <row r="29" spans="1:27" ht="12.75" customHeight="1">
      <c r="A29" s="59" t="s">
        <v>1377</v>
      </c>
      <c r="B29" s="387">
        <v>2.2000000000000002</v>
      </c>
      <c r="C29" s="444">
        <v>2.4</v>
      </c>
      <c r="D29" s="442">
        <v>50</v>
      </c>
      <c r="E29" s="608">
        <v>414</v>
      </c>
      <c r="F29" s="442">
        <v>23</v>
      </c>
      <c r="G29" s="445" t="s">
        <v>1376</v>
      </c>
      <c r="H29" s="387">
        <v>17</v>
      </c>
      <c r="I29" s="889" t="s">
        <v>1462</v>
      </c>
      <c r="J29" s="911"/>
      <c r="K29" s="857"/>
      <c r="L29" s="1009">
        <v>94000</v>
      </c>
      <c r="M29" s="857"/>
      <c r="N29" s="857"/>
      <c r="O29" s="171"/>
      <c r="P29" s="172">
        <f t="shared" si="7"/>
        <v>0</v>
      </c>
      <c r="Q29" s="172">
        <f t="shared" si="8"/>
        <v>0</v>
      </c>
      <c r="R29" s="321">
        <v>675</v>
      </c>
      <c r="S29" s="321">
        <v>285</v>
      </c>
      <c r="T29" s="321">
        <v>675</v>
      </c>
      <c r="U29" s="323">
        <f t="shared" si="9"/>
        <v>0.12985312500000001</v>
      </c>
      <c r="V29" s="321">
        <v>20</v>
      </c>
      <c r="Y29" s="726"/>
      <c r="AA29" s="176"/>
    </row>
    <row r="30" spans="1:27" ht="12.75" customHeight="1">
      <c r="A30" s="59" t="s">
        <v>1378</v>
      </c>
      <c r="B30" s="387">
        <v>2.8</v>
      </c>
      <c r="C30" s="444">
        <v>3.2</v>
      </c>
      <c r="D30" s="442">
        <v>50</v>
      </c>
      <c r="E30" s="608">
        <v>414</v>
      </c>
      <c r="F30" s="442">
        <v>23</v>
      </c>
      <c r="G30" s="445" t="s">
        <v>1376</v>
      </c>
      <c r="H30" s="387">
        <v>17</v>
      </c>
      <c r="I30" s="889" t="s">
        <v>1462</v>
      </c>
      <c r="J30" s="911"/>
      <c r="K30" s="857"/>
      <c r="L30" s="1009">
        <v>99000</v>
      </c>
      <c r="M30" s="857"/>
      <c r="N30" s="857"/>
      <c r="O30" s="171"/>
      <c r="P30" s="172">
        <f t="shared" si="7"/>
        <v>0</v>
      </c>
      <c r="Q30" s="172">
        <f t="shared" si="8"/>
        <v>0</v>
      </c>
      <c r="R30" s="321">
        <v>675</v>
      </c>
      <c r="S30" s="321">
        <v>285</v>
      </c>
      <c r="T30" s="321">
        <v>675</v>
      </c>
      <c r="U30" s="323">
        <f t="shared" si="9"/>
        <v>0.12985312500000001</v>
      </c>
      <c r="V30" s="321">
        <v>20</v>
      </c>
      <c r="Y30" s="726"/>
      <c r="AA30" s="176"/>
    </row>
    <row r="31" spans="1:27" ht="12.75" customHeight="1">
      <c r="A31" s="59" t="s">
        <v>1379</v>
      </c>
      <c r="B31" s="387">
        <v>3.6</v>
      </c>
      <c r="C31" s="444">
        <v>4</v>
      </c>
      <c r="D31" s="442">
        <v>56</v>
      </c>
      <c r="E31" s="608">
        <v>521</v>
      </c>
      <c r="F31" s="442">
        <v>29</v>
      </c>
      <c r="G31" s="445" t="s">
        <v>1376</v>
      </c>
      <c r="H31" s="387">
        <v>18.5</v>
      </c>
      <c r="I31" s="889" t="s">
        <v>1462</v>
      </c>
      <c r="J31" s="911"/>
      <c r="K31" s="857"/>
      <c r="L31" s="1009">
        <v>100000</v>
      </c>
      <c r="M31" s="857"/>
      <c r="N31" s="857"/>
      <c r="O31" s="171"/>
      <c r="P31" s="172">
        <f t="shared" si="7"/>
        <v>0</v>
      </c>
      <c r="Q31" s="172">
        <f t="shared" si="8"/>
        <v>0</v>
      </c>
      <c r="R31" s="321">
        <v>675</v>
      </c>
      <c r="S31" s="321">
        <v>285</v>
      </c>
      <c r="T31" s="321">
        <v>675</v>
      </c>
      <c r="U31" s="323">
        <f t="shared" si="9"/>
        <v>0.12985312500000001</v>
      </c>
      <c r="V31" s="321">
        <v>21.5</v>
      </c>
      <c r="Y31" s="726"/>
      <c r="AA31" s="176"/>
    </row>
    <row r="32" spans="1:27" ht="12.75" customHeight="1">
      <c r="A32" s="59" t="s">
        <v>1380</v>
      </c>
      <c r="B32" s="387">
        <v>4.5</v>
      </c>
      <c r="C32" s="444">
        <v>5</v>
      </c>
      <c r="D32" s="442">
        <v>56</v>
      </c>
      <c r="E32" s="608">
        <v>521</v>
      </c>
      <c r="F32" s="442">
        <v>29</v>
      </c>
      <c r="G32" s="445" t="s">
        <v>1376</v>
      </c>
      <c r="H32" s="387">
        <v>18.5</v>
      </c>
      <c r="I32" s="889" t="s">
        <v>1462</v>
      </c>
      <c r="J32" s="1432"/>
      <c r="K32" s="857"/>
      <c r="L32" s="1010">
        <v>109000</v>
      </c>
      <c r="M32" s="857"/>
      <c r="N32" s="857"/>
      <c r="O32" s="171"/>
      <c r="P32" s="172">
        <f t="shared" si="7"/>
        <v>0</v>
      </c>
      <c r="Q32" s="172">
        <f t="shared" si="8"/>
        <v>0</v>
      </c>
      <c r="R32" s="321">
        <v>675</v>
      </c>
      <c r="S32" s="321">
        <v>285</v>
      </c>
      <c r="T32" s="321">
        <v>675</v>
      </c>
      <c r="U32" s="323">
        <f t="shared" si="9"/>
        <v>0.12985312500000001</v>
      </c>
      <c r="V32" s="321">
        <v>21.5</v>
      </c>
      <c r="Y32" s="726"/>
      <c r="AA32" s="176"/>
    </row>
    <row r="33" spans="1:27" ht="12.75" customHeight="1" thickBot="1">
      <c r="A33" s="59" t="s">
        <v>2145</v>
      </c>
      <c r="B33" s="1390">
        <v>5.6</v>
      </c>
      <c r="C33" s="1391">
        <v>6.3</v>
      </c>
      <c r="D33" s="1392">
        <v>56</v>
      </c>
      <c r="E33" s="346">
        <v>521</v>
      </c>
      <c r="F33" s="1392">
        <v>29</v>
      </c>
      <c r="G33" s="445" t="s">
        <v>1376</v>
      </c>
      <c r="H33" s="387">
        <v>18.5</v>
      </c>
      <c r="I33" s="889" t="s">
        <v>1462</v>
      </c>
      <c r="J33" s="1434"/>
      <c r="K33" s="1385"/>
      <c r="L33" s="1010">
        <v>118000</v>
      </c>
      <c r="M33" s="1385"/>
      <c r="N33" s="1385"/>
      <c r="O33" s="171"/>
      <c r="P33" s="172">
        <f t="shared" si="7"/>
        <v>0</v>
      </c>
      <c r="Q33" s="172">
        <f t="shared" si="8"/>
        <v>0</v>
      </c>
      <c r="R33" s="321">
        <v>675</v>
      </c>
      <c r="S33" s="321">
        <v>285</v>
      </c>
      <c r="T33" s="321">
        <v>675</v>
      </c>
      <c r="U33" s="323">
        <f t="shared" si="9"/>
        <v>0.12985312500000001</v>
      </c>
      <c r="V33" s="321">
        <v>21.5</v>
      </c>
      <c r="Y33" s="726"/>
      <c r="AA33" s="176"/>
    </row>
    <row r="34" spans="1:27" s="619" customFormat="1" ht="29.25" customHeight="1" thickBot="1">
      <c r="A34" s="1552" t="s">
        <v>1381</v>
      </c>
      <c r="B34" s="1553"/>
      <c r="C34" s="1553"/>
      <c r="D34" s="1553"/>
      <c r="E34" s="1553"/>
      <c r="F34" s="1553"/>
      <c r="G34" s="1553"/>
      <c r="H34" s="1553"/>
      <c r="I34" s="1553"/>
      <c r="J34" s="1554"/>
      <c r="K34" s="857"/>
      <c r="L34" s="501"/>
      <c r="M34" s="857"/>
      <c r="N34" s="857"/>
      <c r="O34" s="171"/>
      <c r="P34" s="618"/>
      <c r="Q34" s="618"/>
      <c r="R34" s="623"/>
      <c r="S34" s="623"/>
      <c r="T34" s="623"/>
      <c r="U34" s="620"/>
      <c r="W34" s="503"/>
      <c r="X34" s="503"/>
      <c r="Y34" s="726"/>
    </row>
    <row r="35" spans="1:27" ht="12.75" customHeight="1">
      <c r="A35" s="164" t="s">
        <v>1382</v>
      </c>
      <c r="B35" s="378">
        <v>2.8</v>
      </c>
      <c r="C35" s="378">
        <v>3.2</v>
      </c>
      <c r="D35" s="373">
        <v>80</v>
      </c>
      <c r="E35" s="373">
        <v>764</v>
      </c>
      <c r="F35" s="373">
        <v>30</v>
      </c>
      <c r="G35" s="381" t="s">
        <v>1383</v>
      </c>
      <c r="H35" s="378">
        <v>21.5</v>
      </c>
      <c r="I35" s="954" t="s">
        <v>1462</v>
      </c>
      <c r="J35" s="1066"/>
      <c r="K35" s="857"/>
      <c r="L35" s="1009">
        <v>116000</v>
      </c>
      <c r="M35" s="857"/>
      <c r="N35" s="857"/>
      <c r="O35" s="171"/>
      <c r="P35" s="172">
        <f t="shared" ref="P35:P58" si="10">IF(OR(U35="",J35=""),0,J35*U35)</f>
        <v>0</v>
      </c>
      <c r="Q35" s="172">
        <f t="shared" ref="Q35:Q58" si="11">IF(OR(V35="",J35=""),0,J35*V35)</f>
        <v>0</v>
      </c>
      <c r="R35" s="321">
        <v>955</v>
      </c>
      <c r="S35" s="321">
        <v>330</v>
      </c>
      <c r="T35" s="321">
        <v>955</v>
      </c>
      <c r="U35" s="229">
        <f t="shared" ref="U35:U45" si="12">(R35/1000)*(S35/1000)*(T35/1000)</f>
        <v>0.30096824999999999</v>
      </c>
      <c r="V35" s="321">
        <v>26.7</v>
      </c>
      <c r="Y35" s="726"/>
      <c r="AA35" s="176"/>
    </row>
    <row r="36" spans="1:27" ht="12.75" customHeight="1">
      <c r="A36" s="60" t="s">
        <v>1384</v>
      </c>
      <c r="B36" s="1069">
        <v>3.6</v>
      </c>
      <c r="C36" s="1069">
        <v>4</v>
      </c>
      <c r="D36" s="38">
        <v>80</v>
      </c>
      <c r="E36" s="38">
        <v>764</v>
      </c>
      <c r="F36" s="38">
        <v>30</v>
      </c>
      <c r="G36" s="97" t="s">
        <v>1383</v>
      </c>
      <c r="H36" s="1069">
        <v>21.5</v>
      </c>
      <c r="I36" s="1032" t="s">
        <v>1462</v>
      </c>
      <c r="J36" s="1065"/>
      <c r="K36" s="857"/>
      <c r="L36" s="1009">
        <v>118000</v>
      </c>
      <c r="M36" s="857"/>
      <c r="N36" s="857"/>
      <c r="O36" s="171"/>
      <c r="P36" s="172">
        <f t="shared" si="10"/>
        <v>0</v>
      </c>
      <c r="Q36" s="172">
        <f t="shared" si="11"/>
        <v>0</v>
      </c>
      <c r="R36" s="321">
        <v>955</v>
      </c>
      <c r="S36" s="321">
        <v>330</v>
      </c>
      <c r="T36" s="321">
        <v>955</v>
      </c>
      <c r="U36" s="229">
        <f t="shared" si="12"/>
        <v>0.30096824999999999</v>
      </c>
      <c r="V36" s="321">
        <v>26.7</v>
      </c>
      <c r="Y36" s="726"/>
      <c r="AA36" s="176"/>
    </row>
    <row r="37" spans="1:27" ht="12.75" customHeight="1">
      <c r="A37" s="60" t="s">
        <v>1385</v>
      </c>
      <c r="B37" s="1069">
        <v>4.5</v>
      </c>
      <c r="C37" s="1069">
        <v>5</v>
      </c>
      <c r="D37" s="38">
        <v>88</v>
      </c>
      <c r="E37" s="38">
        <v>905</v>
      </c>
      <c r="F37" s="38">
        <v>33</v>
      </c>
      <c r="G37" s="97" t="s">
        <v>1383</v>
      </c>
      <c r="H37" s="1069">
        <v>23.7</v>
      </c>
      <c r="I37" s="1032" t="s">
        <v>1462</v>
      </c>
      <c r="J37" s="1065"/>
      <c r="K37" s="857"/>
      <c r="L37" s="1009">
        <v>129000</v>
      </c>
      <c r="M37" s="857"/>
      <c r="N37" s="857"/>
      <c r="O37" s="171"/>
      <c r="P37" s="172">
        <f t="shared" si="10"/>
        <v>0</v>
      </c>
      <c r="Q37" s="172">
        <f t="shared" si="11"/>
        <v>0</v>
      </c>
      <c r="R37" s="321">
        <v>955</v>
      </c>
      <c r="S37" s="321">
        <v>330</v>
      </c>
      <c r="T37" s="321">
        <v>955</v>
      </c>
      <c r="U37" s="229">
        <f t="shared" si="12"/>
        <v>0.30096824999999999</v>
      </c>
      <c r="V37" s="321">
        <v>28.9</v>
      </c>
      <c r="Y37" s="726"/>
      <c r="AA37" s="176"/>
    </row>
    <row r="38" spans="1:27" ht="12.75" customHeight="1">
      <c r="A38" s="60" t="s">
        <v>1386</v>
      </c>
      <c r="B38" s="1069">
        <v>5.6</v>
      </c>
      <c r="C38" s="1069">
        <v>6.3</v>
      </c>
      <c r="D38" s="38">
        <v>88</v>
      </c>
      <c r="E38" s="38">
        <v>905</v>
      </c>
      <c r="F38" s="38">
        <v>33</v>
      </c>
      <c r="G38" s="97" t="s">
        <v>1383</v>
      </c>
      <c r="H38" s="1069">
        <v>23.7</v>
      </c>
      <c r="I38" s="1032" t="s">
        <v>1462</v>
      </c>
      <c r="J38" s="1065"/>
      <c r="K38" s="857"/>
      <c r="L38" s="1010">
        <v>130000</v>
      </c>
      <c r="M38" s="857"/>
      <c r="N38" s="857"/>
      <c r="O38" s="171"/>
      <c r="P38" s="172">
        <f t="shared" si="10"/>
        <v>0</v>
      </c>
      <c r="Q38" s="172">
        <f t="shared" si="11"/>
        <v>0</v>
      </c>
      <c r="R38" s="321">
        <v>955</v>
      </c>
      <c r="S38" s="321">
        <v>330</v>
      </c>
      <c r="T38" s="321">
        <v>955</v>
      </c>
      <c r="U38" s="229">
        <f t="shared" si="12"/>
        <v>0.30096824999999999</v>
      </c>
      <c r="V38" s="321">
        <v>28.9</v>
      </c>
      <c r="Y38" s="726"/>
      <c r="AA38" s="176"/>
    </row>
    <row r="39" spans="1:27" ht="12.75" customHeight="1">
      <c r="A39" s="60" t="s">
        <v>1387</v>
      </c>
      <c r="B39" s="1069">
        <v>7.1</v>
      </c>
      <c r="C39" s="1069">
        <v>8</v>
      </c>
      <c r="D39" s="38">
        <v>88</v>
      </c>
      <c r="E39" s="38">
        <v>950</v>
      </c>
      <c r="F39" s="38">
        <v>35</v>
      </c>
      <c r="G39" s="97" t="s">
        <v>1383</v>
      </c>
      <c r="H39" s="1069">
        <v>23.7</v>
      </c>
      <c r="I39" s="1032" t="s">
        <v>1462</v>
      </c>
      <c r="J39" s="1065"/>
      <c r="K39" s="857"/>
      <c r="L39" s="1009">
        <v>135000</v>
      </c>
      <c r="M39" s="857"/>
      <c r="N39" s="857"/>
      <c r="O39" s="171"/>
      <c r="P39" s="172">
        <f t="shared" si="10"/>
        <v>0</v>
      </c>
      <c r="Q39" s="172">
        <f t="shared" si="11"/>
        <v>0</v>
      </c>
      <c r="R39" s="321">
        <v>955</v>
      </c>
      <c r="S39" s="321">
        <v>330</v>
      </c>
      <c r="T39" s="321">
        <v>955</v>
      </c>
      <c r="U39" s="229">
        <f t="shared" si="12"/>
        <v>0.30096824999999999</v>
      </c>
      <c r="V39" s="321">
        <v>28.9</v>
      </c>
      <c r="Y39" s="726"/>
      <c r="AA39" s="176"/>
    </row>
    <row r="40" spans="1:27" ht="12.75" customHeight="1">
      <c r="A40" s="60" t="s">
        <v>1388</v>
      </c>
      <c r="B40" s="1069">
        <v>8</v>
      </c>
      <c r="C40" s="1069">
        <v>9</v>
      </c>
      <c r="D40" s="38">
        <v>110</v>
      </c>
      <c r="E40" s="38">
        <v>1200</v>
      </c>
      <c r="F40" s="38">
        <v>37</v>
      </c>
      <c r="G40" s="97" t="s">
        <v>1383</v>
      </c>
      <c r="H40" s="1069">
        <v>23.7</v>
      </c>
      <c r="I40" s="1032" t="s">
        <v>1462</v>
      </c>
      <c r="J40" s="1065"/>
      <c r="K40" s="857"/>
      <c r="L40" s="1009">
        <v>138000</v>
      </c>
      <c r="M40" s="857"/>
      <c r="N40" s="857"/>
      <c r="O40" s="171"/>
      <c r="P40" s="172">
        <f t="shared" si="10"/>
        <v>0</v>
      </c>
      <c r="Q40" s="172">
        <f t="shared" si="11"/>
        <v>0</v>
      </c>
      <c r="R40" s="321">
        <v>955</v>
      </c>
      <c r="S40" s="321">
        <v>330</v>
      </c>
      <c r="T40" s="321">
        <v>955</v>
      </c>
      <c r="U40" s="229">
        <f t="shared" si="12"/>
        <v>0.30096824999999999</v>
      </c>
      <c r="V40" s="321">
        <v>28.9</v>
      </c>
      <c r="Y40" s="726"/>
      <c r="AA40" s="176"/>
    </row>
    <row r="41" spans="1:27" ht="12.75" customHeight="1">
      <c r="A41" s="60" t="s">
        <v>1389</v>
      </c>
      <c r="B41" s="1069">
        <v>9</v>
      </c>
      <c r="C41" s="1069">
        <v>10</v>
      </c>
      <c r="D41" s="38">
        <v>140</v>
      </c>
      <c r="E41" s="38">
        <v>1332</v>
      </c>
      <c r="F41" s="38">
        <v>38</v>
      </c>
      <c r="G41" s="97" t="s">
        <v>1616</v>
      </c>
      <c r="H41" s="1069">
        <v>28.7</v>
      </c>
      <c r="I41" s="1032" t="s">
        <v>1462</v>
      </c>
      <c r="J41" s="1065"/>
      <c r="K41" s="857"/>
      <c r="L41" s="1009">
        <v>146000</v>
      </c>
      <c r="M41" s="857"/>
      <c r="N41" s="857"/>
      <c r="O41" s="171"/>
      <c r="P41" s="172">
        <f t="shared" si="10"/>
        <v>0</v>
      </c>
      <c r="Q41" s="172">
        <f t="shared" si="11"/>
        <v>0</v>
      </c>
      <c r="R41" s="321">
        <v>955</v>
      </c>
      <c r="S41" s="321">
        <v>330</v>
      </c>
      <c r="T41" s="321">
        <v>955</v>
      </c>
      <c r="U41" s="229">
        <f t="shared" si="12"/>
        <v>0.30096824999999999</v>
      </c>
      <c r="V41" s="321">
        <v>34.1</v>
      </c>
      <c r="Y41" s="726"/>
      <c r="AA41" s="176"/>
    </row>
    <row r="42" spans="1:27" ht="12.75" customHeight="1">
      <c r="A42" s="60" t="s">
        <v>1390</v>
      </c>
      <c r="B42" s="1069">
        <v>10</v>
      </c>
      <c r="C42" s="1069">
        <v>11.1</v>
      </c>
      <c r="D42" s="38">
        <v>165</v>
      </c>
      <c r="E42" s="38">
        <v>1651</v>
      </c>
      <c r="F42" s="38">
        <v>40</v>
      </c>
      <c r="G42" s="97" t="s">
        <v>1616</v>
      </c>
      <c r="H42" s="1069">
        <v>28.7</v>
      </c>
      <c r="I42" s="1032" t="s">
        <v>1462</v>
      </c>
      <c r="J42" s="1065"/>
      <c r="K42" s="857"/>
      <c r="L42" s="1009">
        <v>151000</v>
      </c>
      <c r="M42" s="857"/>
      <c r="N42" s="857"/>
      <c r="O42" s="171"/>
      <c r="P42" s="172">
        <f t="shared" si="10"/>
        <v>0</v>
      </c>
      <c r="Q42" s="172">
        <f t="shared" si="11"/>
        <v>0</v>
      </c>
      <c r="R42" s="321">
        <v>955</v>
      </c>
      <c r="S42" s="321">
        <v>330</v>
      </c>
      <c r="T42" s="321">
        <v>955</v>
      </c>
      <c r="U42" s="229">
        <f t="shared" si="12"/>
        <v>0.30096824999999999</v>
      </c>
      <c r="V42" s="321">
        <v>34.1</v>
      </c>
      <c r="Y42" s="726"/>
      <c r="AA42" s="176"/>
    </row>
    <row r="43" spans="1:27" ht="12.75" customHeight="1">
      <c r="A43" s="60" t="s">
        <v>1391</v>
      </c>
      <c r="B43" s="1069">
        <v>11.2</v>
      </c>
      <c r="C43" s="1069">
        <v>12.5</v>
      </c>
      <c r="D43" s="38">
        <v>165</v>
      </c>
      <c r="E43" s="38">
        <v>1651</v>
      </c>
      <c r="F43" s="38">
        <v>40</v>
      </c>
      <c r="G43" s="97" t="s">
        <v>1616</v>
      </c>
      <c r="H43" s="1069">
        <v>28.7</v>
      </c>
      <c r="I43" s="1032" t="s">
        <v>1462</v>
      </c>
      <c r="J43" s="1065"/>
      <c r="K43" s="857"/>
      <c r="L43" s="1010">
        <v>154000</v>
      </c>
      <c r="M43" s="857"/>
      <c r="N43" s="857"/>
      <c r="O43" s="171"/>
      <c r="P43" s="172">
        <f t="shared" si="10"/>
        <v>0</v>
      </c>
      <c r="Q43" s="172">
        <f t="shared" si="11"/>
        <v>0</v>
      </c>
      <c r="R43" s="321">
        <v>955</v>
      </c>
      <c r="S43" s="321">
        <v>330</v>
      </c>
      <c r="T43" s="321">
        <v>955</v>
      </c>
      <c r="U43" s="229">
        <f t="shared" si="12"/>
        <v>0.30096824999999999</v>
      </c>
      <c r="V43" s="321">
        <v>34.1</v>
      </c>
      <c r="Y43" s="726"/>
      <c r="AA43" s="176"/>
    </row>
    <row r="44" spans="1:27" ht="12.75" customHeight="1">
      <c r="A44" s="60" t="s">
        <v>1392</v>
      </c>
      <c r="B44" s="1069">
        <v>14</v>
      </c>
      <c r="C44" s="1069">
        <v>16</v>
      </c>
      <c r="D44" s="38">
        <v>176</v>
      </c>
      <c r="E44" s="38">
        <v>1658</v>
      </c>
      <c r="F44" s="38">
        <v>39</v>
      </c>
      <c r="G44" s="97" t="s">
        <v>1616</v>
      </c>
      <c r="H44" s="1069">
        <v>30.9</v>
      </c>
      <c r="I44" s="1032" t="s">
        <v>1462</v>
      </c>
      <c r="J44" s="1065"/>
      <c r="K44" s="857"/>
      <c r="L44" s="1009">
        <v>160000</v>
      </c>
      <c r="M44" s="857"/>
      <c r="N44" s="857"/>
      <c r="O44" s="171"/>
      <c r="P44" s="172">
        <f t="shared" si="10"/>
        <v>0</v>
      </c>
      <c r="Q44" s="172">
        <f t="shared" si="11"/>
        <v>0</v>
      </c>
      <c r="R44" s="321">
        <v>955</v>
      </c>
      <c r="S44" s="321">
        <v>330</v>
      </c>
      <c r="T44" s="321">
        <v>955</v>
      </c>
      <c r="U44" s="229">
        <f t="shared" si="12"/>
        <v>0.30096824999999999</v>
      </c>
      <c r="V44" s="321">
        <v>36.299999999999997</v>
      </c>
      <c r="Y44" s="726"/>
      <c r="AA44" s="176"/>
    </row>
    <row r="45" spans="1:27" s="77" customFormat="1" ht="12.75" customHeight="1" thickBot="1">
      <c r="A45" s="165" t="s">
        <v>1617</v>
      </c>
      <c r="B45" s="372">
        <v>16</v>
      </c>
      <c r="C45" s="372">
        <v>18</v>
      </c>
      <c r="D45" s="375">
        <v>170</v>
      </c>
      <c r="E45" s="375">
        <v>2100</v>
      </c>
      <c r="F45" s="375">
        <v>37</v>
      </c>
      <c r="G45" s="376" t="s">
        <v>1609</v>
      </c>
      <c r="H45" s="372">
        <v>35.299999999999997</v>
      </c>
      <c r="I45" s="1035" t="s">
        <v>1462</v>
      </c>
      <c r="J45" s="1068"/>
      <c r="K45" s="1064"/>
      <c r="L45" s="1009">
        <v>206000</v>
      </c>
      <c r="M45" s="1064"/>
      <c r="N45" s="1064"/>
      <c r="O45" s="171"/>
      <c r="P45" s="172">
        <f t="shared" si="10"/>
        <v>0</v>
      </c>
      <c r="Q45" s="172">
        <f t="shared" si="11"/>
        <v>0</v>
      </c>
      <c r="R45" s="77">
        <v>1050</v>
      </c>
      <c r="S45" s="77">
        <v>335</v>
      </c>
      <c r="T45" s="77">
        <v>1050</v>
      </c>
      <c r="U45" s="1071">
        <f t="shared" si="12"/>
        <v>0.3693375000000001</v>
      </c>
      <c r="V45" s="77">
        <v>41.2</v>
      </c>
      <c r="W45" s="503"/>
      <c r="X45" s="503"/>
      <c r="Y45" s="1073"/>
      <c r="AA45" s="1074"/>
    </row>
    <row r="46" spans="1:27" ht="18" customHeight="1" thickBot="1">
      <c r="A46" s="1555" t="s">
        <v>1393</v>
      </c>
      <c r="B46" s="1556"/>
      <c r="C46" s="1556"/>
      <c r="D46" s="1556"/>
      <c r="E46" s="1556"/>
      <c r="F46" s="1556"/>
      <c r="G46" s="1556"/>
      <c r="H46" s="1556"/>
      <c r="I46" s="1556"/>
      <c r="J46" s="1557"/>
      <c r="K46" s="857"/>
      <c r="L46" s="1011"/>
      <c r="M46" s="191"/>
      <c r="N46" s="857"/>
      <c r="O46" s="171"/>
      <c r="P46" s="172">
        <f t="shared" si="10"/>
        <v>0</v>
      </c>
      <c r="Q46" s="172">
        <f t="shared" si="11"/>
        <v>0</v>
      </c>
      <c r="Y46" s="726"/>
      <c r="AA46" s="176"/>
    </row>
    <row r="47" spans="1:27" s="77" customFormat="1" ht="21.75" customHeight="1">
      <c r="A47" s="164" t="s">
        <v>991</v>
      </c>
      <c r="B47" s="1561" t="s">
        <v>1273</v>
      </c>
      <c r="C47" s="1561"/>
      <c r="D47" s="1561"/>
      <c r="E47" s="1561"/>
      <c r="F47" s="1561"/>
      <c r="G47" s="381" t="s">
        <v>344</v>
      </c>
      <c r="H47" s="377">
        <v>2.5</v>
      </c>
      <c r="I47" s="954" t="s">
        <v>1462</v>
      </c>
      <c r="J47" s="1085"/>
      <c r="K47" s="211"/>
      <c r="L47" s="1009">
        <v>30000</v>
      </c>
      <c r="M47" s="764"/>
      <c r="N47" s="1082"/>
      <c r="O47" s="171"/>
      <c r="P47" s="172">
        <f t="shared" si="10"/>
        <v>0</v>
      </c>
      <c r="Q47" s="172">
        <f t="shared" si="11"/>
        <v>0</v>
      </c>
      <c r="R47" s="77">
        <v>715</v>
      </c>
      <c r="S47" s="77">
        <v>123</v>
      </c>
      <c r="T47" s="77">
        <v>715</v>
      </c>
      <c r="U47" s="1071">
        <f t="shared" ref="U47:U49" si="13">(R47/1000)*(S47/1000)*(T47/1000)</f>
        <v>6.2880674999999997E-2</v>
      </c>
      <c r="V47" s="1072">
        <v>4.5</v>
      </c>
      <c r="W47" s="503"/>
      <c r="X47" s="503"/>
      <c r="Y47" s="1073"/>
      <c r="AA47" s="1074"/>
    </row>
    <row r="48" spans="1:27" s="77" customFormat="1" ht="24" customHeight="1">
      <c r="A48" s="60" t="s">
        <v>952</v>
      </c>
      <c r="B48" s="1562" t="s">
        <v>1284</v>
      </c>
      <c r="C48" s="1562"/>
      <c r="D48" s="1562"/>
      <c r="E48" s="1562"/>
      <c r="F48" s="1562"/>
      <c r="G48" s="97" t="s">
        <v>963</v>
      </c>
      <c r="H48" s="43">
        <v>5.8</v>
      </c>
      <c r="I48" s="1032" t="s">
        <v>1462</v>
      </c>
      <c r="J48" s="1083"/>
      <c r="K48" s="1082"/>
      <c r="L48" s="1010">
        <v>44000</v>
      </c>
      <c r="M48" s="764"/>
      <c r="N48" s="1082"/>
      <c r="O48" s="171"/>
      <c r="P48" s="172">
        <f t="shared" si="10"/>
        <v>0</v>
      </c>
      <c r="Q48" s="172">
        <f t="shared" si="11"/>
        <v>0</v>
      </c>
      <c r="R48" s="77">
        <v>1035</v>
      </c>
      <c r="S48" s="1075">
        <v>89</v>
      </c>
      <c r="T48" s="77">
        <v>1035</v>
      </c>
      <c r="U48" s="1071">
        <f t="shared" si="13"/>
        <v>9.533902499999998E-2</v>
      </c>
      <c r="V48" s="1076">
        <v>7.9</v>
      </c>
      <c r="W48" s="503"/>
      <c r="X48" s="503"/>
      <c r="Y48" s="1073"/>
      <c r="AA48" s="1074"/>
    </row>
    <row r="49" spans="1:27" s="77" customFormat="1" ht="33" customHeight="1" thickBot="1">
      <c r="A49" s="165" t="s">
        <v>1610</v>
      </c>
      <c r="B49" s="1566" t="s">
        <v>1618</v>
      </c>
      <c r="C49" s="1566"/>
      <c r="D49" s="1566"/>
      <c r="E49" s="1566"/>
      <c r="F49" s="1566"/>
      <c r="G49" s="376" t="s">
        <v>1612</v>
      </c>
      <c r="H49" s="380">
        <v>7.4</v>
      </c>
      <c r="I49" s="1035" t="s">
        <v>1462</v>
      </c>
      <c r="J49" s="1068"/>
      <c r="K49" s="1064"/>
      <c r="L49" s="1009">
        <v>56000</v>
      </c>
      <c r="M49" s="764"/>
      <c r="N49" s="1064"/>
      <c r="O49" s="171"/>
      <c r="P49" s="172">
        <f t="shared" si="10"/>
        <v>0</v>
      </c>
      <c r="Q49" s="172">
        <f t="shared" si="11"/>
        <v>0</v>
      </c>
      <c r="R49" s="77">
        <v>1115</v>
      </c>
      <c r="S49" s="1075">
        <v>100</v>
      </c>
      <c r="T49" s="77">
        <v>1115</v>
      </c>
      <c r="U49" s="1071">
        <f t="shared" si="13"/>
        <v>0.1243225</v>
      </c>
      <c r="V49" s="1076">
        <v>9.6999999999999993</v>
      </c>
      <c r="W49" s="503"/>
      <c r="X49" s="503"/>
      <c r="Y49" s="1073"/>
      <c r="AA49" s="1074"/>
    </row>
    <row r="50" spans="1:27" s="619" customFormat="1" ht="24" customHeight="1" thickBot="1">
      <c r="A50" s="1558" t="s">
        <v>1394</v>
      </c>
      <c r="B50" s="1559"/>
      <c r="C50" s="1559"/>
      <c r="D50" s="1559"/>
      <c r="E50" s="1559"/>
      <c r="F50" s="1559"/>
      <c r="G50" s="1559"/>
      <c r="H50" s="1559"/>
      <c r="I50" s="1559"/>
      <c r="J50" s="1560"/>
      <c r="K50" s="211"/>
      <c r="L50" s="1012"/>
      <c r="M50" s="617"/>
      <c r="N50" s="857"/>
      <c r="O50" s="171"/>
      <c r="P50" s="618">
        <f t="shared" si="10"/>
        <v>0</v>
      </c>
      <c r="Q50" s="618">
        <f t="shared" si="11"/>
        <v>0</v>
      </c>
      <c r="U50" s="620">
        <f t="shared" ref="U50:U58" si="14">(R50/1000)*(S50/1000)*(T50/1000)</f>
        <v>0</v>
      </c>
      <c r="W50" s="503"/>
      <c r="X50" s="503"/>
      <c r="Y50" s="786"/>
      <c r="AA50" s="621"/>
    </row>
    <row r="51" spans="1:27" ht="12.75" customHeight="1">
      <c r="A51" s="164" t="s">
        <v>1395</v>
      </c>
      <c r="B51" s="433">
        <v>2.2000000000000002</v>
      </c>
      <c r="C51" s="433">
        <v>2.4</v>
      </c>
      <c r="D51" s="373">
        <v>29</v>
      </c>
      <c r="E51" s="373">
        <v>446</v>
      </c>
      <c r="F51" s="373">
        <v>31</v>
      </c>
      <c r="G51" s="381" t="s">
        <v>1396</v>
      </c>
      <c r="H51" s="399">
        <v>8.5</v>
      </c>
      <c r="I51" s="889" t="s">
        <v>1462</v>
      </c>
      <c r="J51" s="916"/>
      <c r="K51" s="857"/>
      <c r="L51" s="1009">
        <v>69000</v>
      </c>
      <c r="M51" s="764"/>
      <c r="N51" s="640"/>
      <c r="O51" s="171"/>
      <c r="P51" s="172">
        <f t="shared" si="10"/>
        <v>0</v>
      </c>
      <c r="Q51" s="172">
        <f t="shared" si="11"/>
        <v>0</v>
      </c>
      <c r="R51" s="320">
        <v>915</v>
      </c>
      <c r="S51" s="320">
        <v>353</v>
      </c>
      <c r="T51" s="320">
        <v>300</v>
      </c>
      <c r="U51" s="229">
        <f t="shared" si="14"/>
        <v>9.6898499999999985E-2</v>
      </c>
      <c r="V51" s="321">
        <v>11</v>
      </c>
      <c r="Y51" s="726"/>
      <c r="AA51" s="176"/>
    </row>
    <row r="52" spans="1:27" ht="12.75" customHeight="1">
      <c r="A52" s="124" t="s">
        <v>1397</v>
      </c>
      <c r="B52" s="434">
        <v>2.8</v>
      </c>
      <c r="C52" s="434">
        <v>3.2</v>
      </c>
      <c r="D52" s="45">
        <v>29</v>
      </c>
      <c r="E52" s="45">
        <v>457</v>
      </c>
      <c r="F52" s="45">
        <v>31</v>
      </c>
      <c r="G52" s="374" t="s">
        <v>1396</v>
      </c>
      <c r="H52" s="653">
        <v>8.5</v>
      </c>
      <c r="I52" s="889" t="s">
        <v>1462</v>
      </c>
      <c r="J52" s="911"/>
      <c r="K52" s="213"/>
      <c r="L52" s="1009">
        <v>75000</v>
      </c>
      <c r="M52" s="764"/>
      <c r="N52" s="640"/>
      <c r="O52" s="171"/>
      <c r="P52" s="172">
        <f t="shared" si="10"/>
        <v>0</v>
      </c>
      <c r="Q52" s="172">
        <f t="shared" si="11"/>
        <v>0</v>
      </c>
      <c r="R52" s="320">
        <v>915</v>
      </c>
      <c r="S52" s="320">
        <v>353</v>
      </c>
      <c r="T52" s="320">
        <v>300</v>
      </c>
      <c r="U52" s="229">
        <f t="shared" si="14"/>
        <v>9.6898499999999985E-2</v>
      </c>
      <c r="V52" s="321">
        <v>11</v>
      </c>
      <c r="Y52" s="726"/>
      <c r="AA52" s="176"/>
    </row>
    <row r="53" spans="1:27" ht="12.75" customHeight="1">
      <c r="A53" s="60" t="s">
        <v>1398</v>
      </c>
      <c r="B53" s="435">
        <v>3.6</v>
      </c>
      <c r="C53" s="435">
        <v>4</v>
      </c>
      <c r="D53" s="38">
        <v>31</v>
      </c>
      <c r="E53" s="38">
        <v>447</v>
      </c>
      <c r="F53" s="38">
        <v>32</v>
      </c>
      <c r="G53" s="97" t="s">
        <v>1396</v>
      </c>
      <c r="H53" s="387">
        <v>9.6999999999999993</v>
      </c>
      <c r="I53" s="889" t="s">
        <v>1462</v>
      </c>
      <c r="J53" s="911"/>
      <c r="K53" s="211"/>
      <c r="L53" s="1010">
        <v>79000</v>
      </c>
      <c r="M53" s="764"/>
      <c r="N53" s="640"/>
      <c r="O53" s="171"/>
      <c r="P53" s="172">
        <f t="shared" si="10"/>
        <v>0</v>
      </c>
      <c r="Q53" s="172">
        <f t="shared" si="11"/>
        <v>0</v>
      </c>
      <c r="R53" s="320">
        <v>915</v>
      </c>
      <c r="S53" s="320">
        <v>353</v>
      </c>
      <c r="T53" s="320">
        <v>300</v>
      </c>
      <c r="U53" s="229">
        <f t="shared" si="14"/>
        <v>9.6898499999999985E-2</v>
      </c>
      <c r="V53" s="321">
        <v>12.2</v>
      </c>
      <c r="Y53" s="726"/>
      <c r="AA53" s="176"/>
    </row>
    <row r="54" spans="1:27" ht="12.75" customHeight="1">
      <c r="A54" s="60" t="s">
        <v>1399</v>
      </c>
      <c r="B54" s="435">
        <v>4.5</v>
      </c>
      <c r="C54" s="435">
        <v>5</v>
      </c>
      <c r="D54" s="38">
        <v>45</v>
      </c>
      <c r="E54" s="38">
        <v>648</v>
      </c>
      <c r="F54" s="38">
        <v>31</v>
      </c>
      <c r="G54" s="97" t="s">
        <v>1400</v>
      </c>
      <c r="H54" s="387">
        <v>13.8</v>
      </c>
      <c r="I54" s="889" t="s">
        <v>1462</v>
      </c>
      <c r="J54" s="911"/>
      <c r="K54" s="857"/>
      <c r="L54" s="1009">
        <v>94000</v>
      </c>
      <c r="M54" s="764"/>
      <c r="N54" s="640"/>
      <c r="O54" s="171"/>
      <c r="P54" s="172">
        <f t="shared" si="10"/>
        <v>0</v>
      </c>
      <c r="Q54" s="172">
        <f t="shared" si="11"/>
        <v>0</v>
      </c>
      <c r="R54" s="320">
        <v>1075</v>
      </c>
      <c r="S54" s="320">
        <v>395</v>
      </c>
      <c r="T54" s="320">
        <v>300</v>
      </c>
      <c r="U54" s="229">
        <f t="shared" si="14"/>
        <v>0.12738749999999999</v>
      </c>
      <c r="V54" s="321">
        <v>16.399999999999999</v>
      </c>
      <c r="Y54" s="726"/>
      <c r="AA54" s="176"/>
    </row>
    <row r="55" spans="1:27" ht="12.75" customHeight="1">
      <c r="A55" s="60" t="s">
        <v>1401</v>
      </c>
      <c r="B55" s="435">
        <v>5.6</v>
      </c>
      <c r="C55" s="435">
        <v>6.3</v>
      </c>
      <c r="D55" s="38">
        <v>54</v>
      </c>
      <c r="E55" s="38">
        <v>798</v>
      </c>
      <c r="F55" s="38">
        <v>36</v>
      </c>
      <c r="G55" s="97" t="s">
        <v>1400</v>
      </c>
      <c r="H55" s="387">
        <v>13.8</v>
      </c>
      <c r="I55" s="889" t="s">
        <v>1462</v>
      </c>
      <c r="J55" s="911"/>
      <c r="K55" s="857"/>
      <c r="L55" s="1009">
        <v>98000</v>
      </c>
      <c r="M55" s="764"/>
      <c r="N55" s="640"/>
      <c r="O55" s="171"/>
      <c r="P55" s="172">
        <f t="shared" si="10"/>
        <v>0</v>
      </c>
      <c r="Q55" s="172">
        <f t="shared" si="11"/>
        <v>0</v>
      </c>
      <c r="R55" s="320">
        <v>1075</v>
      </c>
      <c r="S55" s="320">
        <v>395</v>
      </c>
      <c r="T55" s="320">
        <v>300</v>
      </c>
      <c r="U55" s="229">
        <f t="shared" si="14"/>
        <v>0.12738749999999999</v>
      </c>
      <c r="V55" s="321">
        <v>16.399999999999999</v>
      </c>
      <c r="Y55" s="726"/>
      <c r="AA55" s="176"/>
    </row>
    <row r="56" spans="1:27" ht="12.75" customHeight="1">
      <c r="A56" s="60" t="s">
        <v>1402</v>
      </c>
      <c r="B56" s="435">
        <v>7.1</v>
      </c>
      <c r="C56" s="435">
        <v>8</v>
      </c>
      <c r="D56" s="38">
        <v>77</v>
      </c>
      <c r="E56" s="38">
        <v>1240</v>
      </c>
      <c r="F56" s="38">
        <v>38</v>
      </c>
      <c r="G56" s="97" t="s">
        <v>1403</v>
      </c>
      <c r="H56" s="387">
        <v>17.399999999999999</v>
      </c>
      <c r="I56" s="889" t="s">
        <v>1462</v>
      </c>
      <c r="J56" s="911"/>
      <c r="K56" s="857"/>
      <c r="L56" s="1009">
        <v>106000</v>
      </c>
      <c r="M56" s="764"/>
      <c r="N56" s="640"/>
      <c r="O56" s="171"/>
      <c r="P56" s="172">
        <f t="shared" si="10"/>
        <v>0</v>
      </c>
      <c r="Q56" s="172">
        <f t="shared" si="11"/>
        <v>0</v>
      </c>
      <c r="R56" s="320">
        <v>1265</v>
      </c>
      <c r="S56" s="320">
        <v>420</v>
      </c>
      <c r="T56" s="320">
        <v>345</v>
      </c>
      <c r="U56" s="229">
        <f t="shared" si="14"/>
        <v>0.18329849999999998</v>
      </c>
      <c r="V56" s="321">
        <v>20.8</v>
      </c>
      <c r="Y56" s="726"/>
      <c r="AA56" s="176"/>
    </row>
    <row r="57" spans="1:27" ht="12.75" customHeight="1">
      <c r="A57" s="60" t="s">
        <v>1404</v>
      </c>
      <c r="B57" s="435">
        <v>8</v>
      </c>
      <c r="C57" s="435">
        <v>9</v>
      </c>
      <c r="D57" s="38">
        <v>77</v>
      </c>
      <c r="E57" s="38">
        <v>1248</v>
      </c>
      <c r="F57" s="38">
        <v>38</v>
      </c>
      <c r="G57" s="97" t="s">
        <v>1403</v>
      </c>
      <c r="H57" s="387">
        <v>17.600000000000001</v>
      </c>
      <c r="I57" s="889" t="s">
        <v>1462</v>
      </c>
      <c r="J57" s="911"/>
      <c r="K57" s="857"/>
      <c r="L57" s="1009">
        <v>110000</v>
      </c>
      <c r="M57" s="764"/>
      <c r="N57" s="640"/>
      <c r="O57" s="171"/>
      <c r="P57" s="172">
        <f t="shared" si="10"/>
        <v>0</v>
      </c>
      <c r="Q57" s="172">
        <f t="shared" si="11"/>
        <v>0</v>
      </c>
      <c r="R57" s="320">
        <v>1265</v>
      </c>
      <c r="S57" s="320">
        <v>420</v>
      </c>
      <c r="T57" s="320">
        <v>345</v>
      </c>
      <c r="U57" s="229">
        <f t="shared" si="14"/>
        <v>0.18329849999999998</v>
      </c>
      <c r="V57" s="321">
        <v>21</v>
      </c>
      <c r="Y57" s="726"/>
      <c r="AA57" s="176"/>
    </row>
    <row r="58" spans="1:27" ht="12.75" customHeight="1" thickBot="1">
      <c r="A58" s="60" t="s">
        <v>1405</v>
      </c>
      <c r="B58" s="435">
        <v>9</v>
      </c>
      <c r="C58" s="435">
        <v>10</v>
      </c>
      <c r="D58" s="38">
        <v>90</v>
      </c>
      <c r="E58" s="38">
        <v>1427</v>
      </c>
      <c r="F58" s="38">
        <v>43</v>
      </c>
      <c r="G58" s="97" t="s">
        <v>1403</v>
      </c>
      <c r="H58" s="387">
        <v>17.600000000000001</v>
      </c>
      <c r="I58" s="889" t="s">
        <v>1462</v>
      </c>
      <c r="J58" s="915"/>
      <c r="K58" s="857"/>
      <c r="L58" s="1010">
        <v>116000</v>
      </c>
      <c r="M58" s="764"/>
      <c r="N58" s="640"/>
      <c r="O58" s="171"/>
      <c r="P58" s="172">
        <f t="shared" si="10"/>
        <v>0</v>
      </c>
      <c r="Q58" s="172">
        <f t="shared" si="11"/>
        <v>0</v>
      </c>
      <c r="R58" s="320">
        <v>1265</v>
      </c>
      <c r="S58" s="320">
        <v>420</v>
      </c>
      <c r="T58" s="320">
        <v>345</v>
      </c>
      <c r="U58" s="229">
        <f t="shared" si="14"/>
        <v>0.18329849999999998</v>
      </c>
      <c r="V58" s="321">
        <v>21</v>
      </c>
      <c r="Y58" s="726"/>
      <c r="AA58" s="176"/>
    </row>
    <row r="59" spans="1:27" ht="31.5" customHeight="1" thickBot="1">
      <c r="A59" s="1546" t="s">
        <v>1406</v>
      </c>
      <c r="B59" s="1547"/>
      <c r="C59" s="1547"/>
      <c r="D59" s="1547"/>
      <c r="E59" s="1547"/>
      <c r="F59" s="1547"/>
      <c r="G59" s="1547"/>
      <c r="H59" s="1547"/>
      <c r="I59" s="1547"/>
      <c r="J59" s="1548"/>
      <c r="K59" s="857"/>
      <c r="L59" s="498"/>
      <c r="M59" s="191"/>
      <c r="N59" s="190"/>
      <c r="O59" s="171"/>
      <c r="P59" s="172"/>
      <c r="Q59" s="172"/>
      <c r="Y59" s="726"/>
    </row>
    <row r="60" spans="1:27" ht="12.75" customHeight="1">
      <c r="A60" s="59" t="s">
        <v>1407</v>
      </c>
      <c r="B60" s="39">
        <v>2.2000000000000002</v>
      </c>
      <c r="C60" s="444">
        <v>2.6</v>
      </c>
      <c r="D60" s="441">
        <v>57</v>
      </c>
      <c r="E60" s="39">
        <v>550</v>
      </c>
      <c r="F60" s="441">
        <v>21</v>
      </c>
      <c r="G60" s="445" t="s">
        <v>1408</v>
      </c>
      <c r="H60" s="39">
        <v>18.5</v>
      </c>
      <c r="I60" s="889" t="s">
        <v>1462</v>
      </c>
      <c r="J60" s="916"/>
      <c r="K60" s="211"/>
      <c r="L60" s="1009">
        <v>98000</v>
      </c>
      <c r="M60" s="764"/>
      <c r="N60" s="640"/>
      <c r="O60" s="171"/>
      <c r="P60" s="172">
        <f t="shared" ref="P60:P70" si="15">IF(OR(U60="",J60=""),0,J60*U60)</f>
        <v>0</v>
      </c>
      <c r="Q60" s="172">
        <f t="shared" ref="Q60:Q70" si="16">IF(OR(V60="",J60=""),0,J60*V60)</f>
        <v>0</v>
      </c>
      <c r="R60" s="320">
        <v>870</v>
      </c>
      <c r="S60" s="320">
        <v>285</v>
      </c>
      <c r="T60" s="320">
        <v>525</v>
      </c>
      <c r="U60" s="323">
        <f t="shared" ref="U60:U65" si="17">(R60/1000)*(S60/1000)*(T60/1000)</f>
        <v>0.13017375</v>
      </c>
      <c r="V60" s="321">
        <v>22.2</v>
      </c>
      <c r="Y60" s="726"/>
    </row>
    <row r="61" spans="1:27" ht="12.75" customHeight="1">
      <c r="A61" s="59" t="s">
        <v>1409</v>
      </c>
      <c r="B61" s="39">
        <v>2.8</v>
      </c>
      <c r="C61" s="444">
        <v>3.2</v>
      </c>
      <c r="D61" s="441">
        <v>57</v>
      </c>
      <c r="E61" s="39">
        <v>550</v>
      </c>
      <c r="F61" s="441">
        <v>21</v>
      </c>
      <c r="G61" s="445" t="s">
        <v>1408</v>
      </c>
      <c r="H61" s="39">
        <v>18.5</v>
      </c>
      <c r="I61" s="889" t="s">
        <v>1462</v>
      </c>
      <c r="J61" s="911"/>
      <c r="K61" s="857"/>
      <c r="L61" s="1009">
        <v>108000</v>
      </c>
      <c r="M61" s="764"/>
      <c r="N61" s="640"/>
      <c r="O61" s="171"/>
      <c r="P61" s="172">
        <f t="shared" si="15"/>
        <v>0</v>
      </c>
      <c r="Q61" s="172">
        <f t="shared" si="16"/>
        <v>0</v>
      </c>
      <c r="R61" s="320">
        <v>870</v>
      </c>
      <c r="S61" s="320">
        <v>285</v>
      </c>
      <c r="T61" s="320">
        <v>525</v>
      </c>
      <c r="U61" s="323">
        <f t="shared" si="17"/>
        <v>0.13017375</v>
      </c>
      <c r="V61" s="321">
        <v>22.2</v>
      </c>
      <c r="Y61" s="726"/>
    </row>
    <row r="62" spans="1:27" ht="12.75" customHeight="1">
      <c r="A62" s="59" t="s">
        <v>1410</v>
      </c>
      <c r="B62" s="39">
        <v>3.6</v>
      </c>
      <c r="C62" s="444">
        <v>4</v>
      </c>
      <c r="D62" s="441">
        <v>61</v>
      </c>
      <c r="E62" s="39">
        <v>605</v>
      </c>
      <c r="F62" s="441">
        <v>24</v>
      </c>
      <c r="G62" s="445" t="s">
        <v>1408</v>
      </c>
      <c r="H62" s="387">
        <v>18.5</v>
      </c>
      <c r="I62" s="889" t="s">
        <v>1462</v>
      </c>
      <c r="J62" s="911"/>
      <c r="K62" s="857"/>
      <c r="L62" s="1009">
        <v>110000</v>
      </c>
      <c r="M62" s="764"/>
      <c r="N62" s="640"/>
      <c r="O62" s="171"/>
      <c r="P62" s="172">
        <f t="shared" si="15"/>
        <v>0</v>
      </c>
      <c r="Q62" s="172">
        <f t="shared" si="16"/>
        <v>0</v>
      </c>
      <c r="R62" s="320">
        <v>870</v>
      </c>
      <c r="S62" s="320">
        <v>285</v>
      </c>
      <c r="T62" s="320">
        <v>525</v>
      </c>
      <c r="U62" s="323">
        <f t="shared" si="17"/>
        <v>0.13017375</v>
      </c>
      <c r="V62" s="321">
        <v>22.2</v>
      </c>
      <c r="Y62" s="726"/>
    </row>
    <row r="63" spans="1:27" ht="12.75" customHeight="1">
      <c r="A63" s="59" t="s">
        <v>1411</v>
      </c>
      <c r="B63" s="39">
        <v>4.5</v>
      </c>
      <c r="C63" s="444">
        <v>5</v>
      </c>
      <c r="D63" s="441">
        <v>98</v>
      </c>
      <c r="E63" s="39">
        <v>800</v>
      </c>
      <c r="F63" s="441">
        <v>26</v>
      </c>
      <c r="G63" s="445" t="s">
        <v>1412</v>
      </c>
      <c r="H63" s="387">
        <v>22.5</v>
      </c>
      <c r="I63" s="889" t="s">
        <v>1462</v>
      </c>
      <c r="J63" s="911"/>
      <c r="K63" s="857"/>
      <c r="L63" s="1010">
        <v>114000</v>
      </c>
      <c r="M63" s="764"/>
      <c r="N63" s="640"/>
      <c r="O63" s="171"/>
      <c r="P63" s="172">
        <f t="shared" si="15"/>
        <v>0</v>
      </c>
      <c r="Q63" s="172">
        <f t="shared" si="16"/>
        <v>0</v>
      </c>
      <c r="R63" s="320">
        <v>1115</v>
      </c>
      <c r="S63" s="320">
        <v>285</v>
      </c>
      <c r="T63" s="320">
        <v>525</v>
      </c>
      <c r="U63" s="323">
        <f t="shared" si="17"/>
        <v>0.16683187499999999</v>
      </c>
      <c r="V63" s="321">
        <v>26.8</v>
      </c>
      <c r="Y63" s="726"/>
    </row>
    <row r="64" spans="1:27" ht="12.75" customHeight="1">
      <c r="A64" s="59" t="s">
        <v>1413</v>
      </c>
      <c r="B64" s="39">
        <v>5.6</v>
      </c>
      <c r="C64" s="444">
        <v>6.3</v>
      </c>
      <c r="D64" s="441">
        <v>103</v>
      </c>
      <c r="E64" s="39">
        <v>800</v>
      </c>
      <c r="F64" s="441">
        <v>27</v>
      </c>
      <c r="G64" s="445" t="s">
        <v>1412</v>
      </c>
      <c r="H64" s="387">
        <v>22.5</v>
      </c>
      <c r="I64" s="889" t="s">
        <v>1462</v>
      </c>
      <c r="J64" s="911"/>
      <c r="K64" s="857"/>
      <c r="L64" s="1009">
        <v>124000</v>
      </c>
      <c r="M64" s="764"/>
      <c r="N64" s="640"/>
      <c r="O64" s="171"/>
      <c r="P64" s="172">
        <f t="shared" si="15"/>
        <v>0</v>
      </c>
      <c r="Q64" s="172">
        <f t="shared" si="16"/>
        <v>0</v>
      </c>
      <c r="R64" s="320">
        <v>1115</v>
      </c>
      <c r="S64" s="320">
        <v>285</v>
      </c>
      <c r="T64" s="320">
        <v>525</v>
      </c>
      <c r="U64" s="323">
        <f t="shared" si="17"/>
        <v>0.16683187499999999</v>
      </c>
      <c r="V64" s="321">
        <v>26.8</v>
      </c>
      <c r="Y64" s="726"/>
    </row>
    <row r="65" spans="1:25" ht="12.75" customHeight="1">
      <c r="A65" s="59" t="s">
        <v>1414</v>
      </c>
      <c r="B65" s="39">
        <v>7.1</v>
      </c>
      <c r="C65" s="444">
        <v>8</v>
      </c>
      <c r="D65" s="441">
        <v>140</v>
      </c>
      <c r="E65" s="39">
        <v>985</v>
      </c>
      <c r="F65" s="441">
        <v>27</v>
      </c>
      <c r="G65" s="445" t="s">
        <v>1415</v>
      </c>
      <c r="H65" s="387">
        <v>28</v>
      </c>
      <c r="I65" s="889" t="s">
        <v>1462</v>
      </c>
      <c r="J65" s="911"/>
      <c r="K65" s="211"/>
      <c r="L65" s="1009">
        <v>125000</v>
      </c>
      <c r="M65" s="764"/>
      <c r="N65" s="640"/>
      <c r="O65" s="171"/>
      <c r="P65" s="172">
        <f t="shared" si="15"/>
        <v>0</v>
      </c>
      <c r="Q65" s="172">
        <f t="shared" si="16"/>
        <v>0</v>
      </c>
      <c r="R65" s="320">
        <v>1335</v>
      </c>
      <c r="S65" s="320">
        <v>285</v>
      </c>
      <c r="T65" s="320">
        <v>525</v>
      </c>
      <c r="U65" s="323">
        <f t="shared" si="17"/>
        <v>0.19974937499999998</v>
      </c>
      <c r="V65" s="321">
        <v>33</v>
      </c>
      <c r="Y65" s="726"/>
    </row>
    <row r="66" spans="1:25" ht="12.75" customHeight="1">
      <c r="A66" s="59" t="s">
        <v>1416</v>
      </c>
      <c r="B66" s="39">
        <v>8</v>
      </c>
      <c r="C66" s="444">
        <v>9</v>
      </c>
      <c r="D66" s="441">
        <v>198</v>
      </c>
      <c r="E66" s="39">
        <v>1345</v>
      </c>
      <c r="F66" s="441">
        <v>37</v>
      </c>
      <c r="G66" s="445" t="s">
        <v>1417</v>
      </c>
      <c r="H66" s="387">
        <v>35.5</v>
      </c>
      <c r="I66" s="889" t="s">
        <v>1462</v>
      </c>
      <c r="J66" s="911"/>
      <c r="K66" s="857"/>
      <c r="L66" s="1009">
        <v>144000</v>
      </c>
      <c r="M66" s="764"/>
      <c r="N66" s="640"/>
      <c r="O66" s="171"/>
      <c r="P66" s="172">
        <f t="shared" si="15"/>
        <v>0</v>
      </c>
      <c r="Q66" s="172">
        <f t="shared" si="16"/>
        <v>0</v>
      </c>
      <c r="R66" s="320">
        <v>1355</v>
      </c>
      <c r="S66" s="320">
        <v>350</v>
      </c>
      <c r="T66" s="320">
        <v>795</v>
      </c>
      <c r="U66" s="323">
        <f>(R66/1000)*(S66/1000)*(T66/1000)</f>
        <v>0.37702874999999997</v>
      </c>
      <c r="V66" s="321">
        <v>41.5</v>
      </c>
      <c r="Y66" s="726"/>
    </row>
    <row r="67" spans="1:25" ht="12.75" customHeight="1">
      <c r="A67" s="59" t="s">
        <v>1418</v>
      </c>
      <c r="B67" s="39">
        <v>9</v>
      </c>
      <c r="C67" s="444">
        <v>10</v>
      </c>
      <c r="D67" s="441">
        <v>200</v>
      </c>
      <c r="E67" s="39">
        <v>1345</v>
      </c>
      <c r="F67" s="441">
        <v>37</v>
      </c>
      <c r="G67" s="445" t="s">
        <v>1417</v>
      </c>
      <c r="H67" s="387">
        <v>36</v>
      </c>
      <c r="I67" s="889" t="s">
        <v>1462</v>
      </c>
      <c r="J67" s="911"/>
      <c r="K67" s="211"/>
      <c r="L67" s="1009">
        <v>160000</v>
      </c>
      <c r="M67" s="764"/>
      <c r="N67" s="347"/>
      <c r="O67" s="171"/>
      <c r="P67" s="172">
        <f t="shared" si="15"/>
        <v>0</v>
      </c>
      <c r="Q67" s="172">
        <f t="shared" si="16"/>
        <v>0</v>
      </c>
      <c r="R67" s="320">
        <v>1355</v>
      </c>
      <c r="S67" s="320">
        <v>350</v>
      </c>
      <c r="T67" s="320">
        <v>795</v>
      </c>
      <c r="U67" s="323">
        <f t="shared" ref="U67:U70" si="18">(R67/1000)*(S67/1000)*(T67/1000)</f>
        <v>0.37702874999999997</v>
      </c>
      <c r="V67" s="321">
        <v>42</v>
      </c>
      <c r="Y67" s="726"/>
    </row>
    <row r="68" spans="1:25" ht="12.75" customHeight="1">
      <c r="A68" s="59" t="s">
        <v>1419</v>
      </c>
      <c r="B68" s="39">
        <v>11.2</v>
      </c>
      <c r="C68" s="444">
        <v>12.5</v>
      </c>
      <c r="D68" s="441">
        <v>313</v>
      </c>
      <c r="E68" s="39">
        <v>1800</v>
      </c>
      <c r="F68" s="441">
        <v>38</v>
      </c>
      <c r="G68" s="445" t="s">
        <v>1417</v>
      </c>
      <c r="H68" s="387">
        <v>36</v>
      </c>
      <c r="I68" s="889" t="s">
        <v>1462</v>
      </c>
      <c r="J68" s="911"/>
      <c r="K68" s="857"/>
      <c r="L68" s="1010">
        <v>164000</v>
      </c>
      <c r="M68" s="764"/>
      <c r="N68" s="347"/>
      <c r="O68" s="171"/>
      <c r="P68" s="172">
        <f t="shared" si="15"/>
        <v>0</v>
      </c>
      <c r="Q68" s="172">
        <f t="shared" si="16"/>
        <v>0</v>
      </c>
      <c r="R68" s="320">
        <v>1355</v>
      </c>
      <c r="S68" s="320">
        <v>350</v>
      </c>
      <c r="T68" s="320">
        <v>795</v>
      </c>
      <c r="U68" s="323">
        <f t="shared" si="18"/>
        <v>0.37702874999999997</v>
      </c>
      <c r="V68" s="321">
        <v>42</v>
      </c>
      <c r="Y68" s="726"/>
    </row>
    <row r="69" spans="1:25" ht="12.75" customHeight="1">
      <c r="A69" s="59" t="s">
        <v>1420</v>
      </c>
      <c r="B69" s="39">
        <v>14</v>
      </c>
      <c r="C69" s="444">
        <v>15.5</v>
      </c>
      <c r="D69" s="441">
        <v>274</v>
      </c>
      <c r="E69" s="39">
        <v>1905</v>
      </c>
      <c r="F69" s="441">
        <v>39</v>
      </c>
      <c r="G69" s="445" t="s">
        <v>1421</v>
      </c>
      <c r="H69" s="387">
        <v>46.5</v>
      </c>
      <c r="I69" s="889" t="s">
        <v>1462</v>
      </c>
      <c r="J69" s="911"/>
      <c r="K69" s="857"/>
      <c r="L69" s="1009">
        <v>170000</v>
      </c>
      <c r="M69" s="764"/>
      <c r="N69" s="347"/>
      <c r="O69" s="171"/>
      <c r="P69" s="172">
        <f t="shared" si="15"/>
        <v>0</v>
      </c>
      <c r="Q69" s="172">
        <f t="shared" si="16"/>
        <v>0</v>
      </c>
      <c r="R69" s="320">
        <v>1400</v>
      </c>
      <c r="S69" s="320">
        <v>375</v>
      </c>
      <c r="T69" s="320">
        <v>925</v>
      </c>
      <c r="U69" s="323">
        <f t="shared" si="18"/>
        <v>0.48562499999999992</v>
      </c>
      <c r="V69" s="321">
        <v>55.5</v>
      </c>
      <c r="Y69" s="726"/>
    </row>
    <row r="70" spans="1:25" ht="12.75" customHeight="1" thickBot="1">
      <c r="A70" s="59" t="s">
        <v>1422</v>
      </c>
      <c r="B70" s="39">
        <v>16</v>
      </c>
      <c r="C70" s="444">
        <v>17</v>
      </c>
      <c r="D70" s="441">
        <v>940</v>
      </c>
      <c r="E70" s="39">
        <v>3620</v>
      </c>
      <c r="F70" s="441">
        <v>50</v>
      </c>
      <c r="G70" s="445" t="s">
        <v>1423</v>
      </c>
      <c r="H70" s="387">
        <v>67</v>
      </c>
      <c r="I70" s="889" t="s">
        <v>1462</v>
      </c>
      <c r="J70" s="915"/>
      <c r="K70" s="857"/>
      <c r="L70" s="1009">
        <v>262000</v>
      </c>
      <c r="M70" s="764"/>
      <c r="N70" s="347"/>
      <c r="O70" s="171"/>
      <c r="P70" s="172">
        <f t="shared" si="15"/>
        <v>0</v>
      </c>
      <c r="Q70" s="172">
        <f t="shared" si="16"/>
        <v>0</v>
      </c>
      <c r="R70" s="320">
        <v>1436</v>
      </c>
      <c r="S70" s="320">
        <v>450</v>
      </c>
      <c r="T70" s="320">
        <v>768</v>
      </c>
      <c r="U70" s="323">
        <f t="shared" si="18"/>
        <v>0.49628159999999999</v>
      </c>
      <c r="V70" s="321">
        <v>73</v>
      </c>
      <c r="Y70" s="726"/>
    </row>
    <row r="71" spans="1:25" ht="16.5" thickBot="1">
      <c r="A71" s="1552" t="s">
        <v>1587</v>
      </c>
      <c r="B71" s="1553"/>
      <c r="C71" s="1553"/>
      <c r="D71" s="1553"/>
      <c r="E71" s="1553"/>
      <c r="F71" s="1553"/>
      <c r="G71" s="1553"/>
      <c r="H71" s="1553"/>
      <c r="I71" s="1553"/>
      <c r="J71" s="1554"/>
      <c r="K71" s="1008"/>
      <c r="L71" s="498"/>
      <c r="M71" s="191"/>
      <c r="N71" s="190"/>
      <c r="O71" s="171"/>
      <c r="P71" s="172"/>
      <c r="Q71" s="172"/>
      <c r="Y71" s="726"/>
    </row>
    <row r="72" spans="1:25" ht="12.75" customHeight="1">
      <c r="A72" s="1033" t="s">
        <v>1579</v>
      </c>
      <c r="B72" s="378">
        <v>3.6</v>
      </c>
      <c r="C72" s="378">
        <v>4</v>
      </c>
      <c r="D72" s="373">
        <v>49</v>
      </c>
      <c r="E72" s="373">
        <v>650</v>
      </c>
      <c r="F72" s="373">
        <v>36</v>
      </c>
      <c r="G72" s="381" t="s">
        <v>602</v>
      </c>
      <c r="H72" s="378">
        <v>26</v>
      </c>
      <c r="I72" s="954" t="s">
        <v>1462</v>
      </c>
      <c r="J72" s="1017"/>
      <c r="K72" s="211"/>
      <c r="L72" s="1009">
        <v>206000</v>
      </c>
      <c r="M72" s="764"/>
      <c r="N72" s="640"/>
      <c r="O72" s="171"/>
      <c r="P72" s="172">
        <f t="shared" ref="P72:P79" si="19">IF(OR(U72="",J72=""),0,J72*U72)</f>
        <v>0</v>
      </c>
      <c r="Q72" s="172">
        <f t="shared" ref="Q72:Q79" si="20">IF(OR(V72="",J72=""),0,J72*V72)</f>
        <v>0</v>
      </c>
      <c r="R72" s="320">
        <v>1089</v>
      </c>
      <c r="S72" s="320">
        <v>296</v>
      </c>
      <c r="T72" s="320">
        <v>744</v>
      </c>
      <c r="U72" s="229">
        <f t="shared" ref="U72:U79" si="21">(R72/1000)*(S72/1000)*(T72/1000)</f>
        <v>0.23982393599999996</v>
      </c>
      <c r="V72" s="702">
        <v>32</v>
      </c>
      <c r="Y72" s="726"/>
    </row>
    <row r="73" spans="1:25" ht="12.75" customHeight="1">
      <c r="A73" s="59" t="s">
        <v>1580</v>
      </c>
      <c r="B73" s="1021">
        <v>4.5</v>
      </c>
      <c r="C73" s="1021">
        <v>5</v>
      </c>
      <c r="D73" s="38">
        <v>120</v>
      </c>
      <c r="E73" s="38">
        <v>800</v>
      </c>
      <c r="F73" s="38">
        <v>38</v>
      </c>
      <c r="G73" s="97" t="s">
        <v>602</v>
      </c>
      <c r="H73" s="1021">
        <v>28</v>
      </c>
      <c r="I73" s="1032" t="s">
        <v>1462</v>
      </c>
      <c r="J73" s="1015"/>
      <c r="K73" s="211"/>
      <c r="L73" s="1010">
        <v>217000</v>
      </c>
      <c r="M73" s="764"/>
      <c r="N73" s="640"/>
      <c r="O73" s="171"/>
      <c r="P73" s="172">
        <f t="shared" si="19"/>
        <v>0</v>
      </c>
      <c r="Q73" s="172">
        <f t="shared" si="20"/>
        <v>0</v>
      </c>
      <c r="R73" s="320">
        <v>1089</v>
      </c>
      <c r="S73" s="320">
        <v>296</v>
      </c>
      <c r="T73" s="320">
        <v>744</v>
      </c>
      <c r="U73" s="229">
        <f t="shared" si="21"/>
        <v>0.23982393599999996</v>
      </c>
      <c r="V73" s="702">
        <v>34</v>
      </c>
      <c r="Y73" s="726"/>
    </row>
    <row r="74" spans="1:25" ht="12.75" customHeight="1">
      <c r="A74" s="59" t="s">
        <v>1581</v>
      </c>
      <c r="B74" s="1021">
        <v>5.6</v>
      </c>
      <c r="C74" s="1021">
        <v>6.3</v>
      </c>
      <c r="D74" s="38">
        <v>122</v>
      </c>
      <c r="E74" s="38">
        <v>800</v>
      </c>
      <c r="F74" s="38">
        <v>38</v>
      </c>
      <c r="G74" s="97" t="s">
        <v>602</v>
      </c>
      <c r="H74" s="1021">
        <v>28</v>
      </c>
      <c r="I74" s="1032" t="s">
        <v>1462</v>
      </c>
      <c r="J74" s="1015"/>
      <c r="K74" s="211"/>
      <c r="L74" s="1009">
        <v>219000</v>
      </c>
      <c r="M74" s="764"/>
      <c r="N74" s="640"/>
      <c r="O74" s="171"/>
      <c r="P74" s="172">
        <f t="shared" si="19"/>
        <v>0</v>
      </c>
      <c r="Q74" s="172">
        <f t="shared" si="20"/>
        <v>0</v>
      </c>
      <c r="R74" s="320">
        <v>1089</v>
      </c>
      <c r="S74" s="320">
        <v>296</v>
      </c>
      <c r="T74" s="320">
        <v>744</v>
      </c>
      <c r="U74" s="229">
        <f t="shared" si="21"/>
        <v>0.23982393599999996</v>
      </c>
      <c r="V74" s="702">
        <v>34</v>
      </c>
      <c r="Y74" s="726"/>
    </row>
    <row r="75" spans="1:25" ht="12.75" customHeight="1">
      <c r="A75" s="59" t="s">
        <v>1582</v>
      </c>
      <c r="B75" s="1021">
        <v>7.1</v>
      </c>
      <c r="C75" s="1021">
        <v>8</v>
      </c>
      <c r="D75" s="38">
        <v>125</v>
      </c>
      <c r="E75" s="38">
        <v>800</v>
      </c>
      <c r="F75" s="38">
        <v>38</v>
      </c>
      <c r="G75" s="97" t="s">
        <v>602</v>
      </c>
      <c r="H75" s="1021">
        <v>28</v>
      </c>
      <c r="I75" s="1032" t="s">
        <v>1462</v>
      </c>
      <c r="J75" s="1015"/>
      <c r="K75" s="211"/>
      <c r="L75" s="1009">
        <v>221000</v>
      </c>
      <c r="M75" s="764"/>
      <c r="N75" s="640"/>
      <c r="O75" s="171"/>
      <c r="P75" s="172">
        <f t="shared" si="19"/>
        <v>0</v>
      </c>
      <c r="Q75" s="172">
        <f t="shared" si="20"/>
        <v>0</v>
      </c>
      <c r="R75" s="320">
        <v>1089</v>
      </c>
      <c r="S75" s="320">
        <v>296</v>
      </c>
      <c r="T75" s="320">
        <v>744</v>
      </c>
      <c r="U75" s="229">
        <f t="shared" si="21"/>
        <v>0.23982393599999996</v>
      </c>
      <c r="V75" s="702">
        <v>34</v>
      </c>
      <c r="Y75" s="726"/>
    </row>
    <row r="76" spans="1:25" ht="12.75" customHeight="1">
      <c r="A76" s="59" t="s">
        <v>1583</v>
      </c>
      <c r="B76" s="1021">
        <v>8</v>
      </c>
      <c r="C76" s="1021">
        <v>9</v>
      </c>
      <c r="D76" s="38">
        <v>130</v>
      </c>
      <c r="E76" s="38">
        <v>1200</v>
      </c>
      <c r="F76" s="38">
        <v>40</v>
      </c>
      <c r="G76" s="97" t="s">
        <v>603</v>
      </c>
      <c r="H76" s="1021">
        <v>34.5</v>
      </c>
      <c r="I76" s="1032" t="s">
        <v>1462</v>
      </c>
      <c r="J76" s="1015"/>
      <c r="K76" s="1008"/>
      <c r="L76" s="1009">
        <v>258000</v>
      </c>
      <c r="M76" s="764"/>
      <c r="N76" s="640"/>
      <c r="O76" s="171"/>
      <c r="P76" s="172">
        <f t="shared" si="19"/>
        <v>0</v>
      </c>
      <c r="Q76" s="172">
        <f t="shared" si="20"/>
        <v>0</v>
      </c>
      <c r="R76" s="320">
        <v>1379</v>
      </c>
      <c r="S76" s="320">
        <v>296</v>
      </c>
      <c r="T76" s="320">
        <v>744</v>
      </c>
      <c r="U76" s="229">
        <f t="shared" si="21"/>
        <v>0.30368889599999999</v>
      </c>
      <c r="V76" s="702">
        <v>41</v>
      </c>
      <c r="Y76" s="726"/>
    </row>
    <row r="77" spans="1:25" ht="12.75" customHeight="1">
      <c r="A77" s="59" t="s">
        <v>1584</v>
      </c>
      <c r="B77" s="1021">
        <v>9</v>
      </c>
      <c r="C77" s="1021">
        <v>10</v>
      </c>
      <c r="D77" s="38">
        <v>130</v>
      </c>
      <c r="E77" s="38">
        <v>1200</v>
      </c>
      <c r="F77" s="38">
        <v>40</v>
      </c>
      <c r="G77" s="97" t="s">
        <v>603</v>
      </c>
      <c r="H77" s="1021">
        <v>34.5</v>
      </c>
      <c r="I77" s="1032" t="s">
        <v>1462</v>
      </c>
      <c r="J77" s="1015"/>
      <c r="K77" s="1008"/>
      <c r="L77" s="1009">
        <v>259000</v>
      </c>
      <c r="M77" s="764"/>
      <c r="N77" s="640"/>
      <c r="O77" s="171"/>
      <c r="P77" s="172">
        <f t="shared" si="19"/>
        <v>0</v>
      </c>
      <c r="Q77" s="172">
        <f t="shared" si="20"/>
        <v>0</v>
      </c>
      <c r="R77" s="320">
        <v>1379</v>
      </c>
      <c r="S77" s="320">
        <v>296</v>
      </c>
      <c r="T77" s="320">
        <v>744</v>
      </c>
      <c r="U77" s="229">
        <f t="shared" si="21"/>
        <v>0.30368889599999999</v>
      </c>
      <c r="V77" s="702">
        <v>41</v>
      </c>
      <c r="Y77" s="726"/>
    </row>
    <row r="78" spans="1:25" ht="12.75" customHeight="1">
      <c r="A78" s="59" t="s">
        <v>1585</v>
      </c>
      <c r="B78" s="1021">
        <v>11.2</v>
      </c>
      <c r="C78" s="1021">
        <v>12.5</v>
      </c>
      <c r="D78" s="38">
        <v>182</v>
      </c>
      <c r="E78" s="38">
        <v>1980</v>
      </c>
      <c r="F78" s="38">
        <v>42</v>
      </c>
      <c r="G78" s="97" t="s">
        <v>604</v>
      </c>
      <c r="H78" s="1021">
        <v>54</v>
      </c>
      <c r="I78" s="1032" t="s">
        <v>1462</v>
      </c>
      <c r="J78" s="1015"/>
      <c r="K78" s="1008"/>
      <c r="L78" s="1010">
        <v>317000</v>
      </c>
      <c r="M78" s="764"/>
      <c r="N78" s="640"/>
      <c r="O78" s="171"/>
      <c r="P78" s="172">
        <f t="shared" si="19"/>
        <v>0</v>
      </c>
      <c r="Q78" s="172">
        <f t="shared" si="20"/>
        <v>0</v>
      </c>
      <c r="R78" s="320">
        <v>1764</v>
      </c>
      <c r="S78" s="320">
        <v>329</v>
      </c>
      <c r="T78" s="320">
        <v>760</v>
      </c>
      <c r="U78" s="229">
        <f t="shared" si="21"/>
        <v>0.44107056</v>
      </c>
      <c r="V78" s="702">
        <v>59</v>
      </c>
      <c r="Y78" s="726"/>
    </row>
    <row r="79" spans="1:25" ht="12.75" customHeight="1" thickBot="1">
      <c r="A79" s="1034" t="s">
        <v>1586</v>
      </c>
      <c r="B79" s="372">
        <v>14</v>
      </c>
      <c r="C79" s="372">
        <v>15</v>
      </c>
      <c r="D79" s="375">
        <v>182</v>
      </c>
      <c r="E79" s="375">
        <v>1980</v>
      </c>
      <c r="F79" s="375">
        <v>42</v>
      </c>
      <c r="G79" s="376" t="s">
        <v>604</v>
      </c>
      <c r="H79" s="372">
        <v>54</v>
      </c>
      <c r="I79" s="1035" t="s">
        <v>1462</v>
      </c>
      <c r="J79" s="1019"/>
      <c r="K79" s="1008"/>
      <c r="L79" s="1009">
        <v>323000</v>
      </c>
      <c r="M79" s="764"/>
      <c r="N79" s="640"/>
      <c r="O79" s="171"/>
      <c r="P79" s="172">
        <f t="shared" si="19"/>
        <v>0</v>
      </c>
      <c r="Q79" s="172">
        <f t="shared" si="20"/>
        <v>0</v>
      </c>
      <c r="R79" s="320">
        <v>1764</v>
      </c>
      <c r="S79" s="320">
        <v>329</v>
      </c>
      <c r="T79" s="320">
        <v>760</v>
      </c>
      <c r="U79" s="229">
        <f t="shared" si="21"/>
        <v>0.44107056</v>
      </c>
      <c r="V79" s="702">
        <v>59</v>
      </c>
      <c r="Y79" s="726"/>
    </row>
    <row r="80" spans="1:25" ht="24" customHeight="1" thickBot="1">
      <c r="A80" s="1027" t="s">
        <v>9</v>
      </c>
      <c r="B80" s="1028"/>
      <c r="C80" s="1028"/>
      <c r="D80" s="1028"/>
      <c r="E80" s="1028"/>
      <c r="F80" s="1028"/>
      <c r="G80" s="1029"/>
      <c r="H80" s="1028"/>
      <c r="I80" s="1030"/>
      <c r="J80" s="1031"/>
      <c r="L80" s="499"/>
      <c r="M80" s="190"/>
      <c r="N80" s="857"/>
      <c r="O80" s="171"/>
      <c r="P80" s="105"/>
      <c r="Q80" s="105"/>
      <c r="Y80" s="726"/>
    </row>
    <row r="81" spans="1:27" ht="18" customHeight="1" thickBot="1">
      <c r="A81" s="1503" t="s">
        <v>1424</v>
      </c>
      <c r="B81" s="1504"/>
      <c r="C81" s="1504"/>
      <c r="D81" s="1504"/>
      <c r="E81" s="1504"/>
      <c r="F81" s="1504"/>
      <c r="G81" s="1504"/>
      <c r="H81" s="1504"/>
      <c r="I81" s="1504"/>
      <c r="J81" s="1505"/>
      <c r="L81" s="498"/>
      <c r="M81" s="191"/>
      <c r="N81" s="857"/>
      <c r="O81" s="171"/>
      <c r="P81" s="191"/>
      <c r="Q81" s="171"/>
      <c r="R81" s="105"/>
      <c r="S81" s="105"/>
      <c r="U81" s="36"/>
      <c r="Y81" s="726"/>
      <c r="AA81" s="176"/>
    </row>
    <row r="82" spans="1:27" ht="13.5" customHeight="1">
      <c r="A82" s="164" t="s">
        <v>1425</v>
      </c>
      <c r="B82" s="246" t="s">
        <v>140</v>
      </c>
      <c r="C82" s="247" t="s">
        <v>140</v>
      </c>
      <c r="D82" s="247" t="s">
        <v>140</v>
      </c>
      <c r="E82" s="247" t="s">
        <v>140</v>
      </c>
      <c r="F82" s="247" t="s">
        <v>140</v>
      </c>
      <c r="G82" s="247" t="s">
        <v>140</v>
      </c>
      <c r="H82" s="246">
        <v>0.6</v>
      </c>
      <c r="I82" s="889" t="s">
        <v>1462</v>
      </c>
      <c r="J82" s="169"/>
      <c r="L82" s="1009">
        <v>35000</v>
      </c>
      <c r="N82" s="857"/>
      <c r="O82" s="171"/>
      <c r="P82" s="172">
        <f>IF(OR(U82="",J82=""),0,J82*U82)</f>
        <v>0</v>
      </c>
      <c r="Q82" s="172">
        <f>IF(OR(V82="",J82=""),0,J82*V82)</f>
        <v>0</v>
      </c>
      <c r="R82" s="322">
        <v>310</v>
      </c>
      <c r="S82" s="322">
        <v>130</v>
      </c>
      <c r="T82" s="321">
        <v>125</v>
      </c>
      <c r="U82" s="106">
        <f t="shared" ref="U82:U86" si="22">(R82/1000)*(S82/1000)*(T82/1000)</f>
        <v>5.0375000000000003E-3</v>
      </c>
      <c r="V82" s="321">
        <v>1.4</v>
      </c>
      <c r="Y82" s="726"/>
    </row>
    <row r="83" spans="1:27" ht="13.5" customHeight="1">
      <c r="A83" s="254" t="s">
        <v>1426</v>
      </c>
      <c r="B83" s="255" t="s">
        <v>140</v>
      </c>
      <c r="C83" s="256" t="s">
        <v>140</v>
      </c>
      <c r="D83" s="256" t="s">
        <v>140</v>
      </c>
      <c r="E83" s="256" t="s">
        <v>140</v>
      </c>
      <c r="F83" s="256" t="s">
        <v>140</v>
      </c>
      <c r="G83" s="256" t="s">
        <v>140</v>
      </c>
      <c r="H83" s="255">
        <v>0.8</v>
      </c>
      <c r="I83" s="889" t="s">
        <v>1462</v>
      </c>
      <c r="J83" s="166"/>
      <c r="L83" s="1010">
        <v>49000</v>
      </c>
      <c r="O83" s="171"/>
      <c r="P83" s="172">
        <f>IF(OR(U83="",J83=""),0,J83*U83)</f>
        <v>0</v>
      </c>
      <c r="Q83" s="172">
        <f>IF(OR(V83="",J83=""),0,J83*V83)</f>
        <v>0</v>
      </c>
      <c r="R83" s="322">
        <v>465</v>
      </c>
      <c r="S83" s="322">
        <v>115</v>
      </c>
      <c r="T83" s="321">
        <v>255</v>
      </c>
      <c r="U83" s="106">
        <f t="shared" si="22"/>
        <v>1.3636125000000001E-2</v>
      </c>
      <c r="V83" s="321">
        <v>2.2000000000000002</v>
      </c>
      <c r="Y83" s="726"/>
    </row>
    <row r="84" spans="1:27" ht="13.5" customHeight="1">
      <c r="A84" s="221" t="s">
        <v>1427</v>
      </c>
      <c r="B84" s="222" t="s">
        <v>140</v>
      </c>
      <c r="C84" s="223" t="s">
        <v>140</v>
      </c>
      <c r="D84" s="223" t="s">
        <v>140</v>
      </c>
      <c r="E84" s="223" t="s">
        <v>140</v>
      </c>
      <c r="F84" s="223" t="s">
        <v>140</v>
      </c>
      <c r="G84" s="223" t="s">
        <v>140</v>
      </c>
      <c r="H84" s="222">
        <v>1</v>
      </c>
      <c r="I84" s="889" t="s">
        <v>1462</v>
      </c>
      <c r="J84" s="166"/>
      <c r="L84" s="1009">
        <v>66000</v>
      </c>
      <c r="O84" s="171"/>
      <c r="P84" s="172">
        <f>IF(OR(U84="",J84=""),0,J84*U84)</f>
        <v>0</v>
      </c>
      <c r="Q84" s="172">
        <f>IF(OR(V84="",J84=""),0,J84*V84)</f>
        <v>0</v>
      </c>
      <c r="R84" s="322">
        <v>465</v>
      </c>
      <c r="S84" s="322">
        <v>115</v>
      </c>
      <c r="T84" s="321">
        <v>255</v>
      </c>
      <c r="U84" s="106">
        <f t="shared" si="22"/>
        <v>1.3636125000000001E-2</v>
      </c>
      <c r="V84" s="321">
        <v>2.4</v>
      </c>
      <c r="Y84" s="726"/>
    </row>
    <row r="85" spans="1:27" ht="13.5" customHeight="1">
      <c r="A85" s="221" t="s">
        <v>1428</v>
      </c>
      <c r="B85" s="222" t="s">
        <v>140</v>
      </c>
      <c r="C85" s="223" t="s">
        <v>140</v>
      </c>
      <c r="D85" s="223" t="s">
        <v>140</v>
      </c>
      <c r="E85" s="223" t="s">
        <v>140</v>
      </c>
      <c r="F85" s="223" t="s">
        <v>140</v>
      </c>
      <c r="G85" s="223" t="s">
        <v>140</v>
      </c>
      <c r="H85" s="222">
        <v>1.2</v>
      </c>
      <c r="I85" s="889" t="s">
        <v>1462</v>
      </c>
      <c r="J85" s="166"/>
      <c r="L85" s="1009">
        <v>84000</v>
      </c>
      <c r="O85" s="171"/>
      <c r="P85" s="172">
        <f>IF(OR(U85="",J85=""),0,J85*U85)</f>
        <v>0</v>
      </c>
      <c r="Q85" s="172">
        <f>IF(OR(V85="",J85=""),0,J85*V85)</f>
        <v>0</v>
      </c>
      <c r="R85" s="322">
        <v>540</v>
      </c>
      <c r="S85" s="322">
        <v>260</v>
      </c>
      <c r="T85" s="321">
        <v>150</v>
      </c>
      <c r="U85" s="106">
        <f t="shared" si="22"/>
        <v>2.1060000000000002E-2</v>
      </c>
      <c r="V85" s="321">
        <v>2.9</v>
      </c>
      <c r="Y85" s="726"/>
    </row>
    <row r="86" spans="1:27" ht="13.5" customHeight="1" thickBot="1">
      <c r="A86" s="221" t="s">
        <v>1429</v>
      </c>
      <c r="B86" s="222" t="s">
        <v>140</v>
      </c>
      <c r="C86" s="223" t="s">
        <v>140</v>
      </c>
      <c r="D86" s="223" t="s">
        <v>140</v>
      </c>
      <c r="E86" s="223" t="s">
        <v>140</v>
      </c>
      <c r="F86" s="223" t="s">
        <v>140</v>
      </c>
      <c r="G86" s="223" t="s">
        <v>140</v>
      </c>
      <c r="H86" s="222">
        <v>1.4</v>
      </c>
      <c r="I86" s="889" t="s">
        <v>1462</v>
      </c>
      <c r="J86" s="166"/>
      <c r="L86" s="1009">
        <v>99000</v>
      </c>
      <c r="O86" s="171"/>
      <c r="P86" s="172">
        <f>IF(OR(U86="",J86=""),0,J86*U86)</f>
        <v>0</v>
      </c>
      <c r="Q86" s="172">
        <f>IF(OR(V86="",J86=""),0,J86*V86)</f>
        <v>0</v>
      </c>
      <c r="R86" s="322">
        <v>540</v>
      </c>
      <c r="S86" s="322">
        <v>260</v>
      </c>
      <c r="T86" s="321">
        <v>150</v>
      </c>
      <c r="U86" s="106">
        <f t="shared" si="22"/>
        <v>2.1060000000000002E-2</v>
      </c>
      <c r="V86" s="321">
        <v>3.1</v>
      </c>
      <c r="Y86" s="726"/>
    </row>
    <row r="87" spans="1:27" ht="18" customHeight="1" thickBot="1">
      <c r="A87" s="1503" t="s">
        <v>328</v>
      </c>
      <c r="B87" s="1504"/>
      <c r="C87" s="1504"/>
      <c r="D87" s="1504"/>
      <c r="E87" s="1504"/>
      <c r="F87" s="1504"/>
      <c r="G87" s="1504"/>
      <c r="H87" s="1504"/>
      <c r="I87" s="1504"/>
      <c r="J87" s="1505"/>
      <c r="L87" s="498"/>
      <c r="M87" s="191"/>
      <c r="N87" s="1000"/>
      <c r="O87" s="171"/>
      <c r="P87" s="191"/>
      <c r="Q87" s="171"/>
      <c r="R87" s="105"/>
      <c r="S87" s="105"/>
      <c r="U87" s="36"/>
      <c r="Y87" s="726"/>
      <c r="AA87" s="176"/>
    </row>
    <row r="88" spans="1:27" ht="13.5" customHeight="1" thickBot="1">
      <c r="A88" s="164" t="s">
        <v>437</v>
      </c>
      <c r="B88" s="536" t="s">
        <v>661</v>
      </c>
      <c r="C88" s="310"/>
      <c r="D88" s="310"/>
      <c r="E88" s="310"/>
      <c r="F88" s="310"/>
      <c r="G88" s="311"/>
      <c r="H88" s="50">
        <v>0.48</v>
      </c>
      <c r="I88" s="889" t="s">
        <v>1462</v>
      </c>
      <c r="J88" s="169"/>
      <c r="L88" s="1010">
        <v>14000</v>
      </c>
      <c r="N88" s="1000"/>
      <c r="O88" s="171"/>
      <c r="P88" s="172">
        <f>IF(OR(U88="",J88=""),0,J88*U88)</f>
        <v>0</v>
      </c>
      <c r="Q88" s="172">
        <f>IF(OR(V88="",J88=""),0,J88*V88)</f>
        <v>0</v>
      </c>
      <c r="R88" s="36">
        <v>255</v>
      </c>
      <c r="S88" s="36">
        <v>50</v>
      </c>
      <c r="T88" s="36">
        <v>90</v>
      </c>
      <c r="U88" s="229">
        <f>(R88/1000)*(S88/1000)*(T88/1000)</f>
        <v>1.1475000000000001E-3</v>
      </c>
      <c r="V88" s="36">
        <v>0.28000000000000003</v>
      </c>
      <c r="Y88" s="726"/>
    </row>
    <row r="89" spans="1:27" ht="18" customHeight="1" thickBot="1">
      <c r="A89" s="1532" t="s">
        <v>1510</v>
      </c>
      <c r="B89" s="1533"/>
      <c r="C89" s="1533"/>
      <c r="D89" s="1533"/>
      <c r="E89" s="1533"/>
      <c r="F89" s="1533"/>
      <c r="G89" s="1533"/>
      <c r="H89" s="1533"/>
      <c r="I89" s="1533"/>
      <c r="J89" s="1534"/>
      <c r="L89" s="498"/>
      <c r="O89" s="171"/>
      <c r="P89" s="172"/>
      <c r="Q89" s="172"/>
      <c r="Y89" s="726"/>
    </row>
    <row r="90" spans="1:27" ht="26.25" customHeight="1">
      <c r="A90" s="124" t="s">
        <v>924</v>
      </c>
      <c r="B90" s="1506" t="s">
        <v>927</v>
      </c>
      <c r="C90" s="1507"/>
      <c r="D90" s="1507"/>
      <c r="E90" s="1507"/>
      <c r="F90" s="1508"/>
      <c r="G90" s="641" t="s">
        <v>928</v>
      </c>
      <c r="H90" s="705">
        <v>0.1</v>
      </c>
      <c r="I90" s="889" t="s">
        <v>1462</v>
      </c>
      <c r="J90" s="166"/>
      <c r="L90" s="1009">
        <v>9000</v>
      </c>
      <c r="O90" s="171"/>
      <c r="P90" s="172">
        <f>IF(OR(U90="",J90=""),0,J90*U90)</f>
        <v>0</v>
      </c>
      <c r="Q90" s="172">
        <f>IF(OR(V90="",J90=""),0,J90*V90)</f>
        <v>0</v>
      </c>
      <c r="R90" s="36">
        <v>155</v>
      </c>
      <c r="S90" s="36">
        <v>70</v>
      </c>
      <c r="T90" s="36">
        <v>25</v>
      </c>
      <c r="U90" s="229">
        <f>(R90/1000)*(S90/1000)*(T90/1000)</f>
        <v>2.7125000000000001E-4</v>
      </c>
      <c r="V90" s="36">
        <v>0.12</v>
      </c>
      <c r="Y90" s="726"/>
    </row>
    <row r="91" spans="1:27" ht="49.5" customHeight="1">
      <c r="A91" s="124" t="s">
        <v>1282</v>
      </c>
      <c r="B91" s="1543" t="s">
        <v>1158</v>
      </c>
      <c r="C91" s="1544"/>
      <c r="D91" s="1544"/>
      <c r="E91" s="1544"/>
      <c r="F91" s="1545"/>
      <c r="G91" s="641" t="s">
        <v>929</v>
      </c>
      <c r="H91" s="705">
        <v>0.1</v>
      </c>
      <c r="I91" s="889" t="s">
        <v>1462</v>
      </c>
      <c r="J91" s="166"/>
      <c r="L91" s="1009">
        <v>10000</v>
      </c>
      <c r="O91" s="171"/>
      <c r="P91" s="172">
        <f>IF(OR(U91="",J91=""),0,J91*U91)</f>
        <v>0</v>
      </c>
      <c r="Q91" s="172">
        <f>IF(OR(V91="",J91=""),0,J91*V91)</f>
        <v>0</v>
      </c>
      <c r="R91" s="36">
        <v>205</v>
      </c>
      <c r="S91" s="36">
        <v>120</v>
      </c>
      <c r="T91" s="36">
        <v>52</v>
      </c>
      <c r="U91" s="229">
        <f t="shared" ref="U91:U92" si="23">(R91/1000)*(S91/1000)*(T91/1000)</f>
        <v>1.2791999999999999E-3</v>
      </c>
      <c r="V91" s="36">
        <v>0.12</v>
      </c>
      <c r="Y91" s="726"/>
    </row>
    <row r="92" spans="1:27" ht="61.7" customHeight="1" thickBot="1">
      <c r="A92" s="124" t="s">
        <v>925</v>
      </c>
      <c r="B92" s="1526" t="s">
        <v>931</v>
      </c>
      <c r="C92" s="1527"/>
      <c r="D92" s="1527"/>
      <c r="E92" s="1527"/>
      <c r="F92" s="1528"/>
      <c r="G92" s="641" t="s">
        <v>930</v>
      </c>
      <c r="H92" s="705">
        <v>0.11</v>
      </c>
      <c r="I92" s="889" t="s">
        <v>1462</v>
      </c>
      <c r="J92" s="166"/>
      <c r="L92" s="1009">
        <v>20000</v>
      </c>
      <c r="O92" s="171"/>
      <c r="P92" s="172">
        <f>IF(OR(U92="",J92=""),0,J92*U92)</f>
        <v>0</v>
      </c>
      <c r="Q92" s="172">
        <f>IF(OR(V92="",J92=""),0,J92*V92)</f>
        <v>0</v>
      </c>
      <c r="R92" s="36">
        <v>140</v>
      </c>
      <c r="S92" s="36">
        <v>110</v>
      </c>
      <c r="T92" s="36">
        <v>60</v>
      </c>
      <c r="U92" s="229">
        <f t="shared" si="23"/>
        <v>9.2400000000000013E-4</v>
      </c>
      <c r="V92" s="36">
        <v>0.22</v>
      </c>
      <c r="Y92" s="726"/>
    </row>
    <row r="93" spans="1:27" ht="18" customHeight="1" thickBot="1">
      <c r="A93" s="1503" t="s">
        <v>1511</v>
      </c>
      <c r="B93" s="1504"/>
      <c r="C93" s="1504"/>
      <c r="D93" s="1504"/>
      <c r="E93" s="1504"/>
      <c r="F93" s="1504"/>
      <c r="G93" s="1504"/>
      <c r="H93" s="1504"/>
      <c r="I93" s="1504"/>
      <c r="J93" s="1505"/>
      <c r="L93" s="498"/>
      <c r="O93" s="171"/>
      <c r="P93" s="172"/>
      <c r="Q93" s="172"/>
      <c r="Y93" s="726"/>
    </row>
    <row r="94" spans="1:27" ht="24.75" customHeight="1">
      <c r="A94" s="63" t="s">
        <v>330</v>
      </c>
      <c r="B94" s="1526" t="s">
        <v>447</v>
      </c>
      <c r="C94" s="1527"/>
      <c r="D94" s="1527"/>
      <c r="E94" s="1527"/>
      <c r="F94" s="1527"/>
      <c r="G94" s="641" t="s">
        <v>669</v>
      </c>
      <c r="H94" s="39">
        <v>0.5</v>
      </c>
      <c r="I94" s="889" t="s">
        <v>1462</v>
      </c>
      <c r="J94" s="166"/>
      <c r="L94" s="1009">
        <v>307000</v>
      </c>
      <c r="O94" s="171"/>
      <c r="P94" s="172">
        <f>IF(OR(U94="",J94=""),0,J94*U94)</f>
        <v>0</v>
      </c>
      <c r="Q94" s="172">
        <f>IF(OR(V94="",J94=""),0,J94*V94)</f>
        <v>0</v>
      </c>
      <c r="R94" s="36">
        <v>295</v>
      </c>
      <c r="S94" s="36">
        <v>140</v>
      </c>
      <c r="T94" s="36">
        <v>60</v>
      </c>
      <c r="U94" s="229">
        <f t="shared" ref="U94:U98" si="24">(R94/1000)*(S94/1000)*(T94/1000)</f>
        <v>2.4780000000000002E-3</v>
      </c>
      <c r="V94" s="36">
        <v>0.8</v>
      </c>
      <c r="Y94" s="726"/>
    </row>
    <row r="95" spans="1:27" ht="36.75" customHeight="1">
      <c r="A95" s="63" t="s">
        <v>1128</v>
      </c>
      <c r="B95" s="1526" t="s">
        <v>1513</v>
      </c>
      <c r="C95" s="1527"/>
      <c r="D95" s="1527"/>
      <c r="E95" s="1527"/>
      <c r="F95" s="1527"/>
      <c r="G95" s="641" t="s">
        <v>670</v>
      </c>
      <c r="H95" s="39">
        <v>0.53</v>
      </c>
      <c r="I95" s="889" t="s">
        <v>1462</v>
      </c>
      <c r="J95" s="166"/>
      <c r="L95" s="1009">
        <v>114000</v>
      </c>
      <c r="O95" s="171"/>
      <c r="P95" s="172">
        <f>IF(OR(U95="",J95=""),0,J95*U95)</f>
        <v>0</v>
      </c>
      <c r="Q95" s="172">
        <f>IF(OR(V95="",J95=""),0,J95*V95)</f>
        <v>0</v>
      </c>
      <c r="R95" s="788">
        <v>265</v>
      </c>
      <c r="S95" s="788">
        <v>135</v>
      </c>
      <c r="T95" s="788">
        <v>95</v>
      </c>
      <c r="U95" s="229">
        <f t="shared" si="24"/>
        <v>3.3986250000000002E-3</v>
      </c>
      <c r="V95" s="788">
        <v>0.87</v>
      </c>
      <c r="Y95" s="726"/>
    </row>
    <row r="96" spans="1:27" ht="43.5" customHeight="1">
      <c r="A96" s="63" t="s">
        <v>502</v>
      </c>
      <c r="B96" s="1543" t="s">
        <v>1514</v>
      </c>
      <c r="C96" s="1544"/>
      <c r="D96" s="1544"/>
      <c r="E96" s="1544"/>
      <c r="F96" s="1544"/>
      <c r="G96" s="641" t="s">
        <v>671</v>
      </c>
      <c r="H96" s="39">
        <v>0.5</v>
      </c>
      <c r="I96" s="889" t="s">
        <v>1462</v>
      </c>
      <c r="J96" s="166"/>
      <c r="L96" s="1009">
        <v>389000</v>
      </c>
      <c r="O96" s="171"/>
      <c r="P96" s="172">
        <f>IF(OR(U96="",J96=""),0,J96*U96)</f>
        <v>0</v>
      </c>
      <c r="Q96" s="172">
        <f>IF(OR(V96="",J96=""),0,J96*V96)</f>
        <v>0</v>
      </c>
      <c r="R96" s="36">
        <v>300</v>
      </c>
      <c r="S96" s="36">
        <v>165</v>
      </c>
      <c r="T96" s="36">
        <v>50</v>
      </c>
      <c r="U96" s="229">
        <f t="shared" si="24"/>
        <v>2.4750000000000002E-3</v>
      </c>
      <c r="V96" s="36">
        <v>0.8</v>
      </c>
      <c r="Y96" s="726"/>
    </row>
    <row r="97" spans="1:25" ht="35.25" customHeight="1">
      <c r="A97" s="63" t="s">
        <v>944</v>
      </c>
      <c r="B97" s="1543" t="s">
        <v>1515</v>
      </c>
      <c r="C97" s="1544"/>
      <c r="D97" s="1544"/>
      <c r="E97" s="1544"/>
      <c r="F97" s="1544"/>
      <c r="G97" s="641" t="s">
        <v>672</v>
      </c>
      <c r="H97" s="39">
        <v>0.83</v>
      </c>
      <c r="I97" s="889" t="s">
        <v>1462</v>
      </c>
      <c r="J97" s="166"/>
      <c r="L97" s="1009">
        <v>1294000</v>
      </c>
      <c r="O97" s="171"/>
      <c r="P97" s="172">
        <f>IF(OR(U97="",J97=""),0,J97*U97)</f>
        <v>0</v>
      </c>
      <c r="Q97" s="172">
        <f>IF(OR(V97="",J97=""),0,J97*V97)</f>
        <v>0</v>
      </c>
      <c r="R97" s="36">
        <v>365</v>
      </c>
      <c r="S97" s="36">
        <v>255</v>
      </c>
      <c r="T97" s="36">
        <v>115</v>
      </c>
      <c r="U97" s="229">
        <f t="shared" si="24"/>
        <v>1.0703625000000001E-2</v>
      </c>
      <c r="V97" s="36">
        <v>1.8</v>
      </c>
      <c r="Y97" s="726"/>
    </row>
    <row r="98" spans="1:25" ht="35.25" customHeight="1">
      <c r="A98" s="63" t="s">
        <v>2021</v>
      </c>
      <c r="B98" s="1543" t="s">
        <v>2023</v>
      </c>
      <c r="C98" s="1544"/>
      <c r="D98" s="1544"/>
      <c r="E98" s="1544"/>
      <c r="F98" s="1544"/>
      <c r="G98" s="641" t="s">
        <v>2022</v>
      </c>
      <c r="H98" s="39">
        <v>0.5</v>
      </c>
      <c r="I98" s="889" t="s">
        <v>1462</v>
      </c>
      <c r="J98" s="166"/>
      <c r="L98" s="1010">
        <v>348000</v>
      </c>
      <c r="O98" s="171"/>
      <c r="P98" s="172"/>
      <c r="Q98" s="172">
        <f>IF(OR(V98="",J98=""),0,J98*V98)</f>
        <v>0</v>
      </c>
      <c r="R98" s="36">
        <v>300</v>
      </c>
      <c r="S98" s="36">
        <v>165</v>
      </c>
      <c r="T98" s="36">
        <v>50</v>
      </c>
      <c r="U98" s="229">
        <f t="shared" si="24"/>
        <v>2.4750000000000002E-3</v>
      </c>
      <c r="V98" s="36">
        <v>0.8</v>
      </c>
      <c r="Y98" s="726"/>
    </row>
    <row r="99" spans="1:25" ht="19.5" customHeight="1">
      <c r="A99" s="63" t="s">
        <v>990</v>
      </c>
      <c r="B99" s="728" t="s">
        <v>1516</v>
      </c>
      <c r="C99" s="851"/>
      <c r="D99" s="851"/>
      <c r="E99" s="851"/>
      <c r="F99" s="851"/>
      <c r="G99" s="641"/>
      <c r="H99" s="39"/>
      <c r="I99" s="889" t="s">
        <v>1462</v>
      </c>
      <c r="J99" s="166"/>
      <c r="L99" s="1009">
        <v>85000</v>
      </c>
      <c r="O99" s="171"/>
      <c r="P99" s="172"/>
      <c r="Q99" s="172"/>
      <c r="Y99" s="726"/>
    </row>
    <row r="100" spans="1:25" ht="29.25" customHeight="1">
      <c r="A100" s="1401" t="s">
        <v>2147</v>
      </c>
      <c r="B100" s="1543" t="s">
        <v>2149</v>
      </c>
      <c r="C100" s="1544"/>
      <c r="D100" s="1544"/>
      <c r="E100" s="1544"/>
      <c r="F100" s="1545"/>
      <c r="G100" s="641" t="s">
        <v>2148</v>
      </c>
      <c r="H100" s="39">
        <v>0.8</v>
      </c>
      <c r="I100" s="889" t="s">
        <v>1462</v>
      </c>
      <c r="J100" s="197"/>
      <c r="L100" s="500">
        <v>9900</v>
      </c>
      <c r="M100" s="1357"/>
      <c r="N100" s="1333"/>
      <c r="O100" s="171"/>
      <c r="P100" s="172">
        <f>IF(OR(U100="",J100=""),0,J100*U100)</f>
        <v>0</v>
      </c>
      <c r="Q100" s="172">
        <f>IF(OR(V100="",J100=""),0,J100*V100)</f>
        <v>0</v>
      </c>
      <c r="R100" s="36">
        <v>102</v>
      </c>
      <c r="S100" s="36">
        <v>75</v>
      </c>
      <c r="T100" s="36">
        <v>15</v>
      </c>
      <c r="U100" s="229">
        <f t="shared" ref="U100" si="25">(R100/1000)*(S100/1000)*(T100/1000)</f>
        <v>1.1474999999999998E-4</v>
      </c>
      <c r="V100" s="36">
        <v>0.2</v>
      </c>
      <c r="Y100" s="726"/>
    </row>
    <row r="101" spans="1:25" ht="26.25" customHeight="1" thickBot="1">
      <c r="A101" s="124" t="s">
        <v>960</v>
      </c>
      <c r="B101" s="1529" t="s">
        <v>961</v>
      </c>
      <c r="C101" s="1530"/>
      <c r="D101" s="1530"/>
      <c r="E101" s="1530"/>
      <c r="F101" s="1531"/>
      <c r="G101" s="641"/>
      <c r="H101" s="705"/>
      <c r="I101" s="889" t="s">
        <v>1462</v>
      </c>
      <c r="J101" s="166"/>
      <c r="L101" s="1009">
        <v>26000</v>
      </c>
      <c r="O101" s="171"/>
      <c r="P101" s="172">
        <f>IF(OR(U101="",J101=""),0,J101*U101)</f>
        <v>0</v>
      </c>
      <c r="Q101" s="172">
        <f>IF(OR(V101="",J101=""),0,J101*V101)</f>
        <v>0</v>
      </c>
      <c r="U101" s="229">
        <f>(R101/1000)*(S101/1000)*(T101/1000)</f>
        <v>0</v>
      </c>
      <c r="Y101" s="726"/>
    </row>
    <row r="102" spans="1:25" ht="18" customHeight="1" thickBot="1">
      <c r="A102" s="1503" t="s">
        <v>175</v>
      </c>
      <c r="B102" s="1504"/>
      <c r="C102" s="1504"/>
      <c r="D102" s="1504"/>
      <c r="E102" s="1504"/>
      <c r="F102" s="1504"/>
      <c r="G102" s="1504"/>
      <c r="H102" s="1504"/>
      <c r="I102" s="1504"/>
      <c r="J102" s="1505"/>
      <c r="L102" s="498"/>
      <c r="O102" s="171"/>
      <c r="P102" s="172"/>
      <c r="Q102" s="172"/>
      <c r="Y102" s="726"/>
    </row>
    <row r="103" spans="1:25" ht="25.5" customHeight="1">
      <c r="A103" s="63" t="s">
        <v>678</v>
      </c>
      <c r="B103" s="1515" t="s">
        <v>1471</v>
      </c>
      <c r="C103" s="1516"/>
      <c r="D103" s="1516"/>
      <c r="E103" s="1516"/>
      <c r="F103" s="1517"/>
      <c r="G103" s="641" t="s">
        <v>684</v>
      </c>
      <c r="H103" s="49">
        <v>0.5</v>
      </c>
      <c r="I103" s="889" t="s">
        <v>1462</v>
      </c>
      <c r="J103" s="196"/>
      <c r="L103" s="1009">
        <v>1118000</v>
      </c>
      <c r="O103" s="171"/>
      <c r="P103" s="172">
        <f>IF(OR(U103="",J103=""),0,J103*U103)</f>
        <v>0</v>
      </c>
      <c r="Q103" s="172">
        <f>IF(OR(V103="",J103=""),0,J103*V103)</f>
        <v>0</v>
      </c>
      <c r="R103" s="36">
        <v>290</v>
      </c>
      <c r="S103" s="36">
        <v>140</v>
      </c>
      <c r="T103" s="36">
        <v>60</v>
      </c>
      <c r="U103" s="229">
        <f t="shared" ref="U103:U107" si="26">(R103/1000)*(S103/1000)*(T103/1000)</f>
        <v>2.4360000000000002E-3</v>
      </c>
      <c r="V103" s="36">
        <v>0.8</v>
      </c>
      <c r="Y103" s="726"/>
    </row>
    <row r="104" spans="1:25" ht="26.25" customHeight="1">
      <c r="A104" s="63" t="s">
        <v>679</v>
      </c>
      <c r="B104" s="1515" t="s">
        <v>681</v>
      </c>
      <c r="C104" s="1516"/>
      <c r="D104" s="1516"/>
      <c r="E104" s="1516"/>
      <c r="F104" s="1517"/>
      <c r="G104" s="641" t="s">
        <v>683</v>
      </c>
      <c r="H104" s="49">
        <v>2.5</v>
      </c>
      <c r="I104" s="889" t="s">
        <v>1462</v>
      </c>
      <c r="J104" s="196"/>
      <c r="L104" s="1010">
        <v>1118000</v>
      </c>
      <c r="O104" s="171"/>
      <c r="P104" s="172">
        <f>IF(OR(U104="",J104=""),0,J104*U104)</f>
        <v>0</v>
      </c>
      <c r="Q104" s="172">
        <f>IF(OR(V104="",J104=""),0,J104*V104)</f>
        <v>0</v>
      </c>
      <c r="R104" s="36">
        <v>415</v>
      </c>
      <c r="S104" s="36">
        <v>350</v>
      </c>
      <c r="T104" s="36">
        <v>112</v>
      </c>
      <c r="U104" s="229">
        <f t="shared" si="26"/>
        <v>1.6267999999999998E-2</v>
      </c>
      <c r="V104" s="36">
        <v>3.4</v>
      </c>
      <c r="Y104" s="726"/>
    </row>
    <row r="105" spans="1:25" ht="26.25" customHeight="1">
      <c r="A105" s="63" t="s">
        <v>959</v>
      </c>
      <c r="B105" s="1515" t="s">
        <v>964</v>
      </c>
      <c r="C105" s="1516"/>
      <c r="D105" s="1516"/>
      <c r="E105" s="1516"/>
      <c r="F105" s="1517"/>
      <c r="G105" s="641" t="s">
        <v>966</v>
      </c>
      <c r="H105" s="49">
        <v>0.05</v>
      </c>
      <c r="I105" s="889" t="s">
        <v>1462</v>
      </c>
      <c r="J105" s="196"/>
      <c r="L105" s="1009">
        <v>89000</v>
      </c>
      <c r="O105" s="171"/>
      <c r="P105" s="172">
        <f>IF(OR(U105="",J105=""),0,J105*U105)</f>
        <v>0</v>
      </c>
      <c r="Q105" s="172">
        <f>IF(OR(V105="",J105=""),0,J105*V105)</f>
        <v>0</v>
      </c>
      <c r="U105" s="229">
        <f t="shared" si="26"/>
        <v>0</v>
      </c>
      <c r="Y105" s="726"/>
    </row>
    <row r="106" spans="1:25" ht="15.75" customHeight="1">
      <c r="A106" s="63" t="s">
        <v>680</v>
      </c>
      <c r="B106" s="1509" t="s">
        <v>682</v>
      </c>
      <c r="C106" s="1510"/>
      <c r="D106" s="1510"/>
      <c r="E106" s="1510"/>
      <c r="F106" s="1511"/>
      <c r="G106" s="641" t="s">
        <v>685</v>
      </c>
      <c r="H106" s="49"/>
      <c r="I106" s="889" t="s">
        <v>1462</v>
      </c>
      <c r="J106" s="196"/>
      <c r="L106" s="1009">
        <v>897000</v>
      </c>
      <c r="O106" s="171"/>
      <c r="P106" s="172">
        <f>IF(OR(U106="",J106=""),0,J106*U106)</f>
        <v>0</v>
      </c>
      <c r="Q106" s="172">
        <f>IF(OR(V106="",J106=""),0,J106*V106)</f>
        <v>0</v>
      </c>
      <c r="R106" s="36">
        <v>246</v>
      </c>
      <c r="S106" s="36">
        <v>179</v>
      </c>
      <c r="T106" s="36">
        <v>42</v>
      </c>
      <c r="U106" s="229">
        <f t="shared" si="26"/>
        <v>1.849428E-3</v>
      </c>
      <c r="V106" s="36">
        <v>0.2</v>
      </c>
      <c r="Y106" s="726"/>
    </row>
    <row r="107" spans="1:25" ht="40.5" customHeight="1" thickBot="1">
      <c r="A107" s="63" t="s">
        <v>982</v>
      </c>
      <c r="B107" s="1535" t="s">
        <v>983</v>
      </c>
      <c r="C107" s="1536"/>
      <c r="D107" s="1536"/>
      <c r="E107" s="1536"/>
      <c r="F107" s="1537"/>
      <c r="G107" s="641" t="s">
        <v>683</v>
      </c>
      <c r="H107" s="39">
        <v>2.7</v>
      </c>
      <c r="I107" s="889" t="s">
        <v>1462</v>
      </c>
      <c r="J107" s="196"/>
      <c r="L107" s="1009">
        <v>1045000</v>
      </c>
      <c r="O107" s="171"/>
      <c r="P107" s="172">
        <f>IF(OR(U107="",J107=""),0,J107*U107)</f>
        <v>0</v>
      </c>
      <c r="Q107" s="172">
        <f>IF(OR(V107="",J107=""),0,J107*V107)</f>
        <v>0</v>
      </c>
      <c r="R107" s="36">
        <v>415</v>
      </c>
      <c r="S107" s="36">
        <v>350</v>
      </c>
      <c r="T107" s="36">
        <v>112</v>
      </c>
      <c r="U107" s="229">
        <f t="shared" si="26"/>
        <v>1.6267999999999998E-2</v>
      </c>
      <c r="V107" s="36">
        <v>3.6</v>
      </c>
      <c r="Y107" s="726"/>
    </row>
    <row r="108" spans="1:25" ht="18" customHeight="1" thickBot="1">
      <c r="A108" s="1503" t="s">
        <v>10</v>
      </c>
      <c r="B108" s="1504"/>
      <c r="C108" s="1504"/>
      <c r="D108" s="1504"/>
      <c r="E108" s="1504"/>
      <c r="F108" s="1504"/>
      <c r="G108" s="1504"/>
      <c r="H108" s="1504"/>
      <c r="I108" s="1504"/>
      <c r="J108" s="1505"/>
      <c r="L108" s="502"/>
      <c r="O108" s="171"/>
      <c r="P108" s="172"/>
      <c r="Q108" s="172"/>
      <c r="Y108" s="726"/>
    </row>
    <row r="109" spans="1:25" ht="28.5" customHeight="1" thickBot="1">
      <c r="A109" s="867" t="s">
        <v>593</v>
      </c>
      <c r="B109" s="1617" t="s">
        <v>1189</v>
      </c>
      <c r="C109" s="1618"/>
      <c r="D109" s="1618"/>
      <c r="E109" s="1618"/>
      <c r="F109" s="1619"/>
      <c r="G109" s="868" t="s">
        <v>970</v>
      </c>
      <c r="H109" s="869">
        <v>0.2</v>
      </c>
      <c r="I109" s="932" t="s">
        <v>1462</v>
      </c>
      <c r="J109" s="933"/>
      <c r="L109" s="1010">
        <v>106000</v>
      </c>
      <c r="O109" s="171"/>
      <c r="P109" s="172">
        <f>IF(OR(U109="",J109=""),0,J109*U109)</f>
        <v>0</v>
      </c>
      <c r="Q109" s="172">
        <f>IF(OR(V109="",J109=""),0,J109*V109)</f>
        <v>0</v>
      </c>
      <c r="R109" s="36">
        <v>246</v>
      </c>
      <c r="S109" s="36">
        <v>179</v>
      </c>
      <c r="T109" s="36">
        <v>42</v>
      </c>
      <c r="U109" s="323">
        <f t="shared" ref="U109" si="27">(R109/1000)*(S109/1000)*(T109/1000)</f>
        <v>1.849428E-3</v>
      </c>
      <c r="V109" s="36">
        <v>0.2</v>
      </c>
      <c r="Y109" s="726"/>
    </row>
    <row r="110" spans="1:25" ht="18" customHeight="1" thickBot="1">
      <c r="A110" s="1503" t="s">
        <v>184</v>
      </c>
      <c r="B110" s="1504"/>
      <c r="C110" s="1504"/>
      <c r="D110" s="1504"/>
      <c r="E110" s="1504"/>
      <c r="F110" s="1504"/>
      <c r="G110" s="1504"/>
      <c r="H110" s="1504"/>
      <c r="I110" s="1504"/>
      <c r="J110" s="1505"/>
      <c r="L110" s="498"/>
      <c r="O110" s="171"/>
      <c r="P110" s="172"/>
      <c r="Q110" s="172"/>
      <c r="Y110" s="726"/>
    </row>
    <row r="111" spans="1:25" ht="25.5" customHeight="1">
      <c r="A111" s="1045" t="s">
        <v>1594</v>
      </c>
      <c r="B111" s="1541" t="s">
        <v>726</v>
      </c>
      <c r="C111" s="1542"/>
      <c r="D111" s="1542"/>
      <c r="E111" s="1542"/>
      <c r="F111" s="1542"/>
      <c r="G111" s="432" t="s">
        <v>1595</v>
      </c>
      <c r="H111" s="432">
        <v>5.7</v>
      </c>
      <c r="I111" s="926" t="s">
        <v>1462</v>
      </c>
      <c r="J111" s="169"/>
      <c r="L111" s="1009">
        <v>116000</v>
      </c>
      <c r="O111" s="171"/>
      <c r="P111" s="172">
        <f>IF(OR(U111="",J111=""),0,J111*U111)</f>
        <v>0</v>
      </c>
      <c r="Q111" s="172">
        <f>IF(OR(V111="",J111=""),0,J111*V111)</f>
        <v>0</v>
      </c>
      <c r="R111" s="321">
        <v>440</v>
      </c>
      <c r="S111" s="321">
        <v>490</v>
      </c>
      <c r="T111" s="321">
        <v>205</v>
      </c>
      <c r="U111" s="323">
        <f t="shared" ref="U111:U112" si="28">(R111/1000)*(S111/1000)*(T111/1000)</f>
        <v>4.4197999999999994E-2</v>
      </c>
      <c r="V111" s="321">
        <v>8.3000000000000007</v>
      </c>
      <c r="Y111" s="726"/>
    </row>
    <row r="112" spans="1:25" ht="25.5" customHeight="1" thickBot="1">
      <c r="A112" s="1046" t="s">
        <v>1596</v>
      </c>
      <c r="B112" s="1615" t="s">
        <v>1597</v>
      </c>
      <c r="C112" s="1616"/>
      <c r="D112" s="1616"/>
      <c r="E112" s="1616"/>
      <c r="F112" s="1616"/>
      <c r="G112" s="659" t="s">
        <v>1595</v>
      </c>
      <c r="H112" s="56">
        <v>5.7</v>
      </c>
      <c r="I112" s="928" t="s">
        <v>1462</v>
      </c>
      <c r="J112" s="167"/>
      <c r="L112" s="1041">
        <v>118000</v>
      </c>
      <c r="O112" s="171"/>
      <c r="P112" s="172">
        <f>IF(OR(U112="",J112=""),0,J112*U112)</f>
        <v>0</v>
      </c>
      <c r="Q112" s="172">
        <f>IF(OR(V112="",J112=""),0,J112*V112)</f>
        <v>0</v>
      </c>
      <c r="R112" s="321">
        <v>440</v>
      </c>
      <c r="S112" s="321">
        <v>490</v>
      </c>
      <c r="T112" s="321">
        <v>205</v>
      </c>
      <c r="U112" s="323">
        <f t="shared" si="28"/>
        <v>4.4197999999999994E-2</v>
      </c>
      <c r="V112" s="321">
        <v>8.3000000000000007</v>
      </c>
      <c r="Y112" s="726"/>
    </row>
    <row r="113" spans="1:1">
      <c r="A113" s="554"/>
    </row>
    <row r="114" spans="1:1">
      <c r="A114" s="657"/>
    </row>
  </sheetData>
  <mergeCells count="59">
    <mergeCell ref="B107:F107"/>
    <mergeCell ref="B103:F103"/>
    <mergeCell ref="B104:F104"/>
    <mergeCell ref="B105:F105"/>
    <mergeCell ref="B106:F106"/>
    <mergeCell ref="A110:J110"/>
    <mergeCell ref="B111:F111"/>
    <mergeCell ref="B112:F112"/>
    <mergeCell ref="B109:F109"/>
    <mergeCell ref="A108:J108"/>
    <mergeCell ref="A87:J87"/>
    <mergeCell ref="B92:F92"/>
    <mergeCell ref="B101:F101"/>
    <mergeCell ref="A102:J102"/>
    <mergeCell ref="A89:J89"/>
    <mergeCell ref="B90:F90"/>
    <mergeCell ref="B91:F91"/>
    <mergeCell ref="B94:F94"/>
    <mergeCell ref="B95:F95"/>
    <mergeCell ref="B96:F96"/>
    <mergeCell ref="B97:F97"/>
    <mergeCell ref="A93:J93"/>
    <mergeCell ref="B100:F100"/>
    <mergeCell ref="B98:F98"/>
    <mergeCell ref="I1:J1"/>
    <mergeCell ref="I2:J2"/>
    <mergeCell ref="I3:J3"/>
    <mergeCell ref="A16:J16"/>
    <mergeCell ref="H4:H5"/>
    <mergeCell ref="I4:I5"/>
    <mergeCell ref="J4:J5"/>
    <mergeCell ref="A4:A5"/>
    <mergeCell ref="B4:C4"/>
    <mergeCell ref="D4:D5"/>
    <mergeCell ref="E4:E5"/>
    <mergeCell ref="F4:F5"/>
    <mergeCell ref="G4:G5"/>
    <mergeCell ref="B3:H3"/>
    <mergeCell ref="Q4:Q5"/>
    <mergeCell ref="A8:J8"/>
    <mergeCell ref="O4:O5"/>
    <mergeCell ref="P4:P5"/>
    <mergeCell ref="L4:L5"/>
    <mergeCell ref="B49:F49"/>
    <mergeCell ref="A1:A3"/>
    <mergeCell ref="A81:J81"/>
    <mergeCell ref="A59:J59"/>
    <mergeCell ref="A34:J34"/>
    <mergeCell ref="A50:J50"/>
    <mergeCell ref="A46:J46"/>
    <mergeCell ref="B47:F47"/>
    <mergeCell ref="B48:F48"/>
    <mergeCell ref="A24:J24"/>
    <mergeCell ref="B25:F25"/>
    <mergeCell ref="B26:F26"/>
    <mergeCell ref="A27:J27"/>
    <mergeCell ref="A71:J71"/>
    <mergeCell ref="B1:H1"/>
    <mergeCell ref="B2:H2"/>
  </mergeCells>
  <pageMargins left="0.74803149606299213" right="0.74803149606299213" top="0.98425196850393704" bottom="0.98425196850393704" header="0.51181102362204722" footer="0.51181102362204722"/>
  <pageSetup paperSize="8" scale="54"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499984740745262"/>
    <pageSetUpPr fitToPage="1"/>
  </sheetPr>
  <dimension ref="A1:W60"/>
  <sheetViews>
    <sheetView zoomScaleNormal="100" zoomScaleSheetLayoutView="100" workbookViewId="0">
      <pane xSplit="1" ySplit="5" topLeftCell="B6" activePane="bottomRight" state="frozen"/>
      <selection activeCell="K5" sqref="K5:M5"/>
      <selection pane="topRight" activeCell="K5" sqref="K5:M5"/>
      <selection pane="bottomLeft" activeCell="K5" sqref="K5:M5"/>
      <selection pane="bottomRight" activeCell="X17" sqref="X17"/>
    </sheetView>
  </sheetViews>
  <sheetFormatPr defaultColWidth="9" defaultRowHeight="12.75"/>
  <cols>
    <col min="1" max="1" width="21.7109375" style="20" customWidth="1"/>
    <col min="2" max="2" width="12.28515625" style="13" customWidth="1"/>
    <col min="3" max="3" width="12.140625" style="13" customWidth="1"/>
    <col min="4" max="4" width="9.85546875" style="13" customWidth="1"/>
    <col min="5" max="5" width="9.42578125" style="13" customWidth="1"/>
    <col min="6" max="6" width="7.5703125" style="13" customWidth="1"/>
    <col min="7" max="7" width="15.42578125" style="13" customWidth="1"/>
    <col min="8" max="8" width="6.85546875" style="18" customWidth="1"/>
    <col min="9" max="9" width="15.5703125" style="236" customWidth="1"/>
    <col min="10" max="10" width="8.28515625" style="13" customWidth="1"/>
    <col min="11" max="11" width="1.5703125" style="13" customWidth="1"/>
    <col min="12" max="12" width="12.5703125" style="91" customWidth="1"/>
    <col min="13" max="13" width="10.7109375" style="13" customWidth="1"/>
    <col min="14" max="14" width="10.85546875" style="13" customWidth="1"/>
    <col min="15" max="21" width="9" style="13" hidden="1" customWidth="1"/>
    <col min="22" max="22" width="15.85546875" style="13" hidden="1" customWidth="1"/>
    <col min="23" max="23" width="9" style="13" customWidth="1"/>
    <col min="24" max="16384" width="9" style="13"/>
  </cols>
  <sheetData>
    <row r="1" spans="1:22" ht="13.5" thickBot="1">
      <c r="A1" s="1600" t="s">
        <v>120</v>
      </c>
      <c r="B1" s="1603" t="s">
        <v>117</v>
      </c>
      <c r="C1" s="1603"/>
      <c r="D1" s="1603"/>
      <c r="E1" s="1603"/>
      <c r="F1" s="1603"/>
      <c r="G1" s="1603"/>
      <c r="H1" s="1604"/>
      <c r="I1" s="1595">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J1" s="1596"/>
      <c r="K1" s="672"/>
      <c r="L1" s="1288"/>
      <c r="V1" s="76"/>
    </row>
    <row r="2" spans="1:22" ht="14.25" thickTop="1" thickBot="1">
      <c r="A2" s="1601"/>
      <c r="B2" s="1605" t="s">
        <v>118</v>
      </c>
      <c r="C2" s="1605"/>
      <c r="D2" s="1605"/>
      <c r="E2" s="1605"/>
      <c r="F2" s="1605"/>
      <c r="G2" s="1605"/>
      <c r="H2" s="1606"/>
      <c r="I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J2" s="1608"/>
      <c r="K2" s="673"/>
      <c r="L2" s="674"/>
      <c r="V2" s="76"/>
    </row>
    <row r="3" spans="1:22" ht="14.25" thickTop="1" thickBot="1">
      <c r="A3" s="1602"/>
      <c r="B3" s="1589" t="s">
        <v>119</v>
      </c>
      <c r="C3" s="1589"/>
      <c r="D3" s="1589"/>
      <c r="E3" s="1589"/>
      <c r="F3" s="1589"/>
      <c r="G3" s="1589"/>
      <c r="H3" s="1590"/>
      <c r="I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J3" s="1585"/>
      <c r="K3" s="675"/>
      <c r="L3" s="671"/>
      <c r="V3" s="76"/>
    </row>
    <row r="4" spans="1:22" ht="27.75" customHeight="1">
      <c r="A4" s="1680" t="s">
        <v>141</v>
      </c>
      <c r="B4" s="1649" t="s">
        <v>264</v>
      </c>
      <c r="C4" s="1649"/>
      <c r="D4" s="1273" t="s">
        <v>151</v>
      </c>
      <c r="E4" s="1649" t="s">
        <v>349</v>
      </c>
      <c r="F4" s="1649" t="s">
        <v>350</v>
      </c>
      <c r="G4" s="1273" t="s">
        <v>153</v>
      </c>
      <c r="H4" s="1649" t="s">
        <v>13</v>
      </c>
      <c r="I4" s="1682" t="s">
        <v>6</v>
      </c>
      <c r="J4" s="1599" t="s">
        <v>116</v>
      </c>
      <c r="L4" s="1620" t="s">
        <v>566</v>
      </c>
      <c r="O4" s="1286" t="s">
        <v>117</v>
      </c>
      <c r="P4" s="1286" t="s">
        <v>118</v>
      </c>
      <c r="Q4" s="1286" t="s">
        <v>119</v>
      </c>
      <c r="R4" s="90" t="s">
        <v>111</v>
      </c>
      <c r="S4" s="90" t="s">
        <v>112</v>
      </c>
      <c r="T4" s="90" t="s">
        <v>113</v>
      </c>
      <c r="U4" s="90" t="s">
        <v>115</v>
      </c>
      <c r="V4" s="90" t="s">
        <v>114</v>
      </c>
    </row>
    <row r="5" spans="1:22" ht="22.5" customHeight="1" thickBot="1">
      <c r="A5" s="1681"/>
      <c r="B5" s="1274" t="s">
        <v>155</v>
      </c>
      <c r="C5" s="1274" t="s">
        <v>156</v>
      </c>
      <c r="D5" s="1274" t="s">
        <v>157</v>
      </c>
      <c r="E5" s="1656"/>
      <c r="F5" s="1656"/>
      <c r="G5" s="1274" t="s">
        <v>351</v>
      </c>
      <c r="H5" s="1656"/>
      <c r="I5" s="1683"/>
      <c r="J5" s="1587"/>
      <c r="L5" s="1621"/>
    </row>
    <row r="6" spans="1:22" ht="20.25" customHeight="1" thickBot="1">
      <c r="A6" s="87" t="s">
        <v>2058</v>
      </c>
      <c r="B6" s="84"/>
      <c r="C6" s="84"/>
      <c r="D6" s="84"/>
      <c r="E6" s="84"/>
      <c r="F6" s="84"/>
      <c r="G6" s="84"/>
      <c r="H6" s="84"/>
      <c r="I6" s="299"/>
      <c r="J6" s="263"/>
      <c r="L6" s="1311"/>
      <c r="O6" s="115">
        <f>SUM(O7:O80)</f>
        <v>0</v>
      </c>
      <c r="P6" s="115">
        <f>SUM(P7:P80)</f>
        <v>0</v>
      </c>
      <c r="Q6" s="115">
        <f>SUM(Q7:Q80)</f>
        <v>0</v>
      </c>
      <c r="R6" s="90"/>
      <c r="S6" s="90"/>
      <c r="T6" s="90"/>
      <c r="U6" s="90"/>
      <c r="V6" s="90"/>
    </row>
    <row r="7" spans="1:22" ht="32.25" customHeight="1" thickBot="1">
      <c r="A7" s="1552" t="s">
        <v>2057</v>
      </c>
      <c r="B7" s="1553"/>
      <c r="C7" s="1553"/>
      <c r="D7" s="1553"/>
      <c r="E7" s="1553"/>
      <c r="F7" s="1553"/>
      <c r="G7" s="1553"/>
      <c r="H7" s="1553"/>
      <c r="I7" s="1553"/>
      <c r="J7" s="1554"/>
      <c r="L7" s="459"/>
      <c r="O7" s="115"/>
      <c r="P7" s="115"/>
      <c r="Q7" s="115"/>
      <c r="R7" s="90"/>
      <c r="S7" s="90"/>
      <c r="T7" s="90"/>
      <c r="U7" s="90"/>
      <c r="V7" s="90"/>
    </row>
    <row r="8" spans="1:22" ht="14.1" customHeight="1">
      <c r="A8" s="777" t="s">
        <v>1791</v>
      </c>
      <c r="B8" s="16">
        <v>7.4</v>
      </c>
      <c r="C8" s="16">
        <v>8.5</v>
      </c>
      <c r="D8" s="16">
        <v>1.44</v>
      </c>
      <c r="E8" s="17"/>
      <c r="F8" s="16">
        <v>63</v>
      </c>
      <c r="G8" s="16" t="s">
        <v>1790</v>
      </c>
      <c r="H8" s="14">
        <v>87</v>
      </c>
      <c r="I8" s="1032" t="s">
        <v>1462</v>
      </c>
      <c r="J8" s="107"/>
      <c r="K8" s="78"/>
      <c r="L8" s="1310">
        <v>980000</v>
      </c>
      <c r="O8" s="115"/>
      <c r="P8" s="105">
        <f t="shared" ref="P8:P12" si="0">IF(OR(U8="",J8=""),0,J8*U8)</f>
        <v>0</v>
      </c>
      <c r="Q8" s="105">
        <f t="shared" ref="Q8:Q11" si="1">IF(OR(V8="",J8=""),0,J8*V8)</f>
        <v>0</v>
      </c>
      <c r="R8" s="90">
        <v>970</v>
      </c>
      <c r="S8" s="90">
        <v>1190</v>
      </c>
      <c r="T8" s="90">
        <v>560</v>
      </c>
      <c r="U8" s="325">
        <f t="shared" ref="U8:U12" si="2">(R8/1000)*(S8/1000)*(T8/1000)</f>
        <v>0.64640799999999998</v>
      </c>
      <c r="V8" s="90">
        <v>103</v>
      </c>
    </row>
    <row r="9" spans="1:22" ht="14.1" customHeight="1">
      <c r="A9" s="777" t="s">
        <v>1792</v>
      </c>
      <c r="B9" s="16">
        <v>9</v>
      </c>
      <c r="C9" s="16">
        <v>10.199999999999999</v>
      </c>
      <c r="D9" s="16">
        <v>1.72</v>
      </c>
      <c r="E9" s="17"/>
      <c r="F9" s="16">
        <v>65</v>
      </c>
      <c r="G9" s="16" t="s">
        <v>1790</v>
      </c>
      <c r="H9" s="14">
        <v>87</v>
      </c>
      <c r="I9" s="1032" t="s">
        <v>1462</v>
      </c>
      <c r="J9" s="107"/>
      <c r="K9" s="78"/>
      <c r="L9" s="1310">
        <v>1480000</v>
      </c>
      <c r="O9" s="115"/>
      <c r="P9" s="105">
        <f t="shared" si="0"/>
        <v>0</v>
      </c>
      <c r="Q9" s="105">
        <f t="shared" si="1"/>
        <v>0</v>
      </c>
      <c r="R9" s="90">
        <v>970</v>
      </c>
      <c r="S9" s="90">
        <v>1190</v>
      </c>
      <c r="T9" s="90">
        <v>560</v>
      </c>
      <c r="U9" s="325">
        <f t="shared" si="2"/>
        <v>0.64640799999999998</v>
      </c>
      <c r="V9" s="90">
        <v>103</v>
      </c>
    </row>
    <row r="10" spans="1:22" ht="14.1" customHeight="1">
      <c r="A10" s="777" t="s">
        <v>1793</v>
      </c>
      <c r="B10" s="16">
        <v>11.6</v>
      </c>
      <c r="C10" s="16">
        <v>12.5</v>
      </c>
      <c r="D10" s="16">
        <v>2.1</v>
      </c>
      <c r="E10" s="17"/>
      <c r="F10" s="16">
        <v>69</v>
      </c>
      <c r="G10" s="16" t="s">
        <v>1790</v>
      </c>
      <c r="H10" s="14">
        <v>120</v>
      </c>
      <c r="I10" s="1032" t="s">
        <v>1462</v>
      </c>
      <c r="J10" s="107"/>
      <c r="K10" s="78"/>
      <c r="L10" s="1310">
        <v>1596000</v>
      </c>
      <c r="O10" s="115"/>
      <c r="P10" s="105">
        <f t="shared" si="0"/>
        <v>0</v>
      </c>
      <c r="Q10" s="105">
        <f t="shared" si="1"/>
        <v>0</v>
      </c>
      <c r="R10" s="90">
        <v>970</v>
      </c>
      <c r="S10" s="90">
        <v>1190</v>
      </c>
      <c r="T10" s="90">
        <v>560</v>
      </c>
      <c r="U10" s="325">
        <f t="shared" si="2"/>
        <v>0.64640799999999998</v>
      </c>
      <c r="V10" s="90">
        <v>136</v>
      </c>
    </row>
    <row r="11" spans="1:22" ht="14.1" customHeight="1">
      <c r="A11" s="777" t="s">
        <v>1794</v>
      </c>
      <c r="B11" s="16">
        <v>13.4</v>
      </c>
      <c r="C11" s="16">
        <v>14.5</v>
      </c>
      <c r="D11" s="16">
        <v>2.4300000000000002</v>
      </c>
      <c r="E11" s="17"/>
      <c r="F11" s="16">
        <v>71</v>
      </c>
      <c r="G11" s="16" t="s">
        <v>1790</v>
      </c>
      <c r="H11" s="14">
        <v>120</v>
      </c>
      <c r="I11" s="1032" t="s">
        <v>1462</v>
      </c>
      <c r="J11" s="107"/>
      <c r="K11" s="78"/>
      <c r="L11" s="1310">
        <v>1609000</v>
      </c>
      <c r="O11" s="115"/>
      <c r="P11" s="105">
        <f t="shared" si="0"/>
        <v>0</v>
      </c>
      <c r="Q11" s="105">
        <f t="shared" si="1"/>
        <v>0</v>
      </c>
      <c r="R11" s="90">
        <v>970</v>
      </c>
      <c r="S11" s="90">
        <v>1190</v>
      </c>
      <c r="T11" s="90">
        <v>560</v>
      </c>
      <c r="U11" s="325">
        <f t="shared" si="2"/>
        <v>0.64640799999999998</v>
      </c>
      <c r="V11" s="90">
        <v>136</v>
      </c>
    </row>
    <row r="12" spans="1:22" ht="14.1" customHeight="1" thickBot="1">
      <c r="A12" s="22" t="s">
        <v>1795</v>
      </c>
      <c r="B12" s="425">
        <v>14</v>
      </c>
      <c r="C12" s="425">
        <v>16.2</v>
      </c>
      <c r="D12" s="425">
        <v>2.75</v>
      </c>
      <c r="E12" s="427"/>
      <c r="F12" s="425">
        <v>71</v>
      </c>
      <c r="G12" s="425" t="s">
        <v>1790</v>
      </c>
      <c r="H12" s="42">
        <v>120</v>
      </c>
      <c r="I12" s="1035" t="s">
        <v>1462</v>
      </c>
      <c r="J12" s="1131"/>
      <c r="K12" s="78"/>
      <c r="L12" s="1310">
        <v>1761000</v>
      </c>
      <c r="O12" s="115"/>
      <c r="P12" s="105">
        <f t="shared" si="0"/>
        <v>0</v>
      </c>
      <c r="Q12" s="105">
        <f>IF(OR(V12="",J12=""),0,J12*V12)</f>
        <v>0</v>
      </c>
      <c r="R12" s="90">
        <v>970</v>
      </c>
      <c r="S12" s="90">
        <v>1190</v>
      </c>
      <c r="T12" s="90">
        <v>560</v>
      </c>
      <c r="U12" s="325">
        <f t="shared" si="2"/>
        <v>0.64640799999999998</v>
      </c>
      <c r="V12" s="90">
        <v>136</v>
      </c>
    </row>
    <row r="13" spans="1:22" ht="30" customHeight="1" thickBot="1">
      <c r="A13" s="1538" t="s">
        <v>1805</v>
      </c>
      <c r="B13" s="1539"/>
      <c r="C13" s="1539"/>
      <c r="D13" s="1539"/>
      <c r="E13" s="1539"/>
      <c r="F13" s="1539"/>
      <c r="G13" s="1539"/>
      <c r="H13" s="1539"/>
      <c r="I13" s="1539"/>
      <c r="J13" s="1540"/>
      <c r="L13" s="459"/>
      <c r="O13" s="104"/>
      <c r="P13" s="105"/>
      <c r="Q13" s="105"/>
      <c r="R13" s="90"/>
      <c r="S13" s="90"/>
      <c r="T13" s="90"/>
      <c r="U13" s="106"/>
      <c r="V13" s="90"/>
    </row>
    <row r="14" spans="1:22" ht="13.5" customHeight="1">
      <c r="A14" s="1282" t="s">
        <v>223</v>
      </c>
      <c r="B14" s="16">
        <v>65</v>
      </c>
      <c r="C14" s="16">
        <v>69</v>
      </c>
      <c r="D14" s="16">
        <v>11.2</v>
      </c>
      <c r="E14" s="17">
        <v>30</v>
      </c>
      <c r="F14" s="17">
        <v>67</v>
      </c>
      <c r="G14" s="16" t="s">
        <v>353</v>
      </c>
      <c r="H14" s="14">
        <v>530</v>
      </c>
      <c r="I14" s="889" t="s">
        <v>1462</v>
      </c>
      <c r="J14" s="944"/>
      <c r="K14" s="78"/>
      <c r="L14" s="1310">
        <v>2950000</v>
      </c>
      <c r="M14" s="545"/>
      <c r="O14" s="104"/>
      <c r="P14" s="105">
        <f>IF(OR(U14="",J14=""),0,J14*U14)</f>
        <v>0</v>
      </c>
      <c r="Q14" s="105">
        <f>IF(OR(V14="",J14=""),0,J14*V14)</f>
        <v>0</v>
      </c>
      <c r="R14" s="324">
        <v>2090</v>
      </c>
      <c r="S14" s="324">
        <v>1890</v>
      </c>
      <c r="T14" s="324">
        <v>1030</v>
      </c>
      <c r="U14" s="325">
        <f>(R14/1000)*(S14/1000)*(T14/1000)</f>
        <v>4.0686029999999995</v>
      </c>
      <c r="V14" s="324">
        <v>590</v>
      </c>
    </row>
    <row r="15" spans="1:22" ht="13.5" customHeight="1" thickBot="1">
      <c r="A15" s="1283" t="s">
        <v>334</v>
      </c>
      <c r="B15" s="421">
        <v>130</v>
      </c>
      <c r="C15" s="421">
        <v>138</v>
      </c>
      <c r="D15" s="421">
        <v>22.4</v>
      </c>
      <c r="E15" s="422">
        <v>40</v>
      </c>
      <c r="F15" s="422">
        <v>68</v>
      </c>
      <c r="G15" s="421" t="s">
        <v>354</v>
      </c>
      <c r="H15" s="420">
        <v>965</v>
      </c>
      <c r="I15" s="889" t="s">
        <v>1462</v>
      </c>
      <c r="J15" s="943"/>
      <c r="K15" s="78"/>
      <c r="L15" s="1310">
        <v>6439000</v>
      </c>
      <c r="O15" s="104"/>
      <c r="P15" s="105">
        <f>IF(OR(U15="",J15=""),0,J15*U15)</f>
        <v>0</v>
      </c>
      <c r="Q15" s="105">
        <f>IF(OR(V15="",J15=""),0,J15*V15)</f>
        <v>0</v>
      </c>
      <c r="R15" s="324">
        <v>2250</v>
      </c>
      <c r="S15" s="324">
        <v>2200</v>
      </c>
      <c r="T15" s="324">
        <v>1180</v>
      </c>
      <c r="U15" s="325">
        <f>(R15/1000)*(S15/1000)*(T15/1000)</f>
        <v>5.8410000000000002</v>
      </c>
      <c r="V15" s="324">
        <v>1035</v>
      </c>
    </row>
    <row r="16" spans="1:22" ht="29.25" customHeight="1" thickBot="1">
      <c r="A16" s="1538" t="s">
        <v>1807</v>
      </c>
      <c r="B16" s="1539"/>
      <c r="C16" s="1539"/>
      <c r="D16" s="1539"/>
      <c r="E16" s="1539"/>
      <c r="F16" s="1539"/>
      <c r="G16" s="1539"/>
      <c r="H16" s="1539"/>
      <c r="I16" s="1539"/>
      <c r="J16" s="1540"/>
      <c r="L16" s="1312"/>
      <c r="M16" s="554"/>
      <c r="R16" s="90"/>
      <c r="S16" s="90"/>
      <c r="T16" s="90"/>
      <c r="U16" s="90"/>
      <c r="V16" s="90"/>
    </row>
    <row r="17" spans="1:22" ht="14.25" customHeight="1">
      <c r="A17" s="1290" t="s">
        <v>210</v>
      </c>
      <c r="B17" s="1291">
        <v>185</v>
      </c>
      <c r="C17" s="1291">
        <v>200</v>
      </c>
      <c r="D17" s="1291">
        <v>31.8</v>
      </c>
      <c r="E17" s="1292">
        <v>30</v>
      </c>
      <c r="F17" s="1292">
        <v>74</v>
      </c>
      <c r="G17" s="1291" t="s">
        <v>356</v>
      </c>
      <c r="H17" s="1287">
        <v>1730</v>
      </c>
      <c r="I17" s="934" t="s">
        <v>1462</v>
      </c>
      <c r="J17" s="942"/>
      <c r="L17" s="1310">
        <v>7902000</v>
      </c>
      <c r="O17" s="104"/>
      <c r="P17" s="105">
        <f>IF(OR(U17="",J17=""),0,J17*U17)</f>
        <v>0</v>
      </c>
      <c r="Q17" s="105">
        <f>IF(OR(V17="",J17=""),0,J17*V17)</f>
        <v>0</v>
      </c>
      <c r="R17" s="90">
        <v>2980</v>
      </c>
      <c r="S17" s="90">
        <v>2260</v>
      </c>
      <c r="T17" s="90">
        <v>2135</v>
      </c>
      <c r="U17" s="106">
        <f>(R17/1000)*(S17/1000)*(T17/1000)</f>
        <v>14.378797999999996</v>
      </c>
      <c r="V17" s="90">
        <v>2000</v>
      </c>
    </row>
    <row r="18" spans="1:22" ht="14.1" customHeight="1" thickBot="1">
      <c r="A18" s="22" t="s">
        <v>355</v>
      </c>
      <c r="B18" s="425">
        <v>250</v>
      </c>
      <c r="C18" s="425">
        <v>270</v>
      </c>
      <c r="D18" s="425">
        <v>43</v>
      </c>
      <c r="E18" s="427">
        <v>40</v>
      </c>
      <c r="F18" s="427">
        <v>74</v>
      </c>
      <c r="G18" s="425" t="s">
        <v>357</v>
      </c>
      <c r="H18" s="42">
        <v>2450</v>
      </c>
      <c r="I18" s="935" t="s">
        <v>1462</v>
      </c>
      <c r="J18" s="943"/>
      <c r="L18" s="1334">
        <v>11188000</v>
      </c>
      <c r="O18" s="104"/>
      <c r="P18" s="105">
        <f>IF(OR(U18="",J18=""),0,J18*U18)</f>
        <v>0</v>
      </c>
      <c r="Q18" s="105">
        <f>IF(OR(V18="",J18=""),0,J18*V18)</f>
        <v>0</v>
      </c>
      <c r="R18" s="90">
        <v>3900</v>
      </c>
      <c r="S18" s="90">
        <v>2200</v>
      </c>
      <c r="T18" s="90">
        <v>2100</v>
      </c>
      <c r="U18" s="106">
        <f>(R18/1000)*(S18/1000)*(T18/1000)</f>
        <v>18.018000000000001</v>
      </c>
      <c r="V18" s="90">
        <v>2600</v>
      </c>
    </row>
    <row r="19" spans="1:22" s="75" customFormat="1" ht="14.1" customHeight="1" thickBot="1">
      <c r="A19" s="1293"/>
      <c r="B19" s="1294"/>
      <c r="C19" s="1294"/>
      <c r="D19" s="1294"/>
      <c r="E19" s="1295"/>
      <c r="F19" s="1295"/>
      <c r="G19" s="1294"/>
      <c r="H19" s="1296"/>
      <c r="I19" s="1297"/>
      <c r="L19" s="1313"/>
      <c r="N19" s="171"/>
      <c r="O19" s="172"/>
      <c r="P19" s="172"/>
      <c r="Q19" s="1298"/>
      <c r="R19" s="1298"/>
      <c r="S19" s="1298"/>
      <c r="T19" s="1299"/>
      <c r="U19" s="1298"/>
    </row>
    <row r="20" spans="1:22" s="79" customFormat="1" ht="21" customHeight="1" thickBot="1">
      <c r="A20" s="1685" t="s">
        <v>650</v>
      </c>
      <c r="B20" s="1686"/>
      <c r="C20" s="1686"/>
      <c r="D20" s="1686"/>
      <c r="E20" s="1686"/>
      <c r="F20" s="1686"/>
      <c r="G20" s="1686"/>
      <c r="H20" s="1686"/>
      <c r="I20" s="1686"/>
      <c r="J20" s="1687"/>
      <c r="K20" s="192"/>
      <c r="L20" s="514"/>
      <c r="M20" s="514"/>
      <c r="N20" s="192"/>
      <c r="O20" s="279"/>
      <c r="P20" s="279"/>
      <c r="Q20" s="279"/>
      <c r="R20" s="201"/>
      <c r="S20" s="201"/>
      <c r="T20" s="201"/>
      <c r="U20" s="201"/>
      <c r="V20" s="201"/>
    </row>
    <row r="21" spans="1:22" s="79" customFormat="1" ht="30.6" customHeight="1">
      <c r="A21" s="1664" t="s">
        <v>141</v>
      </c>
      <c r="B21" s="1655" t="s">
        <v>264</v>
      </c>
      <c r="C21" s="1655"/>
      <c r="D21" s="1275" t="s">
        <v>151</v>
      </c>
      <c r="E21" s="1655" t="s">
        <v>152</v>
      </c>
      <c r="F21" s="1655" t="s">
        <v>652</v>
      </c>
      <c r="G21" s="1275" t="s">
        <v>122</v>
      </c>
      <c r="H21" s="1655" t="s">
        <v>13</v>
      </c>
      <c r="I21" s="1657" t="s">
        <v>6</v>
      </c>
      <c r="J21" s="1659" t="s">
        <v>121</v>
      </c>
      <c r="K21" s="1132"/>
      <c r="L21" s="1684" t="s">
        <v>2062</v>
      </c>
      <c r="M21" s="1622" t="s">
        <v>2061</v>
      </c>
      <c r="N21" s="1132"/>
      <c r="O21" s="1132"/>
      <c r="P21" s="1132"/>
      <c r="Q21" s="1132"/>
      <c r="R21" s="1133" t="s">
        <v>111</v>
      </c>
      <c r="S21" s="1133" t="s">
        <v>112</v>
      </c>
      <c r="T21" s="1133" t="s">
        <v>113</v>
      </c>
      <c r="U21" s="1133" t="s">
        <v>115</v>
      </c>
      <c r="V21" s="1133" t="s">
        <v>114</v>
      </c>
    </row>
    <row r="22" spans="1:22" s="79" customFormat="1" ht="18.75" customHeight="1" thickBot="1">
      <c r="A22" s="1665"/>
      <c r="B22" s="1274" t="s">
        <v>155</v>
      </c>
      <c r="C22" s="1274" t="s">
        <v>156</v>
      </c>
      <c r="D22" s="1274" t="s">
        <v>157</v>
      </c>
      <c r="E22" s="1656"/>
      <c r="F22" s="1656"/>
      <c r="G22" s="1274" t="s">
        <v>358</v>
      </c>
      <c r="H22" s="1656"/>
      <c r="I22" s="1658"/>
      <c r="J22" s="1660"/>
      <c r="K22" s="1132"/>
      <c r="L22" s="1621"/>
      <c r="M22" s="1623"/>
      <c r="N22" s="1132"/>
      <c r="O22" s="1132"/>
      <c r="P22" s="1132"/>
      <c r="Q22" s="201"/>
      <c r="R22" s="201"/>
      <c r="S22" s="201"/>
      <c r="T22" s="201"/>
      <c r="U22" s="201"/>
      <c r="V22" s="201"/>
    </row>
    <row r="23" spans="1:22" ht="24" customHeight="1" thickBot="1">
      <c r="A23" s="453" t="s">
        <v>2007</v>
      </c>
      <c r="B23" s="261"/>
      <c r="C23" s="261"/>
      <c r="D23" s="261"/>
      <c r="E23" s="261"/>
      <c r="F23" s="261"/>
      <c r="G23" s="261"/>
      <c r="H23" s="261"/>
      <c r="I23" s="294"/>
      <c r="J23" s="262"/>
      <c r="K23" s="1285"/>
      <c r="L23" s="495"/>
      <c r="M23" s="495"/>
      <c r="N23" s="1285"/>
      <c r="O23" s="1134"/>
      <c r="P23" s="1135"/>
      <c r="Q23" s="1135"/>
      <c r="R23" s="1136"/>
      <c r="S23" s="1136"/>
      <c r="T23" s="1136"/>
      <c r="U23" s="106"/>
      <c r="V23" s="78"/>
    </row>
    <row r="24" spans="1:22">
      <c r="A24" s="32" t="s">
        <v>1895</v>
      </c>
      <c r="B24" s="1670">
        <v>5.93</v>
      </c>
      <c r="C24" s="1670">
        <v>6.06</v>
      </c>
      <c r="D24" s="1672">
        <v>1.06</v>
      </c>
      <c r="E24" s="1674">
        <v>19.2</v>
      </c>
      <c r="F24" s="1676">
        <v>33</v>
      </c>
      <c r="G24" s="587" t="s">
        <v>167</v>
      </c>
      <c r="H24" s="1281">
        <v>23</v>
      </c>
      <c r="I24" s="1678" t="s">
        <v>1462</v>
      </c>
      <c r="J24" s="1642"/>
      <c r="K24" s="1285"/>
      <c r="L24" s="1624">
        <v>179000</v>
      </c>
      <c r="M24" s="1624" t="s">
        <v>2060</v>
      </c>
    </row>
    <row r="25" spans="1:22" ht="13.5" thickBot="1">
      <c r="A25" s="23" t="s">
        <v>168</v>
      </c>
      <c r="B25" s="1671"/>
      <c r="C25" s="1671"/>
      <c r="D25" s="1673"/>
      <c r="E25" s="1675"/>
      <c r="F25" s="1677"/>
      <c r="G25" s="586" t="s">
        <v>359</v>
      </c>
      <c r="H25" s="1278">
        <v>6</v>
      </c>
      <c r="I25" s="1679"/>
      <c r="J25" s="1644"/>
      <c r="K25" s="1285"/>
      <c r="L25" s="1625"/>
      <c r="M25" s="1625"/>
    </row>
    <row r="26" spans="1:22" s="79" customFormat="1" ht="15" customHeight="1">
      <c r="A26" s="32" t="s">
        <v>200</v>
      </c>
      <c r="B26" s="1670">
        <v>7</v>
      </c>
      <c r="C26" s="1670">
        <v>11.55</v>
      </c>
      <c r="D26" s="1672">
        <v>1.204</v>
      </c>
      <c r="E26" s="1674">
        <v>25.2</v>
      </c>
      <c r="F26" s="1676">
        <v>37</v>
      </c>
      <c r="G26" s="587" t="s">
        <v>167</v>
      </c>
      <c r="H26" s="1281">
        <v>25</v>
      </c>
      <c r="I26" s="1678" t="s">
        <v>1462</v>
      </c>
      <c r="J26" s="1642"/>
      <c r="K26" s="1285"/>
      <c r="L26" s="1624">
        <v>183000</v>
      </c>
      <c r="M26" s="1624" t="s">
        <v>2059</v>
      </c>
      <c r="N26" s="1285"/>
      <c r="O26" s="1666"/>
      <c r="P26" s="105">
        <f t="shared" ref="P26:P33" si="3">IF(OR(U26="",J26=""),0,J26*U26)</f>
        <v>0</v>
      </c>
      <c r="Q26" s="105">
        <f t="shared" ref="Q26:Q33" si="4">IF(OR(V26="",J26=""),0,J26*V26)</f>
        <v>0</v>
      </c>
      <c r="R26" s="336">
        <v>900</v>
      </c>
      <c r="S26" s="336">
        <v>237</v>
      </c>
      <c r="T26" s="336">
        <v>900</v>
      </c>
      <c r="U26" s="325">
        <f t="shared" ref="U26:U33" si="5">(R26/1000)*(S26/1000)*(T26/1000)</f>
        <v>0.19197</v>
      </c>
      <c r="V26" s="336">
        <v>30</v>
      </c>
    </row>
    <row r="27" spans="1:22" s="79" customFormat="1" ht="15" customHeight="1" thickBot="1">
      <c r="A27" s="23" t="s">
        <v>168</v>
      </c>
      <c r="B27" s="1671"/>
      <c r="C27" s="1671"/>
      <c r="D27" s="1673"/>
      <c r="E27" s="1675"/>
      <c r="F27" s="1677"/>
      <c r="G27" s="586" t="s">
        <v>359</v>
      </c>
      <c r="H27" s="1278">
        <v>6</v>
      </c>
      <c r="I27" s="1679"/>
      <c r="J27" s="1644"/>
      <c r="K27" s="1285"/>
      <c r="L27" s="1625"/>
      <c r="M27" s="1625"/>
      <c r="N27" s="1285"/>
      <c r="O27" s="1666"/>
      <c r="P27" s="105">
        <f t="shared" si="3"/>
        <v>0</v>
      </c>
      <c r="Q27" s="105">
        <f t="shared" si="4"/>
        <v>0</v>
      </c>
      <c r="R27" s="579">
        <v>1035</v>
      </c>
      <c r="S27" s="579">
        <v>90</v>
      </c>
      <c r="T27" s="579">
        <v>1035</v>
      </c>
      <c r="U27" s="325">
        <f t="shared" si="5"/>
        <v>9.6410249999999975E-2</v>
      </c>
      <c r="V27" s="336">
        <v>9</v>
      </c>
    </row>
    <row r="28" spans="1:22" s="79" customFormat="1" ht="15" customHeight="1">
      <c r="A28" s="32" t="s">
        <v>1898</v>
      </c>
      <c r="B28" s="1670">
        <v>7.84</v>
      </c>
      <c r="C28" s="1670">
        <v>8.49</v>
      </c>
      <c r="D28" s="1672">
        <v>1.43</v>
      </c>
      <c r="E28" s="1674">
        <v>22</v>
      </c>
      <c r="F28" s="1676">
        <v>39</v>
      </c>
      <c r="G28" s="587" t="s">
        <v>169</v>
      </c>
      <c r="H28" s="1281">
        <v>27</v>
      </c>
      <c r="I28" s="1678" t="s">
        <v>1462</v>
      </c>
      <c r="J28" s="1642"/>
      <c r="K28" s="1285"/>
      <c r="L28" s="1624">
        <v>206000</v>
      </c>
      <c r="M28" s="1624" t="s">
        <v>2060</v>
      </c>
      <c r="N28" s="1285"/>
      <c r="O28" s="200"/>
      <c r="P28" s="105">
        <f>IF(OR(S28="",J28=""),0,J28*S28)</f>
        <v>0</v>
      </c>
      <c r="Q28" s="105">
        <f>IF(OR(T28="",J28=""),0,J28*T28)</f>
        <v>0</v>
      </c>
      <c r="R28" s="579">
        <v>900</v>
      </c>
      <c r="S28" s="579">
        <v>330</v>
      </c>
      <c r="T28" s="579">
        <v>900</v>
      </c>
      <c r="U28" s="325">
        <f t="shared" ref="U28:U29" si="6">(R28/1000)*(S28/1000)*(T28/1000)</f>
        <v>0.26730000000000004</v>
      </c>
      <c r="V28" s="336">
        <v>33</v>
      </c>
    </row>
    <row r="29" spans="1:22" s="79" customFormat="1" ht="15" customHeight="1" thickBot="1">
      <c r="A29" s="1305" t="s">
        <v>168</v>
      </c>
      <c r="B29" s="1671"/>
      <c r="C29" s="1671"/>
      <c r="D29" s="1673"/>
      <c r="E29" s="1675"/>
      <c r="F29" s="1677"/>
      <c r="G29" s="586" t="s">
        <v>359</v>
      </c>
      <c r="H29" s="1278">
        <v>6</v>
      </c>
      <c r="I29" s="1679"/>
      <c r="J29" s="1644"/>
      <c r="K29" s="1285"/>
      <c r="L29" s="1625"/>
      <c r="M29" s="1625"/>
      <c r="N29" s="1285"/>
      <c r="O29" s="200"/>
      <c r="P29" s="105">
        <f>IF(OR(S29="",J29=""),0,J29*S29)</f>
        <v>0</v>
      </c>
      <c r="Q29" s="105">
        <f>IF(OR(T29="",J29=""),0,J29*T29)</f>
        <v>0</v>
      </c>
      <c r="R29" s="579">
        <v>1035</v>
      </c>
      <c r="S29" s="579">
        <v>90</v>
      </c>
      <c r="T29" s="579">
        <v>1035</v>
      </c>
      <c r="U29" s="325">
        <f t="shared" si="6"/>
        <v>9.6410249999999975E-2</v>
      </c>
      <c r="V29" s="336">
        <v>9</v>
      </c>
    </row>
    <row r="30" spans="1:22" s="79" customFormat="1" ht="15" customHeight="1">
      <c r="A30" s="32" t="s">
        <v>203</v>
      </c>
      <c r="B30" s="1670">
        <v>10.39</v>
      </c>
      <c r="C30" s="1670">
        <v>17.579999999999998</v>
      </c>
      <c r="D30" s="1672">
        <v>1.7869999999999999</v>
      </c>
      <c r="E30" s="1674">
        <v>44</v>
      </c>
      <c r="F30" s="1676">
        <v>40</v>
      </c>
      <c r="G30" s="587" t="s">
        <v>169</v>
      </c>
      <c r="H30" s="1281">
        <v>30.5</v>
      </c>
      <c r="I30" s="1678" t="s">
        <v>1462</v>
      </c>
      <c r="J30" s="1642"/>
      <c r="K30" s="1285"/>
      <c r="L30" s="1624">
        <v>213000</v>
      </c>
      <c r="M30" s="1624" t="s">
        <v>2059</v>
      </c>
      <c r="N30" s="1285"/>
      <c r="O30" s="1666"/>
      <c r="P30" s="105">
        <f t="shared" si="3"/>
        <v>0</v>
      </c>
      <c r="Q30" s="105">
        <f t="shared" si="4"/>
        <v>0</v>
      </c>
      <c r="R30" s="579">
        <v>900</v>
      </c>
      <c r="S30" s="579">
        <v>307</v>
      </c>
      <c r="T30" s="579">
        <v>900</v>
      </c>
      <c r="U30" s="325">
        <f t="shared" si="5"/>
        <v>0.24867</v>
      </c>
      <c r="V30" s="336">
        <v>36.200000000000003</v>
      </c>
    </row>
    <row r="31" spans="1:22" s="79" customFormat="1" ht="15" customHeight="1" thickBot="1">
      <c r="A31" s="23" t="s">
        <v>168</v>
      </c>
      <c r="B31" s="1671"/>
      <c r="C31" s="1671"/>
      <c r="D31" s="1673"/>
      <c r="E31" s="1675"/>
      <c r="F31" s="1677"/>
      <c r="G31" s="586" t="s">
        <v>359</v>
      </c>
      <c r="H31" s="1278">
        <v>6</v>
      </c>
      <c r="I31" s="1679"/>
      <c r="J31" s="1644"/>
      <c r="K31" s="1285"/>
      <c r="L31" s="1625"/>
      <c r="M31" s="1625"/>
      <c r="N31" s="1285"/>
      <c r="O31" s="1666"/>
      <c r="P31" s="105">
        <f t="shared" si="3"/>
        <v>0</v>
      </c>
      <c r="Q31" s="105">
        <f t="shared" si="4"/>
        <v>0</v>
      </c>
      <c r="R31" s="579">
        <v>1035</v>
      </c>
      <c r="S31" s="579">
        <v>90</v>
      </c>
      <c r="T31" s="579">
        <v>1035</v>
      </c>
      <c r="U31" s="325">
        <f t="shared" si="5"/>
        <v>9.6410249999999975E-2</v>
      </c>
      <c r="V31" s="336">
        <v>9</v>
      </c>
    </row>
    <row r="32" spans="1:22" s="79" customFormat="1" ht="15" customHeight="1">
      <c r="A32" s="32" t="s">
        <v>204</v>
      </c>
      <c r="B32" s="1670">
        <v>12.9</v>
      </c>
      <c r="C32" s="1670">
        <v>17.600000000000001</v>
      </c>
      <c r="D32" s="1672">
        <v>2.2189999999999999</v>
      </c>
      <c r="E32" s="1674">
        <v>40</v>
      </c>
      <c r="F32" s="1676">
        <v>41</v>
      </c>
      <c r="G32" s="587" t="s">
        <v>169</v>
      </c>
      <c r="H32" s="1281">
        <v>32</v>
      </c>
      <c r="I32" s="1678" t="s">
        <v>1462</v>
      </c>
      <c r="J32" s="1642"/>
      <c r="K32" s="1285"/>
      <c r="L32" s="1624">
        <v>215000</v>
      </c>
      <c r="M32" s="1624" t="s">
        <v>2059</v>
      </c>
      <c r="N32" s="1285"/>
      <c r="O32" s="1666"/>
      <c r="P32" s="105">
        <f t="shared" si="3"/>
        <v>0</v>
      </c>
      <c r="Q32" s="105">
        <f t="shared" si="4"/>
        <v>0</v>
      </c>
      <c r="R32" s="579">
        <v>900</v>
      </c>
      <c r="S32" s="579">
        <v>307</v>
      </c>
      <c r="T32" s="579">
        <v>900</v>
      </c>
      <c r="U32" s="325">
        <f t="shared" si="5"/>
        <v>0.24867</v>
      </c>
      <c r="V32" s="336">
        <v>41</v>
      </c>
    </row>
    <row r="33" spans="1:23" s="79" customFormat="1" ht="15" customHeight="1" thickBot="1">
      <c r="A33" s="23" t="s">
        <v>168</v>
      </c>
      <c r="B33" s="1671"/>
      <c r="C33" s="1671"/>
      <c r="D33" s="1673"/>
      <c r="E33" s="1675"/>
      <c r="F33" s="1677"/>
      <c r="G33" s="586" t="s">
        <v>359</v>
      </c>
      <c r="H33" s="1278">
        <v>6</v>
      </c>
      <c r="I33" s="1679"/>
      <c r="J33" s="1644"/>
      <c r="K33" s="1285"/>
      <c r="L33" s="1625"/>
      <c r="M33" s="1625"/>
      <c r="N33" s="1285"/>
      <c r="O33" s="1666"/>
      <c r="P33" s="105">
        <f t="shared" si="3"/>
        <v>0</v>
      </c>
      <c r="Q33" s="105">
        <f t="shared" si="4"/>
        <v>0</v>
      </c>
      <c r="R33" s="579">
        <v>1035</v>
      </c>
      <c r="S33" s="579">
        <v>90</v>
      </c>
      <c r="T33" s="579">
        <v>1035</v>
      </c>
      <c r="U33" s="325">
        <f t="shared" si="5"/>
        <v>9.6410249999999975E-2</v>
      </c>
      <c r="V33" s="336">
        <v>9</v>
      </c>
    </row>
    <row r="34" spans="1:23" s="1140" customFormat="1" ht="27" customHeight="1" thickBot="1">
      <c r="A34" s="1667" t="s">
        <v>2223</v>
      </c>
      <c r="B34" s="1668"/>
      <c r="C34" s="1668"/>
      <c r="D34" s="1668"/>
      <c r="E34" s="1668"/>
      <c r="F34" s="1668"/>
      <c r="G34" s="1668"/>
      <c r="H34" s="1668"/>
      <c r="I34" s="1668"/>
      <c r="J34" s="1669"/>
      <c r="K34" s="109"/>
      <c r="L34" s="1168"/>
      <c r="M34" s="109"/>
      <c r="N34" s="109"/>
      <c r="O34" s="1134"/>
      <c r="P34" s="1135"/>
      <c r="Q34" s="1135"/>
      <c r="R34" s="1138"/>
      <c r="S34" s="1138"/>
      <c r="T34" s="1138"/>
      <c r="U34" s="106"/>
      <c r="V34" s="1138"/>
      <c r="W34" s="1139"/>
    </row>
    <row r="35" spans="1:23" ht="24.6" customHeight="1" thickBot="1">
      <c r="A35" s="453" t="s">
        <v>2006</v>
      </c>
      <c r="B35" s="261"/>
      <c r="C35" s="261"/>
      <c r="D35" s="261"/>
      <c r="E35" s="261"/>
      <c r="F35" s="261"/>
      <c r="G35" s="261"/>
      <c r="H35" s="261"/>
      <c r="I35" s="294"/>
      <c r="J35" s="262"/>
      <c r="K35" s="1285"/>
      <c r="L35" s="495"/>
      <c r="M35" s="495"/>
      <c r="P35" s="105">
        <f t="shared" ref="P35:P45" si="7">IF(OR(U35="",J35=""),0,J35*U35)</f>
        <v>0</v>
      </c>
      <c r="Q35" s="105">
        <f t="shared" ref="Q35:Q45" si="8">IF(OR(V35="",J35=""),0,J35*V35)</f>
        <v>0</v>
      </c>
    </row>
    <row r="36" spans="1:23">
      <c r="A36" s="241" t="s">
        <v>1892</v>
      </c>
      <c r="B36" s="1627">
        <v>2.98</v>
      </c>
      <c r="C36" s="1630">
        <v>2.61</v>
      </c>
      <c r="D36" s="1633">
        <v>0.53</v>
      </c>
      <c r="E36" s="1636">
        <v>10</v>
      </c>
      <c r="F36" s="1636">
        <v>27</v>
      </c>
      <c r="G36" s="584" t="s">
        <v>247</v>
      </c>
      <c r="H36" s="1276">
        <v>16.5</v>
      </c>
      <c r="I36" s="1639" t="s">
        <v>1462</v>
      </c>
      <c r="J36" s="1642"/>
      <c r="K36" s="200"/>
      <c r="L36" s="1624">
        <v>158000</v>
      </c>
      <c r="M36" s="1624" t="s">
        <v>2060</v>
      </c>
      <c r="P36" s="105">
        <f t="shared" si="7"/>
        <v>0</v>
      </c>
      <c r="Q36" s="105">
        <f t="shared" si="8"/>
        <v>0</v>
      </c>
    </row>
    <row r="37" spans="1:23">
      <c r="A37" s="242" t="s">
        <v>166</v>
      </c>
      <c r="B37" s="1628"/>
      <c r="C37" s="1631"/>
      <c r="D37" s="1634"/>
      <c r="E37" s="1637"/>
      <c r="F37" s="1637"/>
      <c r="G37" s="585" t="s">
        <v>344</v>
      </c>
      <c r="H37" s="1277">
        <v>2.5</v>
      </c>
      <c r="I37" s="1640"/>
      <c r="J37" s="1643"/>
      <c r="K37" s="200"/>
      <c r="L37" s="1626"/>
      <c r="M37" s="1626"/>
      <c r="P37" s="105">
        <f t="shared" si="7"/>
        <v>0</v>
      </c>
      <c r="Q37" s="105">
        <f t="shared" si="8"/>
        <v>0</v>
      </c>
    </row>
    <row r="38" spans="1:23" ht="13.5" thickBot="1">
      <c r="A38" s="243" t="s">
        <v>1518</v>
      </c>
      <c r="B38" s="1629"/>
      <c r="C38" s="1632"/>
      <c r="D38" s="1635"/>
      <c r="E38" s="1638"/>
      <c r="F38" s="1638"/>
      <c r="G38" s="586" t="s">
        <v>367</v>
      </c>
      <c r="H38" s="1278">
        <v>0.3</v>
      </c>
      <c r="I38" s="1641"/>
      <c r="J38" s="1644"/>
      <c r="K38" s="200"/>
      <c r="L38" s="1625"/>
      <c r="M38" s="1625"/>
      <c r="P38" s="105">
        <f t="shared" si="7"/>
        <v>0</v>
      </c>
      <c r="Q38" s="105">
        <f t="shared" si="8"/>
        <v>0</v>
      </c>
    </row>
    <row r="39" spans="1:23">
      <c r="A39" s="241" t="s">
        <v>1893</v>
      </c>
      <c r="B39" s="1627">
        <v>3.69</v>
      </c>
      <c r="C39" s="1630">
        <v>4.08</v>
      </c>
      <c r="D39" s="1633">
        <v>0.7</v>
      </c>
      <c r="E39" s="1636">
        <v>11.48</v>
      </c>
      <c r="F39" s="1636">
        <v>30</v>
      </c>
      <c r="G39" s="584" t="s">
        <v>247</v>
      </c>
      <c r="H39" s="1276">
        <v>16.5</v>
      </c>
      <c r="I39" s="1639" t="s">
        <v>1462</v>
      </c>
      <c r="J39" s="1642"/>
      <c r="K39" s="200"/>
      <c r="L39" s="1624">
        <v>166000</v>
      </c>
      <c r="M39" s="1624" t="s">
        <v>2060</v>
      </c>
      <c r="P39" s="105">
        <f t="shared" si="7"/>
        <v>0</v>
      </c>
      <c r="Q39" s="105">
        <f t="shared" si="8"/>
        <v>0</v>
      </c>
    </row>
    <row r="40" spans="1:23">
      <c r="A40" s="242" t="s">
        <v>166</v>
      </c>
      <c r="B40" s="1628"/>
      <c r="C40" s="1631"/>
      <c r="D40" s="1634"/>
      <c r="E40" s="1637"/>
      <c r="F40" s="1637"/>
      <c r="G40" s="585" t="s">
        <v>344</v>
      </c>
      <c r="H40" s="1277">
        <v>2.5</v>
      </c>
      <c r="I40" s="1640"/>
      <c r="J40" s="1643"/>
      <c r="K40" s="200"/>
      <c r="L40" s="1626"/>
      <c r="M40" s="1626"/>
      <c r="P40" s="105">
        <f t="shared" si="7"/>
        <v>0</v>
      </c>
      <c r="Q40" s="105">
        <f t="shared" si="8"/>
        <v>0</v>
      </c>
    </row>
    <row r="41" spans="1:23" ht="13.5" thickBot="1">
      <c r="A41" s="243" t="s">
        <v>1518</v>
      </c>
      <c r="B41" s="1629"/>
      <c r="C41" s="1632"/>
      <c r="D41" s="1635"/>
      <c r="E41" s="1638"/>
      <c r="F41" s="1638"/>
      <c r="G41" s="586" t="s">
        <v>367</v>
      </c>
      <c r="H41" s="1278">
        <v>0.3</v>
      </c>
      <c r="I41" s="1641"/>
      <c r="J41" s="1644"/>
      <c r="K41" s="200"/>
      <c r="L41" s="1625"/>
      <c r="M41" s="1625"/>
      <c r="P41" s="105">
        <f t="shared" si="7"/>
        <v>0</v>
      </c>
      <c r="Q41" s="105">
        <f t="shared" si="8"/>
        <v>0</v>
      </c>
    </row>
    <row r="42" spans="1:23">
      <c r="A42" s="241" t="s">
        <v>1894</v>
      </c>
      <c r="B42" s="1627">
        <v>4.2</v>
      </c>
      <c r="C42" s="1630">
        <v>4.95</v>
      </c>
      <c r="D42" s="1633">
        <v>0.77400000000000002</v>
      </c>
      <c r="E42" s="1636">
        <v>12.32</v>
      </c>
      <c r="F42" s="1636">
        <v>32</v>
      </c>
      <c r="G42" s="584" t="s">
        <v>247</v>
      </c>
      <c r="H42" s="1276">
        <v>16.5</v>
      </c>
      <c r="I42" s="1639" t="s">
        <v>1462</v>
      </c>
      <c r="J42" s="1642"/>
      <c r="K42" s="200"/>
      <c r="L42" s="1624">
        <v>178000</v>
      </c>
      <c r="M42" s="1624" t="s">
        <v>2060</v>
      </c>
      <c r="P42" s="105">
        <f t="shared" si="7"/>
        <v>0</v>
      </c>
      <c r="Q42" s="105">
        <f t="shared" si="8"/>
        <v>0</v>
      </c>
    </row>
    <row r="43" spans="1:23">
      <c r="A43" s="242" t="s">
        <v>166</v>
      </c>
      <c r="B43" s="1628"/>
      <c r="C43" s="1631"/>
      <c r="D43" s="1634"/>
      <c r="E43" s="1637"/>
      <c r="F43" s="1637"/>
      <c r="G43" s="585" t="s">
        <v>344</v>
      </c>
      <c r="H43" s="1277">
        <v>2.5</v>
      </c>
      <c r="I43" s="1640"/>
      <c r="J43" s="1643"/>
      <c r="K43" s="200"/>
      <c r="L43" s="1626"/>
      <c r="M43" s="1626"/>
      <c r="P43" s="105">
        <f t="shared" si="7"/>
        <v>0</v>
      </c>
      <c r="Q43" s="105">
        <f t="shared" si="8"/>
        <v>0</v>
      </c>
    </row>
    <row r="44" spans="1:23" ht="13.5" thickBot="1">
      <c r="A44" s="243" t="s">
        <v>1518</v>
      </c>
      <c r="B44" s="1629"/>
      <c r="C44" s="1632"/>
      <c r="D44" s="1635"/>
      <c r="E44" s="1638"/>
      <c r="F44" s="1638"/>
      <c r="G44" s="586" t="s">
        <v>367</v>
      </c>
      <c r="H44" s="1278">
        <v>0.3</v>
      </c>
      <c r="I44" s="1641"/>
      <c r="J44" s="1644"/>
      <c r="K44" s="200"/>
      <c r="L44" s="1625"/>
      <c r="M44" s="1625"/>
      <c r="P44" s="105">
        <f t="shared" si="7"/>
        <v>0</v>
      </c>
      <c r="Q44" s="105">
        <f t="shared" si="8"/>
        <v>0</v>
      </c>
    </row>
    <row r="45" spans="1:23" ht="27.95" customHeight="1" thickBot="1">
      <c r="A45" s="1645" t="s">
        <v>2222</v>
      </c>
      <c r="B45" s="1646"/>
      <c r="C45" s="1646"/>
      <c r="D45" s="1646"/>
      <c r="E45" s="1646"/>
      <c r="F45" s="1646"/>
      <c r="G45" s="1646"/>
      <c r="H45" s="1646"/>
      <c r="I45" s="1646"/>
      <c r="J45" s="1647"/>
      <c r="K45" s="109"/>
      <c r="L45" s="1168"/>
      <c r="M45" s="512"/>
      <c r="P45" s="105">
        <f t="shared" si="7"/>
        <v>0</v>
      </c>
      <c r="Q45" s="105">
        <f t="shared" si="8"/>
        <v>0</v>
      </c>
    </row>
    <row r="46" spans="1:23" s="79" customFormat="1" ht="27" customHeight="1" thickBot="1">
      <c r="A46" s="1503" t="s">
        <v>207</v>
      </c>
      <c r="B46" s="1504"/>
      <c r="C46" s="1504"/>
      <c r="D46" s="1504"/>
      <c r="E46" s="1504"/>
      <c r="F46" s="1504"/>
      <c r="G46" s="1504"/>
      <c r="H46" s="1504"/>
      <c r="I46" s="1504"/>
      <c r="J46" s="1505"/>
      <c r="K46" s="109"/>
      <c r="L46" s="495"/>
      <c r="M46" s="495"/>
      <c r="N46" s="109"/>
      <c r="O46" s="1134"/>
      <c r="P46" s="1135"/>
      <c r="Q46" s="1135"/>
      <c r="R46" s="201"/>
      <c r="S46" s="201"/>
      <c r="T46" s="201"/>
      <c r="U46" s="106"/>
      <c r="V46" s="201"/>
    </row>
    <row r="47" spans="1:23" s="79" customFormat="1" ht="24.75" customHeight="1">
      <c r="A47" s="1664" t="s">
        <v>141</v>
      </c>
      <c r="B47" s="1655" t="s">
        <v>264</v>
      </c>
      <c r="C47" s="1655"/>
      <c r="D47" s="1275" t="s">
        <v>151</v>
      </c>
      <c r="E47" s="1655" t="s">
        <v>277</v>
      </c>
      <c r="F47" s="1655" t="s">
        <v>350</v>
      </c>
      <c r="G47" s="1275" t="s">
        <v>122</v>
      </c>
      <c r="H47" s="1655" t="s">
        <v>13</v>
      </c>
      <c r="I47" s="1657" t="s">
        <v>6</v>
      </c>
      <c r="J47" s="1659" t="s">
        <v>121</v>
      </c>
      <c r="K47" s="1132"/>
      <c r="L47" s="1583"/>
      <c r="M47" s="1583"/>
      <c r="N47" s="1132"/>
      <c r="O47" s="1132"/>
      <c r="P47" s="1132"/>
      <c r="Q47" s="1132"/>
      <c r="R47" s="1133"/>
      <c r="S47" s="1133"/>
      <c r="T47" s="1133"/>
      <c r="U47" s="1133"/>
      <c r="V47" s="1133"/>
    </row>
    <row r="48" spans="1:23" s="79" customFormat="1" ht="16.5" customHeight="1" thickBot="1">
      <c r="A48" s="1665"/>
      <c r="B48" s="1274" t="s">
        <v>155</v>
      </c>
      <c r="C48" s="1274" t="s">
        <v>156</v>
      </c>
      <c r="D48" s="1274" t="s">
        <v>157</v>
      </c>
      <c r="E48" s="1656"/>
      <c r="F48" s="1656"/>
      <c r="G48" s="1274" t="s">
        <v>358</v>
      </c>
      <c r="H48" s="1656"/>
      <c r="I48" s="1658"/>
      <c r="J48" s="1660"/>
      <c r="K48" s="1132"/>
      <c r="L48" s="1569"/>
      <c r="M48" s="1569"/>
      <c r="N48" s="1132"/>
      <c r="O48" s="1132"/>
      <c r="P48" s="1132"/>
      <c r="Q48" s="201"/>
      <c r="R48" s="201"/>
      <c r="S48" s="201"/>
      <c r="T48" s="201"/>
      <c r="U48" s="201"/>
      <c r="V48" s="201"/>
    </row>
    <row r="49" spans="1:22" s="79" customFormat="1" ht="15" customHeight="1">
      <c r="A49" s="140" t="s">
        <v>74</v>
      </c>
      <c r="B49" s="446">
        <v>2</v>
      </c>
      <c r="C49" s="446">
        <v>3.2</v>
      </c>
      <c r="D49" s="447">
        <v>0.34399999999999997</v>
      </c>
      <c r="E49" s="448">
        <v>340</v>
      </c>
      <c r="F49" s="448">
        <v>31</v>
      </c>
      <c r="G49" s="449" t="s">
        <v>616</v>
      </c>
      <c r="H49" s="450">
        <v>13.9</v>
      </c>
      <c r="I49" s="1141" t="s">
        <v>1462</v>
      </c>
      <c r="J49" s="238"/>
      <c r="K49" s="109"/>
      <c r="L49" s="1314">
        <v>44000</v>
      </c>
      <c r="M49" s="395" t="s">
        <v>2059</v>
      </c>
      <c r="N49" s="109"/>
      <c r="O49" s="1134"/>
      <c r="P49" s="105">
        <f t="shared" ref="P49:P53" si="9">IF(OR(U49="",J49=""),0,J49*U49)</f>
        <v>0</v>
      </c>
      <c r="Q49" s="105">
        <f t="shared" ref="Q49:Q53" si="10">IF(OR(V49="",J49=""),0,J49*V49)</f>
        <v>0</v>
      </c>
      <c r="R49" s="336">
        <v>790</v>
      </c>
      <c r="S49" s="336">
        <v>260</v>
      </c>
      <c r="T49" s="336">
        <v>550</v>
      </c>
      <c r="U49" s="331">
        <f>(R49/1000)*(S49/1000)*(T49/1000)</f>
        <v>0.11297000000000003</v>
      </c>
      <c r="V49" s="336">
        <v>16.2</v>
      </c>
    </row>
    <row r="50" spans="1:22" s="79" customFormat="1" ht="15" customHeight="1">
      <c r="A50" s="141" t="s">
        <v>75</v>
      </c>
      <c r="B50" s="1277">
        <v>2.7</v>
      </c>
      <c r="C50" s="1277">
        <v>4.3</v>
      </c>
      <c r="D50" s="1279">
        <v>0.46400000000000002</v>
      </c>
      <c r="E50" s="1280">
        <v>510</v>
      </c>
      <c r="F50" s="1280">
        <v>32</v>
      </c>
      <c r="G50" s="585" t="s">
        <v>360</v>
      </c>
      <c r="H50" s="1284">
        <v>16.5</v>
      </c>
      <c r="I50" s="1141" t="s">
        <v>1462</v>
      </c>
      <c r="J50" s="239"/>
      <c r="K50" s="109"/>
      <c r="L50" s="1310">
        <v>51000</v>
      </c>
      <c r="M50" s="392" t="s">
        <v>2059</v>
      </c>
      <c r="N50" s="109"/>
      <c r="O50" s="1134"/>
      <c r="P50" s="105">
        <f t="shared" si="9"/>
        <v>0</v>
      </c>
      <c r="Q50" s="105">
        <f t="shared" si="10"/>
        <v>0</v>
      </c>
      <c r="R50" s="336">
        <v>890</v>
      </c>
      <c r="S50" s="336">
        <v>260</v>
      </c>
      <c r="T50" s="336">
        <v>550</v>
      </c>
      <c r="U50" s="331">
        <f>(R50/1000)*(S50/1000)*(T50/1000)</f>
        <v>0.12727000000000002</v>
      </c>
      <c r="V50" s="336">
        <v>19</v>
      </c>
    </row>
    <row r="51" spans="1:22" s="79" customFormat="1" ht="15" customHeight="1">
      <c r="A51" s="141" t="s">
        <v>76</v>
      </c>
      <c r="B51" s="1277">
        <v>3.6</v>
      </c>
      <c r="C51" s="1277">
        <v>5.4</v>
      </c>
      <c r="D51" s="1279">
        <v>0.61899999999999999</v>
      </c>
      <c r="E51" s="1280">
        <v>680</v>
      </c>
      <c r="F51" s="1280">
        <v>33</v>
      </c>
      <c r="G51" s="585" t="s">
        <v>361</v>
      </c>
      <c r="H51" s="1284">
        <v>19.2</v>
      </c>
      <c r="I51" s="1141" t="s">
        <v>1462</v>
      </c>
      <c r="J51" s="239"/>
      <c r="K51" s="109"/>
      <c r="L51" s="1310">
        <v>53000</v>
      </c>
      <c r="M51" s="392" t="s">
        <v>2059</v>
      </c>
      <c r="N51" s="109"/>
      <c r="O51" s="1134"/>
      <c r="P51" s="105">
        <f t="shared" si="9"/>
        <v>0</v>
      </c>
      <c r="Q51" s="105">
        <f t="shared" si="10"/>
        <v>0</v>
      </c>
      <c r="R51" s="336">
        <v>990</v>
      </c>
      <c r="S51" s="336">
        <v>260</v>
      </c>
      <c r="T51" s="336">
        <v>550</v>
      </c>
      <c r="U51" s="331">
        <f t="shared" ref="U51:U53" si="11">(R51/1000)*(S51/1000)*(T51/1000)</f>
        <v>0.14157000000000003</v>
      </c>
      <c r="V51" s="336">
        <v>21.6</v>
      </c>
    </row>
    <row r="52" spans="1:22" s="79" customFormat="1" ht="15" customHeight="1">
      <c r="A52" s="141" t="s">
        <v>77</v>
      </c>
      <c r="B52" s="1277">
        <v>4.4000000000000004</v>
      </c>
      <c r="C52" s="1277">
        <v>6.8</v>
      </c>
      <c r="D52" s="1279">
        <v>0.75700000000000001</v>
      </c>
      <c r="E52" s="1280">
        <v>850</v>
      </c>
      <c r="F52" s="1280">
        <v>34</v>
      </c>
      <c r="G52" s="585" t="s">
        <v>361</v>
      </c>
      <c r="H52" s="1284">
        <v>19.2</v>
      </c>
      <c r="I52" s="1141" t="s">
        <v>1462</v>
      </c>
      <c r="J52" s="239"/>
      <c r="K52" s="109"/>
      <c r="L52" s="1310">
        <v>55000</v>
      </c>
      <c r="M52" s="392" t="s">
        <v>2059</v>
      </c>
      <c r="N52" s="109"/>
      <c r="O52" s="1134"/>
      <c r="P52" s="105">
        <f t="shared" si="9"/>
        <v>0</v>
      </c>
      <c r="Q52" s="105">
        <f t="shared" si="10"/>
        <v>0</v>
      </c>
      <c r="R52" s="336">
        <v>990</v>
      </c>
      <c r="S52" s="336">
        <v>260</v>
      </c>
      <c r="T52" s="336">
        <v>550</v>
      </c>
      <c r="U52" s="331">
        <f t="shared" si="11"/>
        <v>0.14157000000000003</v>
      </c>
      <c r="V52" s="336">
        <v>21.6</v>
      </c>
    </row>
    <row r="53" spans="1:22" s="79" customFormat="1" ht="15" customHeight="1" thickBot="1">
      <c r="A53" s="141" t="s">
        <v>78</v>
      </c>
      <c r="B53" s="1277">
        <v>5.5</v>
      </c>
      <c r="C53" s="1277">
        <v>8.1</v>
      </c>
      <c r="D53" s="1279">
        <v>0.94599999999999995</v>
      </c>
      <c r="E53" s="1280">
        <v>1020</v>
      </c>
      <c r="F53" s="1280">
        <v>35</v>
      </c>
      <c r="G53" s="585" t="s">
        <v>362</v>
      </c>
      <c r="H53" s="1284">
        <v>22</v>
      </c>
      <c r="I53" s="1141" t="s">
        <v>1462</v>
      </c>
      <c r="J53" s="239"/>
      <c r="K53" s="109"/>
      <c r="L53" s="1315">
        <v>63000</v>
      </c>
      <c r="M53" s="461" t="s">
        <v>2059</v>
      </c>
      <c r="N53" s="109"/>
      <c r="O53" s="1134"/>
      <c r="P53" s="105">
        <f t="shared" si="9"/>
        <v>0</v>
      </c>
      <c r="Q53" s="105">
        <f t="shared" si="10"/>
        <v>0</v>
      </c>
      <c r="R53" s="336">
        <v>1210</v>
      </c>
      <c r="S53" s="336">
        <v>260</v>
      </c>
      <c r="T53" s="336">
        <v>550</v>
      </c>
      <c r="U53" s="331">
        <f t="shared" si="11"/>
        <v>0.17303000000000002</v>
      </c>
      <c r="V53" s="336">
        <v>25</v>
      </c>
    </row>
    <row r="54" spans="1:22" s="79" customFormat="1" ht="26.1" customHeight="1" thickBot="1">
      <c r="A54" s="1661" t="s">
        <v>653</v>
      </c>
      <c r="B54" s="1662"/>
      <c r="C54" s="1662"/>
      <c r="D54" s="1662"/>
      <c r="E54" s="1662"/>
      <c r="F54" s="1662"/>
      <c r="G54" s="1662"/>
      <c r="H54" s="1662"/>
      <c r="I54" s="1662"/>
      <c r="J54" s="1663"/>
      <c r="K54" s="109"/>
      <c r="L54" s="1168"/>
      <c r="M54" s="1168"/>
      <c r="N54" s="109"/>
      <c r="O54" s="1134"/>
      <c r="P54" s="1135"/>
      <c r="Q54" s="1135"/>
      <c r="R54" s="201"/>
      <c r="S54" s="201"/>
      <c r="T54" s="201"/>
      <c r="U54" s="202"/>
      <c r="V54" s="201"/>
    </row>
    <row r="55" spans="1:22" ht="23.1" customHeight="1" thickBot="1">
      <c r="A55" s="1503" t="s">
        <v>1354</v>
      </c>
      <c r="B55" s="1504"/>
      <c r="C55" s="1504"/>
      <c r="D55" s="1504"/>
      <c r="E55" s="1504"/>
      <c r="F55" s="1504"/>
      <c r="G55" s="1504"/>
      <c r="H55" s="1504"/>
      <c r="I55" s="1504"/>
      <c r="J55" s="1505"/>
      <c r="K55" s="1285"/>
      <c r="L55" s="495"/>
      <c r="M55" s="495"/>
    </row>
    <row r="56" spans="1:22" ht="22.5">
      <c r="A56" s="1648" t="s">
        <v>141</v>
      </c>
      <c r="B56" s="1649" t="s">
        <v>264</v>
      </c>
      <c r="C56" s="1649"/>
      <c r="D56" s="1273" t="s">
        <v>151</v>
      </c>
      <c r="E56" s="1649" t="s">
        <v>152</v>
      </c>
      <c r="F56" s="1649" t="s">
        <v>652</v>
      </c>
      <c r="G56" s="1273" t="s">
        <v>122</v>
      </c>
      <c r="H56" s="1649" t="s">
        <v>13</v>
      </c>
      <c r="I56" s="1651" t="s">
        <v>6</v>
      </c>
      <c r="J56" s="1653" t="s">
        <v>121</v>
      </c>
      <c r="K56" s="1132"/>
      <c r="L56" s="1620"/>
      <c r="M56" s="1620"/>
    </row>
    <row r="57" spans="1:22" ht="13.5" thickBot="1">
      <c r="A57" s="1648"/>
      <c r="B57" s="1376" t="s">
        <v>155</v>
      </c>
      <c r="C57" s="1376" t="s">
        <v>156</v>
      </c>
      <c r="D57" s="1376" t="s">
        <v>157</v>
      </c>
      <c r="E57" s="1650"/>
      <c r="F57" s="1650"/>
      <c r="G57" s="1376" t="s">
        <v>358</v>
      </c>
      <c r="H57" s="1650"/>
      <c r="I57" s="1652"/>
      <c r="J57" s="1654"/>
      <c r="K57" s="1132"/>
      <c r="L57" s="1621"/>
      <c r="M57" s="1621"/>
      <c r="P57" s="105">
        <f t="shared" ref="P57:P60" si="12">IF(OR(U57="",J57=""),0,J57*U57)</f>
        <v>0</v>
      </c>
      <c r="Q57" s="105">
        <f t="shared" ref="Q57:Q60" si="13">IF(OR(V57="",J57=""),0,J57*V57)</f>
        <v>0</v>
      </c>
    </row>
    <row r="58" spans="1:22">
      <c r="A58" s="31" t="s">
        <v>1289</v>
      </c>
      <c r="B58" s="1358">
        <v>2.7</v>
      </c>
      <c r="C58" s="1358">
        <v>2.94</v>
      </c>
      <c r="D58" s="1361">
        <v>0.48</v>
      </c>
      <c r="E58" s="1358">
        <v>31.61</v>
      </c>
      <c r="F58" s="1364">
        <v>39</v>
      </c>
      <c r="G58" s="584" t="s">
        <v>1904</v>
      </c>
      <c r="H58" s="1367">
        <v>12.7</v>
      </c>
      <c r="I58" s="1378" t="s">
        <v>1462</v>
      </c>
      <c r="J58" s="1371"/>
      <c r="K58" s="1285"/>
      <c r="L58" s="1314">
        <v>140000</v>
      </c>
      <c r="M58" s="395" t="s">
        <v>2060</v>
      </c>
      <c r="P58" s="105">
        <f t="shared" si="12"/>
        <v>0</v>
      </c>
      <c r="Q58" s="105">
        <f t="shared" si="13"/>
        <v>0</v>
      </c>
    </row>
    <row r="59" spans="1:22">
      <c r="A59" s="777" t="s">
        <v>1291</v>
      </c>
      <c r="B59" s="1359">
        <v>3.81</v>
      </c>
      <c r="C59" s="1359">
        <v>4.3</v>
      </c>
      <c r="D59" s="1362">
        <v>0.67</v>
      </c>
      <c r="E59" s="1359">
        <v>56.8</v>
      </c>
      <c r="F59" s="1365">
        <v>47</v>
      </c>
      <c r="G59" s="585" t="s">
        <v>1904</v>
      </c>
      <c r="H59" s="1368">
        <v>12.7</v>
      </c>
      <c r="I59" s="1377" t="s">
        <v>1462</v>
      </c>
      <c r="J59" s="1370"/>
      <c r="K59" s="1285"/>
      <c r="L59" s="1310">
        <v>148000</v>
      </c>
      <c r="M59" s="392" t="s">
        <v>2060</v>
      </c>
      <c r="P59" s="105">
        <f t="shared" si="12"/>
        <v>0</v>
      </c>
      <c r="Q59" s="105">
        <f t="shared" si="13"/>
        <v>0</v>
      </c>
    </row>
    <row r="60" spans="1:22" ht="13.5" thickBot="1">
      <c r="A60" s="22" t="s">
        <v>1294</v>
      </c>
      <c r="B60" s="1360">
        <v>4.87</v>
      </c>
      <c r="C60" s="1360">
        <v>5.26</v>
      </c>
      <c r="D60" s="1363">
        <v>0.85</v>
      </c>
      <c r="E60" s="1360">
        <v>50.7</v>
      </c>
      <c r="F60" s="1366">
        <v>47</v>
      </c>
      <c r="G60" s="586" t="s">
        <v>1293</v>
      </c>
      <c r="H60" s="1369">
        <v>14.9</v>
      </c>
      <c r="I60" s="1379" t="s">
        <v>1462</v>
      </c>
      <c r="J60" s="1372"/>
      <c r="K60" s="1285"/>
      <c r="L60" s="1315">
        <v>164000</v>
      </c>
      <c r="M60" s="461" t="s">
        <v>2060</v>
      </c>
      <c r="P60" s="105">
        <f t="shared" si="12"/>
        <v>0</v>
      </c>
      <c r="Q60" s="105">
        <f t="shared" si="13"/>
        <v>0</v>
      </c>
    </row>
  </sheetData>
  <mergeCells count="126">
    <mergeCell ref="A1:A3"/>
    <mergeCell ref="B1:H1"/>
    <mergeCell ref="I1:J1"/>
    <mergeCell ref="B2:H2"/>
    <mergeCell ref="I2:J2"/>
    <mergeCell ref="B3:H3"/>
    <mergeCell ref="I3:J3"/>
    <mergeCell ref="A13:J13"/>
    <mergeCell ref="A16:J16"/>
    <mergeCell ref="J4:J5"/>
    <mergeCell ref="L4:L5"/>
    <mergeCell ref="A7:J7"/>
    <mergeCell ref="A4:A5"/>
    <mergeCell ref="B4:C4"/>
    <mergeCell ref="E4:E5"/>
    <mergeCell ref="F4:F5"/>
    <mergeCell ref="H4:H5"/>
    <mergeCell ref="I4:I5"/>
    <mergeCell ref="O26:O27"/>
    <mergeCell ref="B26:B27"/>
    <mergeCell ref="C26:C27"/>
    <mergeCell ref="D26:D27"/>
    <mergeCell ref="E26:E27"/>
    <mergeCell ref="F26:F27"/>
    <mergeCell ref="I26:I27"/>
    <mergeCell ref="L21:L22"/>
    <mergeCell ref="A20:J20"/>
    <mergeCell ref="A21:A22"/>
    <mergeCell ref="B21:C21"/>
    <mergeCell ref="E21:E22"/>
    <mergeCell ref="F21:F22"/>
    <mergeCell ref="J24:J25"/>
    <mergeCell ref="L24:L25"/>
    <mergeCell ref="B24:B25"/>
    <mergeCell ref="C24:C25"/>
    <mergeCell ref="D24:D25"/>
    <mergeCell ref="E24:E25"/>
    <mergeCell ref="F24:F25"/>
    <mergeCell ref="I24:I25"/>
    <mergeCell ref="H21:H22"/>
    <mergeCell ref="I21:I22"/>
    <mergeCell ref="J21:J22"/>
    <mergeCell ref="B28:B29"/>
    <mergeCell ref="C28:C29"/>
    <mergeCell ref="D28:D29"/>
    <mergeCell ref="E28:E29"/>
    <mergeCell ref="F28:F29"/>
    <mergeCell ref="I28:I29"/>
    <mergeCell ref="J28:J29"/>
    <mergeCell ref="L28:L29"/>
    <mergeCell ref="J26:J27"/>
    <mergeCell ref="L26:L27"/>
    <mergeCell ref="B30:B31"/>
    <mergeCell ref="C30:C31"/>
    <mergeCell ref="D30:D31"/>
    <mergeCell ref="E30:E31"/>
    <mergeCell ref="F30:F31"/>
    <mergeCell ref="I30:I31"/>
    <mergeCell ref="J30:J31"/>
    <mergeCell ref="L30:L31"/>
    <mergeCell ref="O30:O31"/>
    <mergeCell ref="L32:L33"/>
    <mergeCell ref="O32:O33"/>
    <mergeCell ref="A34:J34"/>
    <mergeCell ref="B32:B33"/>
    <mergeCell ref="C32:C33"/>
    <mergeCell ref="D32:D33"/>
    <mergeCell ref="E32:E33"/>
    <mergeCell ref="F32:F33"/>
    <mergeCell ref="I32:I33"/>
    <mergeCell ref="J32:J33"/>
    <mergeCell ref="A56:A57"/>
    <mergeCell ref="B56:C56"/>
    <mergeCell ref="E56:E57"/>
    <mergeCell ref="F56:F57"/>
    <mergeCell ref="H56:H57"/>
    <mergeCell ref="I56:I57"/>
    <mergeCell ref="J56:J57"/>
    <mergeCell ref="B39:B41"/>
    <mergeCell ref="C39:C41"/>
    <mergeCell ref="D39:D41"/>
    <mergeCell ref="H47:H48"/>
    <mergeCell ref="I47:I48"/>
    <mergeCell ref="J47:J48"/>
    <mergeCell ref="A46:J46"/>
    <mergeCell ref="A54:J54"/>
    <mergeCell ref="A47:A48"/>
    <mergeCell ref="B47:C47"/>
    <mergeCell ref="E47:E48"/>
    <mergeCell ref="F47:F48"/>
    <mergeCell ref="F42:F44"/>
    <mergeCell ref="L56:L57"/>
    <mergeCell ref="B36:B38"/>
    <mergeCell ref="C36:C38"/>
    <mergeCell ref="D36:D38"/>
    <mergeCell ref="E36:E38"/>
    <mergeCell ref="F36:F38"/>
    <mergeCell ref="I36:I38"/>
    <mergeCell ref="J36:J38"/>
    <mergeCell ref="L36:L38"/>
    <mergeCell ref="L47:L48"/>
    <mergeCell ref="A55:J55"/>
    <mergeCell ref="I42:I44"/>
    <mergeCell ref="J42:J44"/>
    <mergeCell ref="L42:L44"/>
    <mergeCell ref="A45:J45"/>
    <mergeCell ref="E39:E41"/>
    <mergeCell ref="F39:F41"/>
    <mergeCell ref="I39:I41"/>
    <mergeCell ref="J39:J41"/>
    <mergeCell ref="L39:L41"/>
    <mergeCell ref="B42:B44"/>
    <mergeCell ref="C42:C44"/>
    <mergeCell ref="D42:D44"/>
    <mergeCell ref="E42:E44"/>
    <mergeCell ref="M47:M48"/>
    <mergeCell ref="M56:M57"/>
    <mergeCell ref="M21:M22"/>
    <mergeCell ref="M24:M25"/>
    <mergeCell ref="M26:M27"/>
    <mergeCell ref="M28:M29"/>
    <mergeCell ref="M30:M31"/>
    <mergeCell ref="M32:M33"/>
    <mergeCell ref="M36:M38"/>
    <mergeCell ref="M39:M41"/>
    <mergeCell ref="M42:M44"/>
  </mergeCells>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2">
    <tabColor theme="3" tint="-0.249977111117893"/>
  </sheetPr>
  <dimension ref="A1:Z99"/>
  <sheetViews>
    <sheetView zoomScaleNormal="100" zoomScaleSheetLayoutView="100" workbookViewId="0">
      <pane ySplit="6" topLeftCell="A7" activePane="bottomLeft" state="frozen"/>
      <selection pane="bottomLeft" activeCell="Y70" sqref="Y70"/>
    </sheetView>
  </sheetViews>
  <sheetFormatPr defaultColWidth="9" defaultRowHeight="12.75"/>
  <cols>
    <col min="1" max="1" width="21.7109375" style="19" customWidth="1"/>
    <col min="2" max="2" width="33.42578125" style="24" customWidth="1"/>
    <col min="3" max="3" width="16.28515625" style="13" customWidth="1"/>
    <col min="4" max="4" width="14.5703125" style="13" customWidth="1"/>
    <col min="5" max="5" width="9.85546875" style="13" customWidth="1"/>
    <col min="6" max="6" width="8.5703125" style="13" customWidth="1"/>
    <col min="7" max="7" width="12.5703125" style="18" customWidth="1"/>
    <col min="8" max="8" width="12.85546875" style="18" customWidth="1"/>
    <col min="9" max="10" width="5.85546875" style="18" customWidth="1"/>
    <col min="11" max="11" width="16" style="280" customWidth="1"/>
    <col min="12" max="12" width="7.28515625" style="13" customWidth="1"/>
    <col min="13" max="13" width="1.7109375" style="13" customWidth="1"/>
    <col min="14" max="14" width="12.85546875" style="13" customWidth="1"/>
    <col min="15" max="15" width="11.7109375" style="78" customWidth="1"/>
    <col min="16" max="16" width="9" style="13" customWidth="1"/>
    <col min="17" max="17" width="11.42578125" style="13" hidden="1" customWidth="1"/>
    <col min="18" max="18" width="12.140625" style="13" hidden="1" customWidth="1"/>
    <col min="19" max="19" width="11.7109375" style="13" hidden="1" customWidth="1"/>
    <col min="20" max="20" width="8.85546875" style="13" hidden="1" customWidth="1"/>
    <col min="21" max="21" width="8.7109375" style="13" hidden="1" customWidth="1"/>
    <col min="22" max="22" width="7.140625" style="13" hidden="1" customWidth="1"/>
    <col min="23" max="23" width="6.7109375" style="13" hidden="1" customWidth="1"/>
    <col min="24" max="24" width="7.42578125" style="13" hidden="1" customWidth="1"/>
    <col min="25" max="25" width="12.42578125" style="755" customWidth="1"/>
    <col min="26" max="26" width="10.28515625" style="13" bestFit="1" customWidth="1"/>
    <col min="27" max="16384" width="9" style="13"/>
  </cols>
  <sheetData>
    <row r="1" spans="1:26" ht="13.5" thickBot="1">
      <c r="A1" s="1705" t="s">
        <v>120</v>
      </c>
      <c r="B1" s="1610" t="s">
        <v>117</v>
      </c>
      <c r="C1" s="1603"/>
      <c r="D1" s="1603"/>
      <c r="E1" s="1603"/>
      <c r="F1" s="1603"/>
      <c r="G1" s="1603"/>
      <c r="H1" s="1603"/>
      <c r="I1" s="1604"/>
      <c r="J1" s="734"/>
      <c r="K1" s="1727">
        <f>'VRF_Мультизональные системы'!O6+'VRF_серия ATOM'!O6+'Чиллеры Фанкойлы СКЛАД'!O6+ККБ!Q6+Чиллеры!N6+'Фанкойлы AC'!O6+'Фанкойлы DC'!P6+RAC_multi!Q8+PAC!S6+'PAC inverter'!U6+'PAC &gt; 22 кВт'!O6+'HRV_Приточные установки'!O5+Руфтопы!N6+'Тепловые насосы'!P6</f>
        <v>0</v>
      </c>
      <c r="L1" s="1728"/>
      <c r="M1" s="672"/>
      <c r="N1" s="668"/>
      <c r="O1" s="204"/>
    </row>
    <row r="2" spans="1:26" ht="14.25" thickTop="1" thickBot="1">
      <c r="A2" s="1706"/>
      <c r="B2" s="1611" t="s">
        <v>118</v>
      </c>
      <c r="C2" s="1605"/>
      <c r="D2" s="1605"/>
      <c r="E2" s="1605"/>
      <c r="F2" s="1605"/>
      <c r="G2" s="1605"/>
      <c r="H2" s="1605"/>
      <c r="I2" s="1606"/>
      <c r="J2" s="735"/>
      <c r="K2" s="1595">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L2" s="1596"/>
      <c r="M2" s="673"/>
      <c r="N2" s="674"/>
      <c r="O2" s="204"/>
    </row>
    <row r="3" spans="1:26" ht="14.25" thickTop="1" thickBot="1">
      <c r="A3" s="1707"/>
      <c r="B3" s="1708" t="s">
        <v>119</v>
      </c>
      <c r="C3" s="1589"/>
      <c r="D3" s="1589"/>
      <c r="E3" s="1589"/>
      <c r="F3" s="1589"/>
      <c r="G3" s="1589"/>
      <c r="H3" s="1589"/>
      <c r="I3" s="1590"/>
      <c r="J3" s="733"/>
      <c r="K3" s="1607">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L3" s="1608"/>
      <c r="M3" s="675"/>
      <c r="N3" s="671"/>
      <c r="O3" s="204"/>
    </row>
    <row r="4" spans="1:26" ht="28.5" customHeight="1">
      <c r="A4" s="1703" t="s">
        <v>149</v>
      </c>
      <c r="B4" s="1709" t="s">
        <v>205</v>
      </c>
      <c r="C4" s="272" t="s">
        <v>150</v>
      </c>
      <c r="D4" s="1711" t="s">
        <v>1063</v>
      </c>
      <c r="E4" s="1649" t="s">
        <v>620</v>
      </c>
      <c r="F4" s="1649" t="s">
        <v>656</v>
      </c>
      <c r="G4" s="273" t="s">
        <v>153</v>
      </c>
      <c r="H4" s="273" t="s">
        <v>619</v>
      </c>
      <c r="I4" s="1649" t="s">
        <v>13</v>
      </c>
      <c r="J4" s="1649" t="s">
        <v>1064</v>
      </c>
      <c r="K4" s="1720" t="s">
        <v>6</v>
      </c>
      <c r="L4" s="1599" t="s">
        <v>121</v>
      </c>
      <c r="N4" s="1620" t="s">
        <v>566</v>
      </c>
      <c r="O4" s="205"/>
      <c r="Q4" s="88" t="s">
        <v>123</v>
      </c>
      <c r="R4" s="88" t="s">
        <v>127</v>
      </c>
      <c r="S4" s="88" t="s">
        <v>129</v>
      </c>
      <c r="T4" s="90" t="s">
        <v>115</v>
      </c>
      <c r="U4" s="90" t="s">
        <v>114</v>
      </c>
      <c r="V4" s="90" t="s">
        <v>111</v>
      </c>
      <c r="W4" s="90" t="s">
        <v>112</v>
      </c>
      <c r="X4" s="90" t="s">
        <v>113</v>
      </c>
      <c r="Y4" s="36"/>
    </row>
    <row r="5" spans="1:26" ht="20.25" customHeight="1" thickBot="1">
      <c r="A5" s="1704"/>
      <c r="B5" s="1710"/>
      <c r="C5" s="267" t="s">
        <v>155</v>
      </c>
      <c r="D5" s="1712"/>
      <c r="E5" s="1656"/>
      <c r="F5" s="1656"/>
      <c r="G5" s="267" t="s">
        <v>358</v>
      </c>
      <c r="H5" s="431" t="s">
        <v>358</v>
      </c>
      <c r="I5" s="1656"/>
      <c r="J5" s="1656"/>
      <c r="K5" s="1721"/>
      <c r="L5" s="1702"/>
      <c r="N5" s="1621"/>
      <c r="O5" s="205"/>
      <c r="Y5" s="77"/>
    </row>
    <row r="6" spans="1:26" ht="23.25" customHeight="1" thickBot="1">
      <c r="A6" s="1592" t="s">
        <v>105</v>
      </c>
      <c r="B6" s="1593"/>
      <c r="C6" s="1593"/>
      <c r="D6" s="1593"/>
      <c r="E6" s="1593"/>
      <c r="F6" s="1593"/>
      <c r="G6" s="1593"/>
      <c r="H6" s="1593"/>
      <c r="I6" s="1593"/>
      <c r="J6" s="1593"/>
      <c r="K6" s="1593"/>
      <c r="L6" s="1594"/>
      <c r="N6" s="518"/>
      <c r="O6" s="206"/>
      <c r="Q6" s="115">
        <f>SUM(Q8:Q98)</f>
        <v>0</v>
      </c>
      <c r="R6" s="115">
        <f>SUM(R8:R98)</f>
        <v>0</v>
      </c>
      <c r="S6" s="115">
        <f>SUM(S8:S98)</f>
        <v>0</v>
      </c>
    </row>
    <row r="7" spans="1:26" ht="32.25" customHeight="1" thickBot="1">
      <c r="A7" s="1688" t="s">
        <v>1175</v>
      </c>
      <c r="B7" s="1689"/>
      <c r="C7" s="1689"/>
      <c r="D7" s="1689"/>
      <c r="E7" s="1689"/>
      <c r="F7" s="1689"/>
      <c r="G7" s="1689"/>
      <c r="H7" s="1689"/>
      <c r="I7" s="1689"/>
      <c r="J7" s="1689"/>
      <c r="K7" s="1689"/>
      <c r="L7" s="1690"/>
      <c r="N7" s="744"/>
      <c r="O7" s="207"/>
      <c r="R7" s="95"/>
    </row>
    <row r="8" spans="1:26" s="78" customFormat="1" ht="15" customHeight="1">
      <c r="A8" s="1722" t="s">
        <v>1055</v>
      </c>
      <c r="B8" s="1316" t="s">
        <v>1004</v>
      </c>
      <c r="C8" s="1323">
        <v>22.4</v>
      </c>
      <c r="D8" s="407" t="s">
        <v>140</v>
      </c>
      <c r="E8" s="1318">
        <v>5.17</v>
      </c>
      <c r="F8" s="407" t="s">
        <v>140</v>
      </c>
      <c r="G8" s="45" t="s">
        <v>1005</v>
      </c>
      <c r="H8" s="374" t="s">
        <v>1006</v>
      </c>
      <c r="I8" s="45">
        <v>188</v>
      </c>
      <c r="J8" s="1318" t="s">
        <v>140</v>
      </c>
      <c r="K8" s="1289" t="s">
        <v>1462</v>
      </c>
      <c r="L8" s="1217"/>
      <c r="N8" s="500">
        <v>1375000</v>
      </c>
      <c r="O8" s="1096"/>
      <c r="P8" s="749"/>
      <c r="Q8" s="1155"/>
      <c r="R8" s="1156">
        <f t="shared" ref="R8:R19" si="0">IF(OR(T8="",L8=""),0,L8*T8)</f>
        <v>0</v>
      </c>
      <c r="S8" s="1156">
        <f t="shared" ref="S8:S19" si="1">IF(OR(U8="",L8=""),0,L8*U8)</f>
        <v>0</v>
      </c>
      <c r="T8" s="1157">
        <f t="shared" ref="T8:T19" si="2">(V8/1000)*(W8/1000)*(X8/1000)</f>
        <v>1.5228424999999999</v>
      </c>
      <c r="U8" s="818">
        <v>204</v>
      </c>
      <c r="V8" s="94">
        <v>1025</v>
      </c>
      <c r="W8" s="94">
        <v>1790</v>
      </c>
      <c r="X8" s="94">
        <v>830</v>
      </c>
      <c r="Y8" s="1336"/>
      <c r="Z8" s="1374"/>
    </row>
    <row r="9" spans="1:26" s="78" customFormat="1" ht="15" customHeight="1">
      <c r="A9" s="1722"/>
      <c r="B9" s="739" t="s">
        <v>1007</v>
      </c>
      <c r="C9" s="1114">
        <v>28</v>
      </c>
      <c r="D9" s="371" t="s">
        <v>140</v>
      </c>
      <c r="E9" s="1115">
        <v>6.81</v>
      </c>
      <c r="F9" s="371" t="s">
        <v>140</v>
      </c>
      <c r="G9" s="38" t="s">
        <v>1008</v>
      </c>
      <c r="H9" s="97" t="s">
        <v>1006</v>
      </c>
      <c r="I9" s="38">
        <v>188</v>
      </c>
      <c r="J9" s="1115" t="s">
        <v>140</v>
      </c>
      <c r="K9" s="889" t="s">
        <v>1462</v>
      </c>
      <c r="L9" s="1158"/>
      <c r="N9" s="500">
        <v>1459000</v>
      </c>
      <c r="O9" s="1096"/>
      <c r="P9" s="749"/>
      <c r="Q9" s="1155"/>
      <c r="R9" s="1156">
        <f t="shared" si="0"/>
        <v>0</v>
      </c>
      <c r="S9" s="1156">
        <f t="shared" si="1"/>
        <v>0</v>
      </c>
      <c r="T9" s="1157">
        <f t="shared" si="2"/>
        <v>1.5228424999999999</v>
      </c>
      <c r="U9" s="818">
        <v>204</v>
      </c>
      <c r="V9" s="94">
        <v>1025</v>
      </c>
      <c r="W9" s="94">
        <v>1790</v>
      </c>
      <c r="X9" s="94">
        <v>830</v>
      </c>
      <c r="Y9" s="1336"/>
      <c r="Z9" s="1374"/>
    </row>
    <row r="10" spans="1:26" s="78" customFormat="1" ht="15" customHeight="1">
      <c r="A10" s="1722"/>
      <c r="B10" s="739" t="s">
        <v>1009</v>
      </c>
      <c r="C10" s="1114">
        <v>33.5</v>
      </c>
      <c r="D10" s="371" t="s">
        <v>140</v>
      </c>
      <c r="E10" s="1115">
        <v>9.1300000000000008</v>
      </c>
      <c r="F10" s="371" t="s">
        <v>140</v>
      </c>
      <c r="G10" s="38" t="s">
        <v>1010</v>
      </c>
      <c r="H10" s="97" t="s">
        <v>1006</v>
      </c>
      <c r="I10" s="38">
        <v>188</v>
      </c>
      <c r="J10" s="1115" t="s">
        <v>140</v>
      </c>
      <c r="K10" s="889" t="s">
        <v>1462</v>
      </c>
      <c r="L10" s="1158"/>
      <c r="N10" s="500">
        <v>1564000</v>
      </c>
      <c r="O10" s="1096"/>
      <c r="P10" s="749"/>
      <c r="Q10" s="1155"/>
      <c r="R10" s="1156">
        <f t="shared" si="0"/>
        <v>0</v>
      </c>
      <c r="S10" s="1156">
        <f t="shared" si="1"/>
        <v>0</v>
      </c>
      <c r="T10" s="1157">
        <f t="shared" si="2"/>
        <v>1.5228424999999999</v>
      </c>
      <c r="U10" s="818">
        <v>204</v>
      </c>
      <c r="V10" s="94">
        <v>1025</v>
      </c>
      <c r="W10" s="94">
        <v>1790</v>
      </c>
      <c r="X10" s="94">
        <v>830</v>
      </c>
      <c r="Y10" s="1336"/>
      <c r="Z10" s="1374"/>
    </row>
    <row r="11" spans="1:26" s="78" customFormat="1" ht="15" customHeight="1">
      <c r="A11" s="1722"/>
      <c r="B11" s="739" t="s">
        <v>1011</v>
      </c>
      <c r="C11" s="1114">
        <v>40</v>
      </c>
      <c r="D11" s="371" t="s">
        <v>140</v>
      </c>
      <c r="E11" s="1115">
        <v>10.58</v>
      </c>
      <c r="F11" s="371" t="s">
        <v>140</v>
      </c>
      <c r="G11" s="38" t="s">
        <v>1010</v>
      </c>
      <c r="H11" s="97" t="s">
        <v>1006</v>
      </c>
      <c r="I11" s="38">
        <v>197</v>
      </c>
      <c r="J11" s="1115" t="s">
        <v>140</v>
      </c>
      <c r="K11" s="889" t="s">
        <v>1462</v>
      </c>
      <c r="L11" s="1158"/>
      <c r="N11" s="500">
        <v>1832000</v>
      </c>
      <c r="O11" s="1096"/>
      <c r="P11" s="749"/>
      <c r="Q11" s="1155"/>
      <c r="R11" s="1156">
        <f t="shared" si="0"/>
        <v>0</v>
      </c>
      <c r="S11" s="1156">
        <f t="shared" si="1"/>
        <v>0</v>
      </c>
      <c r="T11" s="1157">
        <f t="shared" si="2"/>
        <v>1.5228424999999999</v>
      </c>
      <c r="U11" s="818">
        <v>213</v>
      </c>
      <c r="V11" s="94">
        <v>1025</v>
      </c>
      <c r="W11" s="94">
        <v>1790</v>
      </c>
      <c r="X11" s="94">
        <v>830</v>
      </c>
      <c r="Y11" s="1336"/>
      <c r="Z11" s="1374"/>
    </row>
    <row r="12" spans="1:26" s="78" customFormat="1" ht="15" customHeight="1">
      <c r="A12" s="1722"/>
      <c r="B12" s="1337" t="s">
        <v>1012</v>
      </c>
      <c r="C12" s="1117">
        <v>45</v>
      </c>
      <c r="D12" s="371" t="s">
        <v>140</v>
      </c>
      <c r="E12" s="1098">
        <v>12.26</v>
      </c>
      <c r="F12" s="371" t="s">
        <v>140</v>
      </c>
      <c r="G12" s="366" t="s">
        <v>1013</v>
      </c>
      <c r="H12" s="367" t="s">
        <v>1006</v>
      </c>
      <c r="I12" s="366">
        <v>197</v>
      </c>
      <c r="J12" s="1115" t="s">
        <v>140</v>
      </c>
      <c r="K12" s="889" t="s">
        <v>1462</v>
      </c>
      <c r="L12" s="1158"/>
      <c r="N12" s="500">
        <v>1899000</v>
      </c>
      <c r="O12" s="1096"/>
      <c r="P12" s="749"/>
      <c r="Q12" s="1155"/>
      <c r="R12" s="1156">
        <f t="shared" si="0"/>
        <v>0</v>
      </c>
      <c r="S12" s="1156">
        <f t="shared" si="1"/>
        <v>0</v>
      </c>
      <c r="T12" s="1157">
        <f t="shared" si="2"/>
        <v>1.5228424999999999</v>
      </c>
      <c r="U12" s="818">
        <v>213</v>
      </c>
      <c r="V12" s="94">
        <v>1025</v>
      </c>
      <c r="W12" s="94">
        <v>1790</v>
      </c>
      <c r="X12" s="94">
        <v>830</v>
      </c>
      <c r="Y12" s="1336"/>
      <c r="Z12" s="1374"/>
    </row>
    <row r="13" spans="1:26" s="78" customFormat="1" ht="15" customHeight="1">
      <c r="A13" s="1722"/>
      <c r="B13" s="1337" t="s">
        <v>1014</v>
      </c>
      <c r="C13" s="1117">
        <v>50</v>
      </c>
      <c r="D13" s="371" t="s">
        <v>140</v>
      </c>
      <c r="E13" s="1098">
        <v>14.88</v>
      </c>
      <c r="F13" s="371" t="s">
        <v>140</v>
      </c>
      <c r="G13" s="366" t="s">
        <v>1015</v>
      </c>
      <c r="H13" s="367" t="s">
        <v>293</v>
      </c>
      <c r="I13" s="366">
        <v>278</v>
      </c>
      <c r="J13" s="1115" t="s">
        <v>140</v>
      </c>
      <c r="K13" s="889" t="s">
        <v>1462</v>
      </c>
      <c r="L13" s="1158"/>
      <c r="N13" s="500">
        <v>2184000</v>
      </c>
      <c r="O13" s="1096"/>
      <c r="P13" s="749"/>
      <c r="Q13" s="1155"/>
      <c r="R13" s="1156">
        <f t="shared" si="0"/>
        <v>0</v>
      </c>
      <c r="S13" s="1156">
        <f t="shared" si="1"/>
        <v>0</v>
      </c>
      <c r="T13" s="1157">
        <f t="shared" si="2"/>
        <v>1.9154789999999999</v>
      </c>
      <c r="U13" s="818">
        <v>297</v>
      </c>
      <c r="V13" s="94">
        <v>1305</v>
      </c>
      <c r="W13" s="94">
        <v>1790</v>
      </c>
      <c r="X13" s="94">
        <v>820</v>
      </c>
      <c r="Y13" s="1336"/>
      <c r="Z13" s="1374"/>
    </row>
    <row r="14" spans="1:26" s="78" customFormat="1" ht="15" customHeight="1">
      <c r="A14" s="1722"/>
      <c r="B14" s="1337" t="s">
        <v>1016</v>
      </c>
      <c r="C14" s="1117">
        <v>56</v>
      </c>
      <c r="D14" s="371" t="s">
        <v>140</v>
      </c>
      <c r="E14" s="1098">
        <v>17.45</v>
      </c>
      <c r="F14" s="371" t="s">
        <v>140</v>
      </c>
      <c r="G14" s="366" t="s">
        <v>1017</v>
      </c>
      <c r="H14" s="367" t="s">
        <v>293</v>
      </c>
      <c r="I14" s="366">
        <v>278</v>
      </c>
      <c r="J14" s="1115" t="s">
        <v>140</v>
      </c>
      <c r="K14" s="889" t="s">
        <v>1462</v>
      </c>
      <c r="L14" s="1158"/>
      <c r="N14" s="500">
        <v>2284000</v>
      </c>
      <c r="O14" s="1096"/>
      <c r="P14" s="749"/>
      <c r="Q14" s="1155"/>
      <c r="R14" s="1156">
        <f t="shared" si="0"/>
        <v>0</v>
      </c>
      <c r="S14" s="1156">
        <f t="shared" si="1"/>
        <v>0</v>
      </c>
      <c r="T14" s="1157">
        <f t="shared" si="2"/>
        <v>1.9154789999999999</v>
      </c>
      <c r="U14" s="818">
        <v>297</v>
      </c>
      <c r="V14" s="94">
        <v>1305</v>
      </c>
      <c r="W14" s="94">
        <v>1790</v>
      </c>
      <c r="X14" s="94">
        <v>820</v>
      </c>
      <c r="Y14" s="1336"/>
      <c r="Z14" s="1374"/>
    </row>
    <row r="15" spans="1:26" s="78" customFormat="1" ht="15" customHeight="1">
      <c r="A15" s="1722"/>
      <c r="B15" s="1337" t="s">
        <v>1018</v>
      </c>
      <c r="C15" s="1117">
        <v>61.5</v>
      </c>
      <c r="D15" s="371" t="s">
        <v>140</v>
      </c>
      <c r="E15" s="1098">
        <v>20.23</v>
      </c>
      <c r="F15" s="371" t="s">
        <v>140</v>
      </c>
      <c r="G15" s="366" t="s">
        <v>1017</v>
      </c>
      <c r="H15" s="367" t="s">
        <v>293</v>
      </c>
      <c r="I15" s="366">
        <v>278</v>
      </c>
      <c r="J15" s="1115" t="s">
        <v>140</v>
      </c>
      <c r="K15" s="889" t="s">
        <v>1462</v>
      </c>
      <c r="L15" s="1158"/>
      <c r="N15" s="500">
        <v>2470000</v>
      </c>
      <c r="O15" s="1096"/>
      <c r="P15" s="749"/>
      <c r="Q15" s="1155"/>
      <c r="R15" s="1156">
        <f t="shared" si="0"/>
        <v>0</v>
      </c>
      <c r="S15" s="1156">
        <f t="shared" si="1"/>
        <v>0</v>
      </c>
      <c r="T15" s="1157">
        <f t="shared" si="2"/>
        <v>1.9154789999999999</v>
      </c>
      <c r="U15" s="818">
        <v>297</v>
      </c>
      <c r="V15" s="94">
        <v>1305</v>
      </c>
      <c r="W15" s="94">
        <v>1790</v>
      </c>
      <c r="X15" s="94">
        <v>820</v>
      </c>
      <c r="Y15" s="1336"/>
      <c r="Z15" s="1374"/>
    </row>
    <row r="16" spans="1:26" s="78" customFormat="1" ht="15" customHeight="1">
      <c r="A16" s="1722"/>
      <c r="B16" s="739" t="s">
        <v>1019</v>
      </c>
      <c r="C16" s="1114">
        <v>67</v>
      </c>
      <c r="D16" s="371" t="s">
        <v>140</v>
      </c>
      <c r="E16" s="1115">
        <v>20.68</v>
      </c>
      <c r="F16" s="371" t="s">
        <v>140</v>
      </c>
      <c r="G16" s="38" t="s">
        <v>1020</v>
      </c>
      <c r="H16" s="97" t="s">
        <v>1021</v>
      </c>
      <c r="I16" s="38">
        <v>338</v>
      </c>
      <c r="J16" s="1115" t="s">
        <v>140</v>
      </c>
      <c r="K16" s="889" t="s">
        <v>1462</v>
      </c>
      <c r="L16" s="1158"/>
      <c r="N16" s="500">
        <v>2686000</v>
      </c>
      <c r="O16" s="1096"/>
      <c r="P16" s="749"/>
      <c r="Q16" s="1155"/>
      <c r="R16" s="1156">
        <f t="shared" si="0"/>
        <v>0</v>
      </c>
      <c r="S16" s="1156">
        <f t="shared" si="1"/>
        <v>0</v>
      </c>
      <c r="T16" s="1157">
        <f t="shared" si="2"/>
        <v>2.5086599999999999</v>
      </c>
      <c r="U16" s="818">
        <v>362</v>
      </c>
      <c r="V16" s="94">
        <v>1650</v>
      </c>
      <c r="W16" s="94">
        <v>1810</v>
      </c>
      <c r="X16" s="94">
        <v>840</v>
      </c>
      <c r="Y16" s="1336"/>
      <c r="Z16" s="1374"/>
    </row>
    <row r="17" spans="1:26" s="78" customFormat="1" ht="15" customHeight="1">
      <c r="A17" s="1722"/>
      <c r="B17" s="739" t="s">
        <v>1022</v>
      </c>
      <c r="C17" s="1114">
        <v>73</v>
      </c>
      <c r="D17" s="371" t="s">
        <v>140</v>
      </c>
      <c r="E17" s="1115">
        <v>23.4</v>
      </c>
      <c r="F17" s="371" t="s">
        <v>140</v>
      </c>
      <c r="G17" s="38" t="s">
        <v>1020</v>
      </c>
      <c r="H17" s="97" t="s">
        <v>1021</v>
      </c>
      <c r="I17" s="38">
        <v>338</v>
      </c>
      <c r="J17" s="1115" t="s">
        <v>140</v>
      </c>
      <c r="K17" s="889" t="s">
        <v>1462</v>
      </c>
      <c r="L17" s="1158"/>
      <c r="N17" s="500">
        <v>3140000</v>
      </c>
      <c r="O17" s="1096"/>
      <c r="P17" s="749"/>
      <c r="Q17" s="1155"/>
      <c r="R17" s="1156">
        <f t="shared" si="0"/>
        <v>0</v>
      </c>
      <c r="S17" s="1156">
        <f t="shared" si="1"/>
        <v>0</v>
      </c>
      <c r="T17" s="1157">
        <f t="shared" si="2"/>
        <v>2.5086599999999999</v>
      </c>
      <c r="U17" s="818">
        <v>362</v>
      </c>
      <c r="V17" s="94">
        <v>1650</v>
      </c>
      <c r="W17" s="94">
        <v>1810</v>
      </c>
      <c r="X17" s="94">
        <v>840</v>
      </c>
      <c r="Y17" s="1336"/>
      <c r="Z17" s="1374"/>
    </row>
    <row r="18" spans="1:26" s="78" customFormat="1" ht="15" customHeight="1">
      <c r="A18" s="1722"/>
      <c r="B18" s="739" t="s">
        <v>1023</v>
      </c>
      <c r="C18" s="1114">
        <v>78.5</v>
      </c>
      <c r="D18" s="371" t="s">
        <v>140</v>
      </c>
      <c r="E18" s="1115">
        <v>26.08</v>
      </c>
      <c r="F18" s="371" t="s">
        <v>140</v>
      </c>
      <c r="G18" s="38" t="s">
        <v>1020</v>
      </c>
      <c r="H18" s="97" t="s">
        <v>1021</v>
      </c>
      <c r="I18" s="38">
        <v>338</v>
      </c>
      <c r="J18" s="1115" t="s">
        <v>140</v>
      </c>
      <c r="K18" s="889" t="s">
        <v>1462</v>
      </c>
      <c r="L18" s="1158"/>
      <c r="N18" s="500">
        <v>3195000</v>
      </c>
      <c r="O18" s="1096"/>
      <c r="P18" s="749"/>
      <c r="Q18" s="1155"/>
      <c r="R18" s="1156">
        <f t="shared" si="0"/>
        <v>0</v>
      </c>
      <c r="S18" s="1156">
        <f t="shared" si="1"/>
        <v>0</v>
      </c>
      <c r="T18" s="1157">
        <f t="shared" si="2"/>
        <v>2.5086599999999999</v>
      </c>
      <c r="U18" s="818">
        <v>362</v>
      </c>
      <c r="V18" s="94">
        <v>1650</v>
      </c>
      <c r="W18" s="94">
        <v>1810</v>
      </c>
      <c r="X18" s="94">
        <v>840</v>
      </c>
      <c r="Y18" s="1336"/>
      <c r="Z18" s="1374"/>
    </row>
    <row r="19" spans="1:26" s="78" customFormat="1" ht="15" customHeight="1" thickBot="1">
      <c r="A19" s="1723"/>
      <c r="B19" s="1338" t="s">
        <v>1024</v>
      </c>
      <c r="C19" s="1117">
        <v>85</v>
      </c>
      <c r="D19" s="371" t="s">
        <v>140</v>
      </c>
      <c r="E19" s="1098">
        <v>29.51</v>
      </c>
      <c r="F19" s="371" t="s">
        <v>140</v>
      </c>
      <c r="G19" s="366" t="s">
        <v>1020</v>
      </c>
      <c r="H19" s="367" t="s">
        <v>1021</v>
      </c>
      <c r="I19" s="366">
        <v>338</v>
      </c>
      <c r="J19" s="282" t="s">
        <v>140</v>
      </c>
      <c r="K19" s="935" t="s">
        <v>1462</v>
      </c>
      <c r="L19" s="1159"/>
      <c r="N19" s="1443">
        <v>3453000</v>
      </c>
      <c r="O19" s="1096"/>
      <c r="P19" s="749"/>
      <c r="Q19" s="1155"/>
      <c r="R19" s="1156">
        <f t="shared" si="0"/>
        <v>0</v>
      </c>
      <c r="S19" s="1156">
        <f t="shared" si="1"/>
        <v>0</v>
      </c>
      <c r="T19" s="1157">
        <f t="shared" si="2"/>
        <v>2.5086599999999999</v>
      </c>
      <c r="U19" s="818">
        <v>362</v>
      </c>
      <c r="V19" s="94">
        <v>1650</v>
      </c>
      <c r="W19" s="94">
        <v>1810</v>
      </c>
      <c r="X19" s="94">
        <v>840</v>
      </c>
      <c r="Y19" s="1336"/>
      <c r="Z19" s="1374"/>
    </row>
    <row r="20" spans="1:26" ht="18" customHeight="1" thickBot="1">
      <c r="A20" s="1546" t="s">
        <v>1056</v>
      </c>
      <c r="B20" s="1547"/>
      <c r="C20" s="1547"/>
      <c r="D20" s="1547"/>
      <c r="E20" s="1547"/>
      <c r="F20" s="1547"/>
      <c r="G20" s="1547"/>
      <c r="H20" s="1547"/>
      <c r="I20" s="1547"/>
      <c r="J20" s="1547"/>
      <c r="K20" s="1547"/>
      <c r="L20" s="1548"/>
      <c r="N20" s="814"/>
      <c r="O20" s="652" t="s">
        <v>532</v>
      </c>
      <c r="P20" s="749"/>
      <c r="R20" s="95"/>
      <c r="Y20" s="1336"/>
      <c r="Z20" s="1374"/>
    </row>
    <row r="21" spans="1:26" ht="26.45" customHeight="1" thickBot="1">
      <c r="A21" s="1436" t="s">
        <v>1114</v>
      </c>
      <c r="B21" s="1726" t="s">
        <v>726</v>
      </c>
      <c r="C21" s="1726"/>
      <c r="D21" s="1726"/>
      <c r="E21" s="1726"/>
      <c r="F21" s="1726"/>
      <c r="G21" s="1437" t="s">
        <v>399</v>
      </c>
      <c r="H21" s="1265" t="s">
        <v>1057</v>
      </c>
      <c r="I21" s="1438">
        <v>8.4</v>
      </c>
      <c r="J21" s="1433" t="s">
        <v>140</v>
      </c>
      <c r="K21" s="1439" t="s">
        <v>1462</v>
      </c>
      <c r="L21" s="1440"/>
      <c r="N21" s="1435">
        <v>90000</v>
      </c>
      <c r="O21" s="736"/>
      <c r="P21" s="749"/>
      <c r="Q21" s="740"/>
      <c r="R21" s="122">
        <f>IF(OR(T21="",L21=""),0,L21*T21)</f>
        <v>0</v>
      </c>
      <c r="S21" s="122">
        <f>IF(OR(U21="",L21=""),0,L21*U21)</f>
        <v>0</v>
      </c>
      <c r="T21" s="278">
        <f>(V21/1000)*(W21/1000)*(X21/1000)</f>
        <v>4.9391999999999991E-2</v>
      </c>
      <c r="U21" s="91">
        <v>11.4</v>
      </c>
      <c r="V21" s="95">
        <v>420</v>
      </c>
      <c r="W21" s="95">
        <v>240</v>
      </c>
      <c r="X21" s="95">
        <v>490</v>
      </c>
      <c r="Y21" s="1336"/>
      <c r="Z21" s="1374"/>
    </row>
    <row r="22" spans="1:26" ht="28.5" customHeight="1" thickBot="1">
      <c r="A22" s="1546" t="s">
        <v>1056</v>
      </c>
      <c r="B22" s="1547"/>
      <c r="C22" s="1547"/>
      <c r="D22" s="1547"/>
      <c r="E22" s="1547"/>
      <c r="F22" s="1547"/>
      <c r="G22" s="1547"/>
      <c r="H22" s="1547"/>
      <c r="I22" s="1547"/>
      <c r="J22" s="1547"/>
      <c r="K22" s="1547"/>
      <c r="L22" s="1548"/>
      <c r="N22" s="814"/>
      <c r="O22" s="1079"/>
      <c r="P22" s="749"/>
      <c r="Q22" s="1080"/>
      <c r="R22" s="104"/>
      <c r="S22" s="104"/>
      <c r="T22" s="278"/>
      <c r="U22" s="91"/>
      <c r="V22" s="95"/>
      <c r="W22" s="95"/>
      <c r="X22" s="95"/>
      <c r="Y22" s="1336"/>
      <c r="Z22" s="1374"/>
    </row>
    <row r="23" spans="1:26" s="1081" customFormat="1" ht="28.5" customHeight="1">
      <c r="A23" s="1441" t="s">
        <v>1285</v>
      </c>
      <c r="B23" s="1724" t="s">
        <v>1446</v>
      </c>
      <c r="C23" s="1724"/>
      <c r="D23" s="1724"/>
      <c r="E23" s="1724"/>
      <c r="F23" s="1724"/>
      <c r="G23" s="705" t="s">
        <v>1443</v>
      </c>
      <c r="H23" s="1152" t="s">
        <v>1444</v>
      </c>
      <c r="I23" s="705">
        <v>5.7</v>
      </c>
      <c r="J23" s="1431" t="s">
        <v>140</v>
      </c>
      <c r="K23" s="1151" t="s">
        <v>1462</v>
      </c>
      <c r="L23" s="1442"/>
      <c r="N23" s="1310">
        <v>90000</v>
      </c>
      <c r="O23" s="553"/>
      <c r="P23" s="749"/>
      <c r="Q23" s="1155"/>
      <c r="R23" s="1156">
        <f>IF(OR(T23="",L23=""),0,L23*T23)</f>
        <v>0</v>
      </c>
      <c r="S23" s="1156">
        <f>IF(OR(U23="",L23=""),0,L23*U23)</f>
        <v>0</v>
      </c>
      <c r="T23" s="1157">
        <f>(V23/1000)*(W23/1000)*(X23/1000)</f>
        <v>4.4197999999999994E-2</v>
      </c>
      <c r="U23" s="818">
        <v>8.3000000000000007</v>
      </c>
      <c r="V23" s="94">
        <v>440</v>
      </c>
      <c r="W23" s="94">
        <v>490</v>
      </c>
      <c r="X23" s="94">
        <v>205</v>
      </c>
      <c r="Y23" s="1336"/>
      <c r="Z23" s="1374"/>
    </row>
    <row r="24" spans="1:26" s="1081" customFormat="1" ht="28.5" customHeight="1">
      <c r="A24" s="1161" t="s">
        <v>1286</v>
      </c>
      <c r="B24" s="1697" t="s">
        <v>727</v>
      </c>
      <c r="C24" s="1697"/>
      <c r="D24" s="1697"/>
      <c r="E24" s="1697"/>
      <c r="F24" s="1697"/>
      <c r="G24" s="39" t="s">
        <v>1443</v>
      </c>
      <c r="H24" s="1094" t="s">
        <v>1444</v>
      </c>
      <c r="I24" s="39">
        <v>5.7</v>
      </c>
      <c r="J24" s="1115" t="s">
        <v>140</v>
      </c>
      <c r="K24" s="1032" t="s">
        <v>1462</v>
      </c>
      <c r="L24" s="1160"/>
      <c r="N24" s="500">
        <v>100000</v>
      </c>
      <c r="O24" s="553"/>
      <c r="P24" s="749"/>
      <c r="Q24" s="1155"/>
      <c r="R24" s="1156">
        <f>IF(OR(T24="",L24=""),0,L24*T24)</f>
        <v>0</v>
      </c>
      <c r="S24" s="1156">
        <f>IF(OR(U24="",L24=""),0,L24*U24)</f>
        <v>0</v>
      </c>
      <c r="T24" s="1157">
        <f>(V24/1000)*(W24/1000)*(X24/1000)</f>
        <v>4.4197999999999994E-2</v>
      </c>
      <c r="U24" s="818">
        <v>8.3000000000000007</v>
      </c>
      <c r="V24" s="94">
        <v>440</v>
      </c>
      <c r="W24" s="94">
        <v>490</v>
      </c>
      <c r="X24" s="94">
        <v>205</v>
      </c>
      <c r="Y24" s="1336"/>
      <c r="Z24" s="1374"/>
    </row>
    <row r="25" spans="1:26" s="1081" customFormat="1" ht="28.5" customHeight="1">
      <c r="A25" s="1161" t="s">
        <v>1287</v>
      </c>
      <c r="B25" s="1697" t="s">
        <v>728</v>
      </c>
      <c r="C25" s="1697"/>
      <c r="D25" s="1697"/>
      <c r="E25" s="1697"/>
      <c r="F25" s="1697"/>
      <c r="G25" s="39" t="s">
        <v>1443</v>
      </c>
      <c r="H25" s="1094" t="s">
        <v>1444</v>
      </c>
      <c r="I25" s="39">
        <v>5.7</v>
      </c>
      <c r="J25" s="1115" t="s">
        <v>140</v>
      </c>
      <c r="K25" s="1032" t="s">
        <v>1462</v>
      </c>
      <c r="L25" s="1160"/>
      <c r="N25" s="500">
        <v>114000</v>
      </c>
      <c r="O25" s="553"/>
      <c r="P25" s="749"/>
      <c r="Q25" s="1155"/>
      <c r="R25" s="1156">
        <f>IF(OR(T25="",L25=""),0,L25*T25)</f>
        <v>0</v>
      </c>
      <c r="S25" s="1156">
        <f>IF(OR(U25="",L25=""),0,L25*U25)</f>
        <v>0</v>
      </c>
      <c r="T25" s="1157">
        <f>(V25/1000)*(W25/1000)*(X25/1000)</f>
        <v>4.4197999999999994E-2</v>
      </c>
      <c r="U25" s="818">
        <v>8.3000000000000007</v>
      </c>
      <c r="V25" s="94">
        <v>440</v>
      </c>
      <c r="W25" s="94">
        <v>490</v>
      </c>
      <c r="X25" s="94">
        <v>205</v>
      </c>
      <c r="Y25" s="1336"/>
      <c r="Z25" s="1374"/>
    </row>
    <row r="26" spans="1:26" s="1081" customFormat="1" ht="28.5" customHeight="1" thickBot="1">
      <c r="A26" s="1444" t="s">
        <v>1288</v>
      </c>
      <c r="B26" s="1725" t="s">
        <v>729</v>
      </c>
      <c r="C26" s="1725"/>
      <c r="D26" s="1725"/>
      <c r="E26" s="1725"/>
      <c r="F26" s="1725"/>
      <c r="G26" s="789" t="s">
        <v>1443</v>
      </c>
      <c r="H26" s="1445" t="s">
        <v>1444</v>
      </c>
      <c r="I26" s="789">
        <v>5.7</v>
      </c>
      <c r="J26" s="1430" t="s">
        <v>140</v>
      </c>
      <c r="K26" s="1078" t="s">
        <v>1462</v>
      </c>
      <c r="L26" s="1446"/>
      <c r="N26" s="1443">
        <v>123000</v>
      </c>
      <c r="O26" s="553"/>
      <c r="P26" s="749"/>
      <c r="Q26" s="1155"/>
      <c r="R26" s="1156">
        <f>IF(OR(T26="",L26=""),0,L26*T26)</f>
        <v>0</v>
      </c>
      <c r="S26" s="1156">
        <f>IF(OR(U26="",L26=""),0,L26*U26)</f>
        <v>0</v>
      </c>
      <c r="T26" s="1157">
        <f>(V26/1000)*(W26/1000)*(X26/1000)</f>
        <v>4.4197999999999994E-2</v>
      </c>
      <c r="U26" s="818">
        <v>8.3000000000000007</v>
      </c>
      <c r="V26" s="94">
        <v>440</v>
      </c>
      <c r="W26" s="94">
        <v>490</v>
      </c>
      <c r="X26" s="94">
        <v>205</v>
      </c>
      <c r="Y26" s="1336"/>
      <c r="Z26" s="1374"/>
    </row>
    <row r="27" spans="1:26" ht="18" customHeight="1" thickBot="1">
      <c r="A27" s="1546" t="s">
        <v>1056</v>
      </c>
      <c r="B27" s="1547"/>
      <c r="C27" s="1547"/>
      <c r="D27" s="1547"/>
      <c r="E27" s="1547"/>
      <c r="F27" s="1547"/>
      <c r="G27" s="1547"/>
      <c r="H27" s="1547"/>
      <c r="I27" s="1547"/>
      <c r="J27" s="1547"/>
      <c r="K27" s="1547"/>
      <c r="L27" s="1548"/>
      <c r="N27" s="814"/>
      <c r="O27" s="207"/>
      <c r="P27" s="749"/>
      <c r="R27" s="95"/>
      <c r="Y27" s="1336"/>
      <c r="Z27" s="1374"/>
    </row>
    <row r="28" spans="1:26" ht="26.45" customHeight="1">
      <c r="A28" s="745" t="s">
        <v>1439</v>
      </c>
      <c r="B28" s="1696" t="s">
        <v>1446</v>
      </c>
      <c r="C28" s="1696"/>
      <c r="D28" s="1696"/>
      <c r="E28" s="1696"/>
      <c r="F28" s="1696"/>
      <c r="G28" s="534" t="s">
        <v>1443</v>
      </c>
      <c r="H28" s="746" t="s">
        <v>1444</v>
      </c>
      <c r="I28" s="904">
        <v>5.7</v>
      </c>
      <c r="J28" s="281" t="s">
        <v>140</v>
      </c>
      <c r="K28" s="934" t="s">
        <v>1462</v>
      </c>
      <c r="L28" s="741"/>
      <c r="N28" s="1310">
        <v>90000</v>
      </c>
      <c r="O28" s="876"/>
      <c r="P28" s="749"/>
      <c r="Q28" s="740"/>
      <c r="R28" s="122">
        <f>IF(OR(T28="",L28=""),0,L28*T28)</f>
        <v>0</v>
      </c>
      <c r="S28" s="122">
        <f>IF(OR(U28="",L28=""),0,L28*U28)</f>
        <v>0</v>
      </c>
      <c r="T28" s="278">
        <f>(V28/1000)*(W28/1000)*(X28/1000)</f>
        <v>4.4197999999999994E-2</v>
      </c>
      <c r="U28" s="91">
        <v>8.3000000000000007</v>
      </c>
      <c r="V28" s="95">
        <v>440</v>
      </c>
      <c r="W28" s="95">
        <v>490</v>
      </c>
      <c r="X28" s="95">
        <v>205</v>
      </c>
      <c r="Y28" s="1336"/>
      <c r="Z28" s="1374"/>
    </row>
    <row r="29" spans="1:26" ht="25.9" customHeight="1">
      <c r="A29" s="747" t="s">
        <v>1440</v>
      </c>
      <c r="B29" s="1697" t="s">
        <v>727</v>
      </c>
      <c r="C29" s="1697"/>
      <c r="D29" s="1697"/>
      <c r="E29" s="1697"/>
      <c r="F29" s="1697"/>
      <c r="G29" s="39" t="s">
        <v>1443</v>
      </c>
      <c r="H29" s="905" t="s">
        <v>1444</v>
      </c>
      <c r="I29" s="905">
        <v>5.7</v>
      </c>
      <c r="J29" s="921" t="s">
        <v>140</v>
      </c>
      <c r="K29" s="889" t="s">
        <v>1462</v>
      </c>
      <c r="L29" s="742"/>
      <c r="N29" s="500">
        <v>100000</v>
      </c>
      <c r="O29" s="876"/>
      <c r="P29" s="749"/>
      <c r="Q29" s="740"/>
      <c r="R29" s="122">
        <f>IF(OR(T29="",L29=""),0,L29*T29)</f>
        <v>0</v>
      </c>
      <c r="S29" s="122">
        <f>IF(OR(U29="",L29=""),0,L29*U29)</f>
        <v>0</v>
      </c>
      <c r="T29" s="278">
        <f>(V29/1000)*(W29/1000)*(X29/1000)</f>
        <v>4.4197999999999994E-2</v>
      </c>
      <c r="U29" s="91">
        <v>8.3000000000000007</v>
      </c>
      <c r="V29" s="95">
        <v>440</v>
      </c>
      <c r="W29" s="95">
        <v>490</v>
      </c>
      <c r="X29" s="95">
        <v>205</v>
      </c>
      <c r="Y29" s="1336"/>
      <c r="Z29" s="1374"/>
    </row>
    <row r="30" spans="1:26" ht="24.4" customHeight="1">
      <c r="A30" s="747" t="s">
        <v>1441</v>
      </c>
      <c r="B30" s="1697" t="s">
        <v>728</v>
      </c>
      <c r="C30" s="1697"/>
      <c r="D30" s="1697"/>
      <c r="E30" s="1697"/>
      <c r="F30" s="1697"/>
      <c r="G30" s="39" t="s">
        <v>1443</v>
      </c>
      <c r="H30" s="905" t="s">
        <v>1444</v>
      </c>
      <c r="I30" s="905">
        <v>5.7</v>
      </c>
      <c r="J30" s="921" t="s">
        <v>140</v>
      </c>
      <c r="K30" s="889" t="s">
        <v>1462</v>
      </c>
      <c r="L30" s="742"/>
      <c r="N30" s="500">
        <v>114000</v>
      </c>
      <c r="O30" s="876"/>
      <c r="P30" s="749"/>
      <c r="Q30" s="740"/>
      <c r="R30" s="122">
        <f>IF(OR(T30="",L30=""),0,L30*T30)</f>
        <v>0</v>
      </c>
      <c r="S30" s="122">
        <f>IF(OR(U30="",L30=""),0,L30*U30)</f>
        <v>0</v>
      </c>
      <c r="T30" s="278">
        <f>(V30/1000)*(W30/1000)*(X30/1000)</f>
        <v>4.4197999999999994E-2</v>
      </c>
      <c r="U30" s="91">
        <v>8.3000000000000007</v>
      </c>
      <c r="V30" s="95">
        <v>440</v>
      </c>
      <c r="W30" s="95">
        <v>490</v>
      </c>
      <c r="X30" s="95">
        <v>205</v>
      </c>
      <c r="Y30" s="1336"/>
      <c r="Z30" s="1374"/>
    </row>
    <row r="31" spans="1:26" ht="28.5" customHeight="1" thickBot="1">
      <c r="A31" s="748" t="s">
        <v>1442</v>
      </c>
      <c r="B31" s="1698" t="s">
        <v>729</v>
      </c>
      <c r="C31" s="1698"/>
      <c r="D31" s="1698"/>
      <c r="E31" s="1698"/>
      <c r="F31" s="1698"/>
      <c r="G31" s="535" t="s">
        <v>1443</v>
      </c>
      <c r="H31" s="906" t="s">
        <v>1444</v>
      </c>
      <c r="I31" s="906">
        <v>5.7</v>
      </c>
      <c r="J31" s="282" t="s">
        <v>140</v>
      </c>
      <c r="K31" s="935" t="s">
        <v>1462</v>
      </c>
      <c r="L31" s="743"/>
      <c r="N31" s="1443">
        <v>123000</v>
      </c>
      <c r="O31" s="876"/>
      <c r="P31" s="749"/>
      <c r="Q31" s="740"/>
      <c r="R31" s="122">
        <f>IF(OR(T31="",L31=""),0,L31*T31)</f>
        <v>0</v>
      </c>
      <c r="S31" s="122">
        <f>IF(OR(U31="",L31=""),0,L31*U31)</f>
        <v>0</v>
      </c>
      <c r="T31" s="278">
        <f>(V31/1000)*(W31/1000)*(X31/1000)</f>
        <v>4.4197999999999994E-2</v>
      </c>
      <c r="U31" s="91">
        <v>8.3000000000000007</v>
      </c>
      <c r="V31" s="95">
        <v>440</v>
      </c>
      <c r="W31" s="95">
        <v>490</v>
      </c>
      <c r="X31" s="95">
        <v>205</v>
      </c>
      <c r="Y31" s="1336"/>
      <c r="Z31" s="1374"/>
    </row>
    <row r="32" spans="1:26" ht="26.45" customHeight="1" thickBot="1">
      <c r="A32" s="1713" t="s">
        <v>1058</v>
      </c>
      <c r="B32" s="1714"/>
      <c r="C32" s="1714"/>
      <c r="D32" s="1714"/>
      <c r="E32" s="1714"/>
      <c r="F32" s="1714"/>
      <c r="G32" s="1714"/>
      <c r="H32" s="1714"/>
      <c r="I32" s="1714"/>
      <c r="J32" s="1714"/>
      <c r="K32" s="1714"/>
      <c r="L32" s="1715"/>
      <c r="N32" s="814"/>
      <c r="O32" s="207"/>
      <c r="P32" s="749"/>
      <c r="R32" s="95"/>
      <c r="Y32" s="1336"/>
      <c r="Z32" s="1374"/>
    </row>
    <row r="33" spans="1:26" ht="15" customHeight="1">
      <c r="A33" s="164" t="s">
        <v>933</v>
      </c>
      <c r="B33" s="1719" t="s">
        <v>934</v>
      </c>
      <c r="C33" s="1719"/>
      <c r="D33" s="1719"/>
      <c r="E33" s="1719"/>
      <c r="F33" s="1719"/>
      <c r="G33" s="1719"/>
      <c r="H33" s="1719"/>
      <c r="I33" s="378">
        <v>0.2</v>
      </c>
      <c r="J33" s="281" t="s">
        <v>140</v>
      </c>
      <c r="K33" s="934" t="s">
        <v>1462</v>
      </c>
      <c r="L33" s="741"/>
      <c r="N33" s="1310">
        <v>9000</v>
      </c>
      <c r="O33" s="736"/>
      <c r="P33" s="749"/>
      <c r="Q33" s="740"/>
      <c r="R33" s="122">
        <f>IF(OR(T33="",L33=""),0,L33*T33)</f>
        <v>0</v>
      </c>
      <c r="S33" s="122">
        <f>IF(OR(U33="",L33=""),0,L33*U33)</f>
        <v>0</v>
      </c>
      <c r="T33" s="278">
        <f>(V33/1000)*(W33/1000)*(X33/1000)</f>
        <v>0</v>
      </c>
      <c r="U33" s="91"/>
      <c r="V33" s="95"/>
      <c r="W33" s="95"/>
      <c r="X33" s="95"/>
      <c r="Y33" s="1336"/>
      <c r="Z33" s="1374"/>
    </row>
    <row r="34" spans="1:26" ht="15" customHeight="1">
      <c r="A34" s="60" t="s">
        <v>935</v>
      </c>
      <c r="B34" s="1691" t="s">
        <v>936</v>
      </c>
      <c r="C34" s="1691"/>
      <c r="D34" s="1691"/>
      <c r="E34" s="1691"/>
      <c r="F34" s="1691"/>
      <c r="G34" s="1691"/>
      <c r="H34" s="1691"/>
      <c r="I34" s="920">
        <v>0.4</v>
      </c>
      <c r="J34" s="921" t="s">
        <v>140</v>
      </c>
      <c r="K34" s="889" t="s">
        <v>1462</v>
      </c>
      <c r="L34" s="742"/>
      <c r="N34" s="500">
        <v>15000</v>
      </c>
      <c r="O34" s="736"/>
      <c r="P34" s="749"/>
      <c r="Q34" s="740"/>
      <c r="R34" s="122">
        <f>IF(OR(T34="",L34=""),0,L34*T34)</f>
        <v>0</v>
      </c>
      <c r="S34" s="122">
        <f>IF(OR(U34="",L34=""),0,L34*U34)</f>
        <v>0</v>
      </c>
      <c r="T34" s="278">
        <f>(V34/1000)*(W34/1000)*(X34/1000)</f>
        <v>0</v>
      </c>
      <c r="U34" s="91"/>
      <c r="V34" s="95"/>
      <c r="W34" s="95"/>
      <c r="X34" s="95"/>
      <c r="Y34" s="1336"/>
      <c r="Z34" s="1374"/>
    </row>
    <row r="35" spans="1:26" ht="15" customHeight="1">
      <c r="A35" s="60" t="s">
        <v>937</v>
      </c>
      <c r="B35" s="1691" t="s">
        <v>938</v>
      </c>
      <c r="C35" s="1691"/>
      <c r="D35" s="1691"/>
      <c r="E35" s="1691"/>
      <c r="F35" s="1691"/>
      <c r="G35" s="1691"/>
      <c r="H35" s="1691"/>
      <c r="I35" s="920">
        <v>0.5</v>
      </c>
      <c r="J35" s="921" t="s">
        <v>140</v>
      </c>
      <c r="K35" s="889" t="s">
        <v>1462</v>
      </c>
      <c r="L35" s="742"/>
      <c r="N35" s="500">
        <v>21000</v>
      </c>
      <c r="O35" s="736"/>
      <c r="P35" s="749"/>
      <c r="Q35" s="740"/>
      <c r="R35" s="122">
        <f>IF(OR(T35="",L35=""),0,L35*T35)</f>
        <v>0</v>
      </c>
      <c r="S35" s="122">
        <f>IF(OR(U35="",L35=""),0,L35*U35)</f>
        <v>0</v>
      </c>
      <c r="T35" s="278">
        <f>(V35/1000)*(W35/1000)*(X35/1000)</f>
        <v>0</v>
      </c>
      <c r="U35" s="91"/>
      <c r="V35" s="95"/>
      <c r="W35" s="95"/>
      <c r="X35" s="95"/>
      <c r="Y35" s="1336"/>
      <c r="Z35" s="1374"/>
    </row>
    <row r="36" spans="1:26" ht="15" customHeight="1" thickBot="1">
      <c r="A36" s="165" t="s">
        <v>939</v>
      </c>
      <c r="B36" s="1692" t="s">
        <v>940</v>
      </c>
      <c r="C36" s="1692"/>
      <c r="D36" s="1692"/>
      <c r="E36" s="1692"/>
      <c r="F36" s="1692"/>
      <c r="G36" s="1692"/>
      <c r="H36" s="1692"/>
      <c r="I36" s="372">
        <v>0.7</v>
      </c>
      <c r="J36" s="282" t="s">
        <v>140</v>
      </c>
      <c r="K36" s="935" t="s">
        <v>1462</v>
      </c>
      <c r="L36" s="743"/>
      <c r="N36" s="1443">
        <v>23000</v>
      </c>
      <c r="O36" s="736"/>
      <c r="P36" s="749"/>
      <c r="Q36" s="740"/>
      <c r="R36" s="122">
        <f>IF(OR(T36="",L36=""),0,L36*T36)</f>
        <v>0</v>
      </c>
      <c r="S36" s="122">
        <f>IF(OR(U36="",L36=""),0,L36*U36)</f>
        <v>0</v>
      </c>
      <c r="T36" s="278">
        <f>(V36/1000)*(W36/1000)*(X36/1000)</f>
        <v>0</v>
      </c>
      <c r="U36" s="91"/>
      <c r="V36" s="95"/>
      <c r="W36" s="95"/>
      <c r="X36" s="95"/>
      <c r="Y36" s="1336"/>
      <c r="Z36" s="1374"/>
    </row>
    <row r="37" spans="1:26" ht="18.399999999999999" customHeight="1" thickBot="1">
      <c r="A37" s="1713" t="s">
        <v>1059</v>
      </c>
      <c r="B37" s="1714"/>
      <c r="C37" s="1714"/>
      <c r="D37" s="1714"/>
      <c r="E37" s="1714"/>
      <c r="F37" s="1714"/>
      <c r="G37" s="1714"/>
      <c r="H37" s="1714"/>
      <c r="I37" s="1714"/>
      <c r="J37" s="1714"/>
      <c r="K37" s="1714"/>
      <c r="L37" s="1715"/>
      <c r="N37" s="814"/>
      <c r="O37" s="207"/>
      <c r="P37" s="749"/>
      <c r="R37" s="95"/>
      <c r="Y37" s="1336"/>
      <c r="Z37" s="1374"/>
    </row>
    <row r="38" spans="1:26" ht="15" customHeight="1">
      <c r="A38" s="164" t="s">
        <v>437</v>
      </c>
      <c r="B38" s="1719" t="s">
        <v>1060</v>
      </c>
      <c r="C38" s="1719"/>
      <c r="D38" s="1719"/>
      <c r="E38" s="1719"/>
      <c r="F38" s="1719"/>
      <c r="G38" s="1719"/>
      <c r="H38" s="1719"/>
      <c r="I38" s="378">
        <v>0.48</v>
      </c>
      <c r="J38" s="281" t="s">
        <v>140</v>
      </c>
      <c r="K38" s="934" t="s">
        <v>1462</v>
      </c>
      <c r="L38" s="741"/>
      <c r="N38" s="1310">
        <v>14000</v>
      </c>
      <c r="O38" s="736"/>
      <c r="P38" s="749"/>
      <c r="Q38" s="740"/>
      <c r="R38" s="122">
        <f t="shared" ref="R38:R43" si="3">IF(OR(T38="",L38=""),0,L38*T38)</f>
        <v>0</v>
      </c>
      <c r="S38" s="122">
        <f t="shared" ref="S38:S43" si="4">IF(OR(U38="",L38=""),0,L38*U38)</f>
        <v>0</v>
      </c>
      <c r="T38" s="278">
        <f t="shared" ref="T38:T43" si="5">(V38/1000)*(W38/1000)*(X38/1000)</f>
        <v>1.1475000000000001E-3</v>
      </c>
      <c r="U38" s="36">
        <v>0.28000000000000003</v>
      </c>
      <c r="V38" s="36">
        <v>255</v>
      </c>
      <c r="W38" s="36">
        <v>50</v>
      </c>
      <c r="X38" s="36">
        <v>90</v>
      </c>
      <c r="Y38" s="1336"/>
      <c r="Z38" s="1374"/>
    </row>
    <row r="39" spans="1:26" ht="15" customHeight="1">
      <c r="A39" s="60" t="s">
        <v>438</v>
      </c>
      <c r="B39" s="1691" t="s">
        <v>1060</v>
      </c>
      <c r="C39" s="1691"/>
      <c r="D39" s="1691"/>
      <c r="E39" s="1691"/>
      <c r="F39" s="1691"/>
      <c r="G39" s="1691"/>
      <c r="H39" s="1691"/>
      <c r="I39" s="920">
        <v>0.4</v>
      </c>
      <c r="J39" s="921" t="s">
        <v>140</v>
      </c>
      <c r="K39" s="889" t="s">
        <v>1462</v>
      </c>
      <c r="L39" s="742"/>
      <c r="N39" s="500">
        <v>18000</v>
      </c>
      <c r="O39" s="736"/>
      <c r="P39" s="749"/>
      <c r="Q39" s="740"/>
      <c r="R39" s="122">
        <f t="shared" si="3"/>
        <v>0</v>
      </c>
      <c r="S39" s="122">
        <f t="shared" si="4"/>
        <v>0</v>
      </c>
      <c r="T39" s="278">
        <f t="shared" si="5"/>
        <v>3.045E-3</v>
      </c>
      <c r="U39" s="36">
        <v>0.6</v>
      </c>
      <c r="V39" s="36">
        <v>290</v>
      </c>
      <c r="W39" s="36">
        <v>105</v>
      </c>
      <c r="X39" s="36">
        <v>100</v>
      </c>
      <c r="Y39" s="1336"/>
      <c r="Z39" s="1374"/>
    </row>
    <row r="40" spans="1:26" ht="15" customHeight="1">
      <c r="A40" s="60" t="s">
        <v>439</v>
      </c>
      <c r="B40" s="1691" t="s">
        <v>1060</v>
      </c>
      <c r="C40" s="1691"/>
      <c r="D40" s="1691"/>
      <c r="E40" s="1691"/>
      <c r="F40" s="1691"/>
      <c r="G40" s="1691"/>
      <c r="H40" s="1691"/>
      <c r="I40" s="920">
        <v>0.87</v>
      </c>
      <c r="J40" s="921" t="s">
        <v>140</v>
      </c>
      <c r="K40" s="889" t="s">
        <v>1462</v>
      </c>
      <c r="L40" s="742"/>
      <c r="N40" s="500">
        <v>31000</v>
      </c>
      <c r="O40" s="736"/>
      <c r="P40" s="749"/>
      <c r="Q40" s="740"/>
      <c r="R40" s="122">
        <f t="shared" si="3"/>
        <v>0</v>
      </c>
      <c r="S40" s="122">
        <f t="shared" si="4"/>
        <v>0</v>
      </c>
      <c r="T40" s="278">
        <f t="shared" si="5"/>
        <v>2.7125000000000001E-3</v>
      </c>
      <c r="U40" s="36">
        <v>0.67</v>
      </c>
      <c r="V40" s="36">
        <v>310</v>
      </c>
      <c r="W40" s="36">
        <v>70</v>
      </c>
      <c r="X40" s="36">
        <v>125</v>
      </c>
      <c r="Y40" s="1336"/>
      <c r="Z40" s="1374"/>
    </row>
    <row r="41" spans="1:26" ht="15" customHeight="1">
      <c r="A41" s="60" t="s">
        <v>443</v>
      </c>
      <c r="B41" s="1691" t="s">
        <v>1060</v>
      </c>
      <c r="C41" s="1691"/>
      <c r="D41" s="1691"/>
      <c r="E41" s="1691"/>
      <c r="F41" s="1691"/>
      <c r="G41" s="1691"/>
      <c r="H41" s="1691"/>
      <c r="I41" s="920">
        <v>1.1000000000000001</v>
      </c>
      <c r="J41" s="921" t="s">
        <v>140</v>
      </c>
      <c r="K41" s="889" t="s">
        <v>1462</v>
      </c>
      <c r="L41" s="742"/>
      <c r="N41" s="500">
        <v>48000</v>
      </c>
      <c r="O41" s="736"/>
      <c r="P41" s="749"/>
      <c r="Q41" s="740"/>
      <c r="R41" s="122">
        <f t="shared" si="3"/>
        <v>0</v>
      </c>
      <c r="S41" s="122">
        <f t="shared" si="4"/>
        <v>0</v>
      </c>
      <c r="T41" s="278">
        <f t="shared" si="5"/>
        <v>1.0710000000000001E-2</v>
      </c>
      <c r="U41" s="36">
        <v>1.5</v>
      </c>
      <c r="V41" s="36">
        <v>350</v>
      </c>
      <c r="W41" s="36">
        <v>180</v>
      </c>
      <c r="X41" s="36">
        <v>170</v>
      </c>
      <c r="Y41" s="1336"/>
      <c r="Z41" s="1374"/>
    </row>
    <row r="42" spans="1:26" ht="15" customHeight="1">
      <c r="A42" s="60" t="s">
        <v>444</v>
      </c>
      <c r="B42" s="1691" t="s">
        <v>1060</v>
      </c>
      <c r="C42" s="1691"/>
      <c r="D42" s="1691"/>
      <c r="E42" s="1691"/>
      <c r="F42" s="1691"/>
      <c r="G42" s="1691"/>
      <c r="H42" s="1691"/>
      <c r="I42" s="920">
        <v>1.6</v>
      </c>
      <c r="J42" s="921" t="s">
        <v>140</v>
      </c>
      <c r="K42" s="889" t="s">
        <v>1462</v>
      </c>
      <c r="L42" s="742"/>
      <c r="N42" s="500">
        <v>51000</v>
      </c>
      <c r="O42" s="736"/>
      <c r="P42" s="749"/>
      <c r="Q42" s="740"/>
      <c r="R42" s="122">
        <f t="shared" si="3"/>
        <v>0</v>
      </c>
      <c r="S42" s="122">
        <f t="shared" si="4"/>
        <v>0</v>
      </c>
      <c r="T42" s="278">
        <f t="shared" si="5"/>
        <v>0</v>
      </c>
      <c r="U42" s="36"/>
      <c r="V42" s="36"/>
      <c r="W42" s="36"/>
      <c r="X42" s="36"/>
      <c r="Y42" s="1336"/>
      <c r="Z42" s="1374"/>
    </row>
    <row r="43" spans="1:26" ht="15" customHeight="1" thickBot="1">
      <c r="A43" s="165" t="s">
        <v>634</v>
      </c>
      <c r="B43" s="1692" t="s">
        <v>1060</v>
      </c>
      <c r="C43" s="1692"/>
      <c r="D43" s="1692"/>
      <c r="E43" s="1692"/>
      <c r="F43" s="1692"/>
      <c r="G43" s="1692"/>
      <c r="H43" s="1692"/>
      <c r="I43" s="372">
        <v>2.5</v>
      </c>
      <c r="J43" s="282" t="s">
        <v>140</v>
      </c>
      <c r="K43" s="935" t="s">
        <v>1462</v>
      </c>
      <c r="L43" s="743"/>
      <c r="N43" s="500">
        <v>64000</v>
      </c>
      <c r="O43" s="736"/>
      <c r="P43" s="749"/>
      <c r="Q43" s="740"/>
      <c r="R43" s="122">
        <f t="shared" si="3"/>
        <v>0</v>
      </c>
      <c r="S43" s="122">
        <f t="shared" si="4"/>
        <v>0</v>
      </c>
      <c r="T43" s="278">
        <f t="shared" si="5"/>
        <v>2.2873500000000001E-2</v>
      </c>
      <c r="U43" s="36">
        <v>3.1</v>
      </c>
      <c r="V43" s="36">
        <v>390</v>
      </c>
      <c r="W43" s="36">
        <v>230</v>
      </c>
      <c r="X43" s="36">
        <v>255</v>
      </c>
      <c r="Y43" s="1336"/>
      <c r="Z43" s="1374"/>
    </row>
    <row r="44" spans="1:26" ht="21" customHeight="1" thickBot="1">
      <c r="A44" s="1688" t="s">
        <v>10</v>
      </c>
      <c r="B44" s="1689"/>
      <c r="C44" s="1689"/>
      <c r="D44" s="1689"/>
      <c r="E44" s="1689"/>
      <c r="F44" s="1689"/>
      <c r="G44" s="1689"/>
      <c r="H44" s="1689"/>
      <c r="I44" s="1689"/>
      <c r="J44" s="1689"/>
      <c r="K44" s="1689"/>
      <c r="L44" s="1690"/>
      <c r="N44" s="814"/>
      <c r="O44" s="207"/>
      <c r="P44" s="749"/>
      <c r="R44" s="95"/>
      <c r="Y44" s="1336"/>
      <c r="Z44" s="1374"/>
    </row>
    <row r="45" spans="1:26" ht="20.25" customHeight="1" thickBot="1">
      <c r="A45" s="817" t="s">
        <v>593</v>
      </c>
      <c r="B45" s="816" t="s">
        <v>1190</v>
      </c>
      <c r="C45" s="816"/>
      <c r="D45" s="816"/>
      <c r="E45" s="816"/>
      <c r="F45" s="816"/>
      <c r="G45" s="374" t="s">
        <v>970</v>
      </c>
      <c r="H45" s="816"/>
      <c r="I45" s="812">
        <v>0.2</v>
      </c>
      <c r="J45" s="282" t="s">
        <v>140</v>
      </c>
      <c r="K45" s="889" t="s">
        <v>1462</v>
      </c>
      <c r="L45" s="815"/>
      <c r="N45" s="500">
        <v>106000</v>
      </c>
      <c r="O45" s="811"/>
      <c r="P45" s="749"/>
      <c r="Q45" s="740"/>
      <c r="R45" s="122">
        <f>IF(OR(T45="",L45=""),0,L45*T45)</f>
        <v>0</v>
      </c>
      <c r="S45" s="122">
        <f>IF(OR(U45="",L45=""),0,L45*U45)</f>
        <v>0</v>
      </c>
      <c r="T45" s="278">
        <f t="shared" ref="T45" si="6">(V45/1000)*(W45/1000)*(X45/1000)</f>
        <v>1.849428E-3</v>
      </c>
      <c r="U45" s="36">
        <v>0.2</v>
      </c>
      <c r="V45" s="36">
        <v>246</v>
      </c>
      <c r="W45" s="36">
        <v>179</v>
      </c>
      <c r="X45" s="36">
        <v>42</v>
      </c>
      <c r="Y45" s="1336"/>
      <c r="Z45" s="1374"/>
    </row>
    <row r="46" spans="1:26" ht="21" customHeight="1" thickBot="1">
      <c r="A46" s="1688" t="s">
        <v>175</v>
      </c>
      <c r="B46" s="1689"/>
      <c r="C46" s="1689"/>
      <c r="D46" s="1689"/>
      <c r="E46" s="1689"/>
      <c r="F46" s="1689"/>
      <c r="G46" s="1689"/>
      <c r="H46" s="1689"/>
      <c r="I46" s="1689"/>
      <c r="J46" s="1689"/>
      <c r="K46" s="1689"/>
      <c r="L46" s="1690"/>
      <c r="N46" s="814"/>
      <c r="O46" s="207"/>
      <c r="P46" s="749"/>
      <c r="R46" s="95"/>
      <c r="Y46" s="1336"/>
      <c r="Z46" s="1374"/>
    </row>
    <row r="47" spans="1:26" ht="20.25" customHeight="1">
      <c r="A47" s="827" t="s">
        <v>678</v>
      </c>
      <c r="B47" s="1693" t="s">
        <v>1472</v>
      </c>
      <c r="C47" s="1694"/>
      <c r="D47" s="1694"/>
      <c r="E47" s="1694"/>
      <c r="F47" s="1695"/>
      <c r="G47" s="381" t="s">
        <v>684</v>
      </c>
      <c r="H47" s="820"/>
      <c r="I47" s="378">
        <v>0.5</v>
      </c>
      <c r="J47" s="281" t="s">
        <v>140</v>
      </c>
      <c r="K47" s="889" t="s">
        <v>1462</v>
      </c>
      <c r="L47" s="741"/>
      <c r="N47" s="500">
        <v>1118000</v>
      </c>
      <c r="O47" s="822"/>
      <c r="P47" s="749"/>
      <c r="Q47" s="740"/>
      <c r="R47" s="122">
        <f>IF(OR(T47="",L47=""),0,L47*T47)</f>
        <v>0</v>
      </c>
      <c r="S47" s="122">
        <f>IF(OR(U47="",L47=""),0,L47*U47)</f>
        <v>0</v>
      </c>
      <c r="T47" s="278">
        <f>(V47/1000)*(W47/1000)*(X47/1000)</f>
        <v>2.4360000000000002E-3</v>
      </c>
      <c r="U47" s="36">
        <v>0.8</v>
      </c>
      <c r="V47" s="36">
        <v>290</v>
      </c>
      <c r="W47" s="36">
        <v>140</v>
      </c>
      <c r="X47" s="36">
        <v>60</v>
      </c>
      <c r="Y47" s="1336"/>
      <c r="Z47" s="1374"/>
    </row>
    <row r="48" spans="1:26" ht="20.25" customHeight="1">
      <c r="A48" s="828" t="s">
        <v>679</v>
      </c>
      <c r="B48" s="1716" t="s">
        <v>1191</v>
      </c>
      <c r="C48" s="1717"/>
      <c r="D48" s="1717"/>
      <c r="E48" s="1717"/>
      <c r="F48" s="1718"/>
      <c r="G48" s="97" t="s">
        <v>683</v>
      </c>
      <c r="H48" s="819"/>
      <c r="I48" s="823">
        <v>2.5</v>
      </c>
      <c r="J48" s="824" t="s">
        <v>140</v>
      </c>
      <c r="K48" s="889" t="s">
        <v>1462</v>
      </c>
      <c r="L48" s="742"/>
      <c r="N48" s="500">
        <v>1118000</v>
      </c>
      <c r="O48" s="822"/>
      <c r="P48" s="749"/>
      <c r="Q48" s="740"/>
      <c r="R48" s="122">
        <f>IF(OR(T48="",L48=""),0,L48*T48)</f>
        <v>0</v>
      </c>
      <c r="S48" s="122">
        <f>IF(OR(U48="",L48=""),0,L48*U48)</f>
        <v>0</v>
      </c>
      <c r="T48" s="278">
        <f>(V48/1000)*(W48/1000)*(X48/1000)</f>
        <v>1.6267999999999998E-2</v>
      </c>
      <c r="U48" s="36">
        <v>3.4</v>
      </c>
      <c r="V48" s="36">
        <v>415</v>
      </c>
      <c r="W48" s="36">
        <v>350</v>
      </c>
      <c r="X48" s="36">
        <v>112</v>
      </c>
      <c r="Y48" s="1336"/>
      <c r="Z48" s="1374"/>
    </row>
    <row r="49" spans="1:26" ht="20.25" customHeight="1">
      <c r="A49" s="828" t="s">
        <v>680</v>
      </c>
      <c r="B49" s="1716" t="s">
        <v>1192</v>
      </c>
      <c r="C49" s="1717"/>
      <c r="D49" s="1717"/>
      <c r="E49" s="1717"/>
      <c r="F49" s="1718"/>
      <c r="G49" s="97" t="s">
        <v>685</v>
      </c>
      <c r="H49" s="819"/>
      <c r="I49" s="823"/>
      <c r="J49" s="824" t="s">
        <v>140</v>
      </c>
      <c r="K49" s="889" t="s">
        <v>1462</v>
      </c>
      <c r="L49" s="742"/>
      <c r="N49" s="500">
        <v>897000</v>
      </c>
      <c r="O49" s="822"/>
      <c r="P49" s="749"/>
      <c r="Q49" s="740"/>
      <c r="R49" s="122">
        <f>IF(OR(T49="",L49=""),0,L49*T49)</f>
        <v>0</v>
      </c>
      <c r="S49" s="122">
        <f>IF(OR(U49="",L49=""),0,L49*U49)</f>
        <v>0</v>
      </c>
      <c r="T49" s="278">
        <f>(V49/1000)*(W49/1000)*(X49/1000)</f>
        <v>1.849428E-3</v>
      </c>
      <c r="U49" s="36">
        <v>0.2</v>
      </c>
      <c r="V49" s="36">
        <v>246</v>
      </c>
      <c r="W49" s="36">
        <v>179</v>
      </c>
      <c r="X49" s="36">
        <v>42</v>
      </c>
      <c r="Y49" s="1336"/>
      <c r="Z49" s="1374"/>
    </row>
    <row r="50" spans="1:26" ht="39" customHeight="1" thickBot="1">
      <c r="A50" s="829" t="s">
        <v>982</v>
      </c>
      <c r="B50" s="1615" t="s">
        <v>1193</v>
      </c>
      <c r="C50" s="1616"/>
      <c r="D50" s="1616"/>
      <c r="E50" s="1616"/>
      <c r="F50" s="1744"/>
      <c r="G50" s="376" t="s">
        <v>683</v>
      </c>
      <c r="H50" s="821"/>
      <c r="I50" s="372">
        <v>2.7</v>
      </c>
      <c r="J50" s="282" t="s">
        <v>140</v>
      </c>
      <c r="K50" s="889" t="s">
        <v>1462</v>
      </c>
      <c r="L50" s="743"/>
      <c r="N50" s="500">
        <v>1045000</v>
      </c>
      <c r="O50" s="822"/>
      <c r="P50" s="749"/>
      <c r="Q50" s="740"/>
      <c r="R50" s="122">
        <f>IF(OR(T50="",L50=""),0,L50*T50)</f>
        <v>0</v>
      </c>
      <c r="S50" s="122">
        <f>IF(OR(U50="",L50=""),0,L50*U50)</f>
        <v>0</v>
      </c>
      <c r="T50" s="278">
        <f t="shared" ref="T50" si="7">(V50/1000)*(W50/1000)*(X50/1000)</f>
        <v>1.6267999999999998E-2</v>
      </c>
      <c r="U50" s="36">
        <v>3.6</v>
      </c>
      <c r="V50" s="36">
        <v>415</v>
      </c>
      <c r="W50" s="36">
        <v>350</v>
      </c>
      <c r="X50" s="36">
        <v>112</v>
      </c>
      <c r="Y50" s="1336"/>
      <c r="Z50" s="1374"/>
    </row>
    <row r="51" spans="1:26" ht="21" customHeight="1" thickBot="1">
      <c r="A51" s="1741" t="s">
        <v>1194</v>
      </c>
      <c r="B51" s="1742"/>
      <c r="C51" s="1742"/>
      <c r="D51" s="1742"/>
      <c r="E51" s="1742"/>
      <c r="F51" s="1742"/>
      <c r="G51" s="1742"/>
      <c r="H51" s="1742"/>
      <c r="I51" s="1742"/>
      <c r="J51" s="1742"/>
      <c r="K51" s="1742"/>
      <c r="L51" s="1743"/>
      <c r="N51" s="814"/>
      <c r="O51" s="207"/>
      <c r="P51" s="749"/>
      <c r="R51" s="95"/>
      <c r="Y51" s="1336"/>
      <c r="Z51" s="1374"/>
    </row>
    <row r="52" spans="1:26" ht="29.25" customHeight="1">
      <c r="A52" s="827" t="s">
        <v>502</v>
      </c>
      <c r="B52" s="1735" t="s">
        <v>1195</v>
      </c>
      <c r="C52" s="1736"/>
      <c r="D52" s="1736"/>
      <c r="E52" s="1736"/>
      <c r="F52" s="1737"/>
      <c r="G52" s="381" t="s">
        <v>671</v>
      </c>
      <c r="H52" s="896"/>
      <c r="I52" s="378">
        <v>0.5</v>
      </c>
      <c r="J52" s="281" t="s">
        <v>140</v>
      </c>
      <c r="K52" s="934" t="s">
        <v>1462</v>
      </c>
      <c r="L52" s="741"/>
      <c r="N52" s="1310">
        <v>389000</v>
      </c>
      <c r="O52" s="822"/>
      <c r="P52" s="749"/>
      <c r="Q52" s="740"/>
      <c r="R52" s="122">
        <f>IF(OR(T52="",L52=""),0,L52*T52)</f>
        <v>0</v>
      </c>
      <c r="S52" s="122">
        <f>IF(OR(U52="",L52=""),0,L52*U52)</f>
        <v>0</v>
      </c>
      <c r="T52" s="278">
        <f>(V52/1000)*(W52/1000)*(X52/1000)</f>
        <v>2.4750000000000002E-3</v>
      </c>
      <c r="U52" s="36">
        <v>0.8</v>
      </c>
      <c r="V52" s="36">
        <v>300</v>
      </c>
      <c r="W52" s="36">
        <v>165</v>
      </c>
      <c r="X52" s="36">
        <v>50</v>
      </c>
      <c r="Y52" s="1336"/>
      <c r="Z52" s="1374"/>
    </row>
    <row r="53" spans="1:26" ht="27" customHeight="1">
      <c r="A53" s="828" t="s">
        <v>944</v>
      </c>
      <c r="B53" s="1526" t="s">
        <v>1196</v>
      </c>
      <c r="C53" s="1527"/>
      <c r="D53" s="1527"/>
      <c r="E53" s="1527"/>
      <c r="F53" s="1528"/>
      <c r="G53" s="97" t="s">
        <v>672</v>
      </c>
      <c r="H53" s="894"/>
      <c r="I53" s="920">
        <v>0.83</v>
      </c>
      <c r="J53" s="921" t="s">
        <v>140</v>
      </c>
      <c r="K53" s="889" t="s">
        <v>1462</v>
      </c>
      <c r="L53" s="742"/>
      <c r="N53" s="500">
        <v>1294000</v>
      </c>
      <c r="O53" s="822"/>
      <c r="P53" s="749"/>
      <c r="Q53" s="740"/>
      <c r="R53" s="122">
        <f>IF(OR(T53="",L53=""),0,L53*T53)</f>
        <v>0</v>
      </c>
      <c r="S53" s="122">
        <f>IF(OR(U53="",L53=""),0,L53*U53)</f>
        <v>0</v>
      </c>
      <c r="T53" s="278">
        <f>(V53/1000)*(W53/1000)*(X53/1000)</f>
        <v>1.0703625000000001E-2</v>
      </c>
      <c r="U53" s="36">
        <v>1.8</v>
      </c>
      <c r="V53" s="36">
        <v>365</v>
      </c>
      <c r="W53" s="36">
        <v>255</v>
      </c>
      <c r="X53" s="36">
        <v>115</v>
      </c>
      <c r="Y53" s="1336"/>
      <c r="Z53" s="1374"/>
    </row>
    <row r="54" spans="1:26" ht="20.25" customHeight="1" thickBot="1">
      <c r="A54" s="829" t="s">
        <v>1481</v>
      </c>
      <c r="B54" s="1738" t="s">
        <v>972</v>
      </c>
      <c r="C54" s="1739"/>
      <c r="D54" s="1739"/>
      <c r="E54" s="1739"/>
      <c r="F54" s="1740"/>
      <c r="G54" s="376"/>
      <c r="H54" s="897"/>
      <c r="I54" s="372"/>
      <c r="J54" s="282" t="s">
        <v>140</v>
      </c>
      <c r="K54" s="935" t="s">
        <v>1462</v>
      </c>
      <c r="L54" s="743"/>
      <c r="N54" s="500">
        <v>123000</v>
      </c>
      <c r="O54" s="822"/>
      <c r="P54" s="749"/>
      <c r="Q54" s="740"/>
      <c r="R54" s="122">
        <f>IF(OR(T54="",L54=""),0,L54*T54)</f>
        <v>0</v>
      </c>
      <c r="S54" s="122">
        <f>IF(OR(U54="",L54=""),0,L54*U54)</f>
        <v>0</v>
      </c>
      <c r="T54" s="278">
        <f>(V54/1000)*(W54/1000)*(X54/1000)</f>
        <v>0</v>
      </c>
      <c r="U54" s="36"/>
      <c r="V54" s="36"/>
      <c r="W54" s="36"/>
      <c r="X54" s="36"/>
      <c r="Y54" s="1336"/>
      <c r="Z54" s="1374"/>
    </row>
    <row r="55" spans="1:26" ht="21" customHeight="1" thickBot="1">
      <c r="A55" s="1732" t="s">
        <v>1438</v>
      </c>
      <c r="B55" s="1733"/>
      <c r="C55" s="1733"/>
      <c r="D55" s="1733"/>
      <c r="E55" s="1733"/>
      <c r="F55" s="1733"/>
      <c r="G55" s="1733"/>
      <c r="H55" s="1733"/>
      <c r="I55" s="1733"/>
      <c r="J55" s="1733"/>
      <c r="K55" s="1733"/>
      <c r="L55" s="1734"/>
      <c r="N55" s="750"/>
      <c r="O55" s="207"/>
      <c r="P55" s="749"/>
      <c r="R55" s="95"/>
      <c r="Y55" s="1336"/>
      <c r="Z55" s="1374"/>
    </row>
    <row r="56" spans="1:26" ht="15" customHeight="1" thickBot="1">
      <c r="A56" s="1729" t="s">
        <v>1061</v>
      </c>
      <c r="B56" s="32" t="s">
        <v>1430</v>
      </c>
      <c r="C56" s="281">
        <v>2.34</v>
      </c>
      <c r="D56" s="1234"/>
      <c r="E56" s="281"/>
      <c r="F56" s="378">
        <v>55.5</v>
      </c>
      <c r="G56" s="381" t="s">
        <v>796</v>
      </c>
      <c r="H56" s="1304" t="s">
        <v>2017</v>
      </c>
      <c r="I56" s="378">
        <v>22.8</v>
      </c>
      <c r="J56" s="281" t="s">
        <v>140</v>
      </c>
      <c r="K56" s="934" t="s">
        <v>1462</v>
      </c>
      <c r="L56" s="1154"/>
      <c r="N56" s="500">
        <v>225000</v>
      </c>
      <c r="O56" s="652" t="s">
        <v>532</v>
      </c>
      <c r="P56" s="749"/>
      <c r="Q56" s="740"/>
      <c r="R56" s="122">
        <f t="shared" ref="R56:R65" si="8">IF(OR(T56="",L56=""),0,L56*T56)</f>
        <v>0</v>
      </c>
      <c r="S56" s="122">
        <f t="shared" ref="S56:S65" si="9">IF(OR(U56="",L56=""),0,L56*U56)</f>
        <v>0</v>
      </c>
      <c r="T56" s="278">
        <f t="shared" ref="T56" si="10">(V56/1000)*(W56/1000)*(X56/1000)</f>
        <v>0.13324175999999999</v>
      </c>
      <c r="U56" s="818">
        <v>24.8</v>
      </c>
      <c r="V56" s="94">
        <v>828</v>
      </c>
      <c r="W56" s="94">
        <v>540</v>
      </c>
      <c r="X56" s="94">
        <v>298</v>
      </c>
      <c r="Y56" s="1336"/>
      <c r="Z56" s="1374"/>
    </row>
    <row r="57" spans="1:26" ht="15" customHeight="1" thickBot="1">
      <c r="A57" s="1730"/>
      <c r="B57" s="1215" t="s">
        <v>1432</v>
      </c>
      <c r="C57" s="1240">
        <v>2.64</v>
      </c>
      <c r="D57" s="1216"/>
      <c r="E57" s="1240"/>
      <c r="F57" s="1244">
        <v>55.5</v>
      </c>
      <c r="G57" s="374" t="s">
        <v>796</v>
      </c>
      <c r="H57" s="1304" t="s">
        <v>2017</v>
      </c>
      <c r="I57" s="1244">
        <v>23.2</v>
      </c>
      <c r="J57" s="1240" t="s">
        <v>140</v>
      </c>
      <c r="K57" s="889" t="s">
        <v>1462</v>
      </c>
      <c r="L57" s="1217"/>
      <c r="N57" s="500">
        <v>250000</v>
      </c>
      <c r="O57" s="870" t="s">
        <v>1437</v>
      </c>
      <c r="P57" s="749"/>
      <c r="Q57" s="740"/>
      <c r="R57" s="122">
        <f t="shared" si="8"/>
        <v>0</v>
      </c>
      <c r="S57" s="122">
        <f t="shared" si="9"/>
        <v>0</v>
      </c>
      <c r="T57" s="278">
        <f t="shared" ref="T57:T59" si="11">(V57/1000)*(W57/1000)*(X57/1000)</f>
        <v>0.13324175999999999</v>
      </c>
      <c r="U57" s="818">
        <v>25</v>
      </c>
      <c r="V57" s="94">
        <v>828</v>
      </c>
      <c r="W57" s="94">
        <v>540</v>
      </c>
      <c r="X57" s="94">
        <v>298</v>
      </c>
      <c r="Y57" s="1336"/>
      <c r="Z57" s="1374"/>
    </row>
    <row r="58" spans="1:26" ht="15" customHeight="1">
      <c r="A58" s="1730"/>
      <c r="B58" s="1215" t="s">
        <v>1433</v>
      </c>
      <c r="C58" s="1240">
        <v>3.52</v>
      </c>
      <c r="D58" s="1216"/>
      <c r="E58" s="1240"/>
      <c r="F58" s="1244">
        <v>56</v>
      </c>
      <c r="G58" s="374" t="s">
        <v>796</v>
      </c>
      <c r="H58" s="1304" t="s">
        <v>2017</v>
      </c>
      <c r="I58" s="446">
        <v>23.2</v>
      </c>
      <c r="J58" s="1240" t="s">
        <v>140</v>
      </c>
      <c r="K58" s="889" t="s">
        <v>1462</v>
      </c>
      <c r="L58" s="1217"/>
      <c r="N58" s="500">
        <v>274000</v>
      </c>
      <c r="O58" s="870" t="s">
        <v>1437</v>
      </c>
      <c r="P58" s="749"/>
      <c r="Q58" s="740"/>
      <c r="R58" s="122">
        <f t="shared" si="8"/>
        <v>0</v>
      </c>
      <c r="S58" s="122">
        <f t="shared" si="9"/>
        <v>0</v>
      </c>
      <c r="T58" s="278">
        <f t="shared" si="11"/>
        <v>0.13324175999999999</v>
      </c>
      <c r="U58" s="91">
        <v>25</v>
      </c>
      <c r="V58" s="94">
        <v>828</v>
      </c>
      <c r="W58" s="94">
        <v>540</v>
      </c>
      <c r="X58" s="94">
        <v>298</v>
      </c>
      <c r="Y58" s="1336"/>
      <c r="Z58" s="1374"/>
    </row>
    <row r="59" spans="1:26" ht="15" customHeight="1" thickBot="1">
      <c r="A59" s="1730"/>
      <c r="B59" s="15" t="s">
        <v>1434</v>
      </c>
      <c r="C59" s="1242">
        <v>5.28</v>
      </c>
      <c r="D59" s="1235"/>
      <c r="E59" s="1242"/>
      <c r="F59" s="1243">
        <v>56</v>
      </c>
      <c r="G59" s="97" t="s">
        <v>1348</v>
      </c>
      <c r="H59" s="1237" t="s">
        <v>1435</v>
      </c>
      <c r="I59" s="1243">
        <v>32.700000000000003</v>
      </c>
      <c r="J59" s="1242" t="s">
        <v>140</v>
      </c>
      <c r="K59" s="889" t="s">
        <v>1462</v>
      </c>
      <c r="L59" s="1158"/>
      <c r="N59" s="500">
        <v>313000</v>
      </c>
      <c r="O59" s="870" t="s">
        <v>1437</v>
      </c>
      <c r="P59" s="749"/>
      <c r="Q59" s="740"/>
      <c r="R59" s="122">
        <f t="shared" si="8"/>
        <v>0</v>
      </c>
      <c r="S59" s="122">
        <f t="shared" si="9"/>
        <v>0</v>
      </c>
      <c r="T59" s="278">
        <f t="shared" si="11"/>
        <v>0.20820825000000001</v>
      </c>
      <c r="U59" s="91">
        <v>35.4</v>
      </c>
      <c r="V59" s="95">
        <v>915</v>
      </c>
      <c r="W59" s="95">
        <v>615</v>
      </c>
      <c r="X59" s="95">
        <v>370</v>
      </c>
      <c r="Y59" s="1336"/>
      <c r="Z59" s="1374"/>
    </row>
    <row r="60" spans="1:26" ht="15" customHeight="1">
      <c r="A60" s="1730"/>
      <c r="B60" s="32" t="s">
        <v>2009</v>
      </c>
      <c r="C60" s="281">
        <v>2.2000000000000002</v>
      </c>
      <c r="D60" s="1234"/>
      <c r="E60" s="281"/>
      <c r="F60" s="378">
        <v>55.5</v>
      </c>
      <c r="G60" s="1241" t="s">
        <v>796</v>
      </c>
      <c r="H60" s="1236" t="s">
        <v>2017</v>
      </c>
      <c r="I60" s="378">
        <v>22.8</v>
      </c>
      <c r="J60" s="713" t="s">
        <v>140</v>
      </c>
      <c r="K60" s="934" t="s">
        <v>1462</v>
      </c>
      <c r="L60" s="1154"/>
      <c r="N60" s="500">
        <v>228000</v>
      </c>
      <c r="O60" s="870" t="s">
        <v>1437</v>
      </c>
      <c r="P60" s="749"/>
      <c r="Q60" s="740"/>
      <c r="R60" s="122">
        <f>IF(OR(T60="",L60=""),0,L60*T60)</f>
        <v>0</v>
      </c>
      <c r="S60" s="122">
        <f>IF(OR(U60="",L60=""),0,L60*U60)</f>
        <v>0</v>
      </c>
      <c r="T60" s="278">
        <f>(V60/1000)*(W60/1000)*(X60/1000)</f>
        <v>0.13324175999999999</v>
      </c>
      <c r="U60" s="818">
        <v>24.7</v>
      </c>
      <c r="V60" s="94">
        <v>828</v>
      </c>
      <c r="W60" s="94">
        <v>540</v>
      </c>
      <c r="X60" s="94">
        <v>298</v>
      </c>
      <c r="Y60" s="1336"/>
      <c r="Z60" s="1374"/>
    </row>
    <row r="61" spans="1:26" ht="15" customHeight="1">
      <c r="A61" s="1730"/>
      <c r="B61" s="1215" t="s">
        <v>2011</v>
      </c>
      <c r="C61" s="1240">
        <v>2.64</v>
      </c>
      <c r="D61" s="1216"/>
      <c r="E61" s="1240"/>
      <c r="F61" s="1244">
        <v>55.5</v>
      </c>
      <c r="G61" s="1239" t="s">
        <v>796</v>
      </c>
      <c r="H61" s="446" t="s">
        <v>2017</v>
      </c>
      <c r="I61" s="1244">
        <v>23.5</v>
      </c>
      <c r="J61" s="409" t="s">
        <v>140</v>
      </c>
      <c r="K61" s="889" t="s">
        <v>1462</v>
      </c>
      <c r="L61" s="1217"/>
      <c r="N61" s="500">
        <v>251000</v>
      </c>
      <c r="O61" s="870" t="s">
        <v>1437</v>
      </c>
      <c r="P61" s="749"/>
      <c r="Q61" s="740"/>
      <c r="R61" s="122">
        <f>IF(OR(T61="",L61=""),0,L61*T61)</f>
        <v>0</v>
      </c>
      <c r="S61" s="122">
        <f>IF(OR(U61="",L61=""),0,L61*U61)</f>
        <v>0</v>
      </c>
      <c r="T61" s="278">
        <f>(V61/1000)*(W61/1000)*(X61/1000)</f>
        <v>0.13324175999999999</v>
      </c>
      <c r="U61" s="818">
        <v>25.4</v>
      </c>
      <c r="V61" s="94">
        <v>828</v>
      </c>
      <c r="W61" s="94">
        <v>540</v>
      </c>
      <c r="X61" s="94">
        <v>298</v>
      </c>
      <c r="Y61" s="1336"/>
      <c r="Z61" s="1374"/>
    </row>
    <row r="62" spans="1:26" ht="15" customHeight="1">
      <c r="A62" s="1730"/>
      <c r="B62" s="1215" t="s">
        <v>2010</v>
      </c>
      <c r="C62" s="1240">
        <v>3.52</v>
      </c>
      <c r="D62" s="1216"/>
      <c r="E62" s="1240"/>
      <c r="F62" s="1244">
        <v>56</v>
      </c>
      <c r="G62" s="1241" t="s">
        <v>796</v>
      </c>
      <c r="H62" s="446" t="s">
        <v>2017</v>
      </c>
      <c r="I62" s="446">
        <v>23.7</v>
      </c>
      <c r="J62" s="409" t="s">
        <v>140</v>
      </c>
      <c r="K62" s="889" t="s">
        <v>1462</v>
      </c>
      <c r="L62" s="1217"/>
      <c r="N62" s="500">
        <v>275000</v>
      </c>
      <c r="O62" s="870" t="s">
        <v>1437</v>
      </c>
      <c r="P62" s="749"/>
      <c r="Q62" s="740"/>
      <c r="R62" s="122">
        <f>IF(OR(T62="",L62=""),0,L62*T62)</f>
        <v>0</v>
      </c>
      <c r="S62" s="122">
        <f>IF(OR(U62="",L62=""),0,L62*U62)</f>
        <v>0</v>
      </c>
      <c r="T62" s="278">
        <f>(V62/1000)*(W62/1000)*(X62/1000)</f>
        <v>0.13324175999999999</v>
      </c>
      <c r="U62" s="91">
        <v>25.5</v>
      </c>
      <c r="V62" s="95">
        <v>828</v>
      </c>
      <c r="W62" s="95">
        <v>540</v>
      </c>
      <c r="X62" s="95">
        <v>298</v>
      </c>
      <c r="Y62" s="1336"/>
      <c r="Z62" s="1374"/>
    </row>
    <row r="63" spans="1:26" ht="15" customHeight="1" thickBot="1">
      <c r="A63" s="1730"/>
      <c r="B63" s="23" t="s">
        <v>2012</v>
      </c>
      <c r="C63" s="282">
        <v>5.28</v>
      </c>
      <c r="D63" s="1233"/>
      <c r="E63" s="282"/>
      <c r="F63" s="372">
        <v>57</v>
      </c>
      <c r="G63" s="380" t="s">
        <v>1348</v>
      </c>
      <c r="H63" s="1238" t="s">
        <v>1435</v>
      </c>
      <c r="I63" s="372">
        <v>33.5</v>
      </c>
      <c r="J63" s="720" t="s">
        <v>140</v>
      </c>
      <c r="K63" s="935" t="s">
        <v>1462</v>
      </c>
      <c r="L63" s="1159"/>
      <c r="N63" s="500">
        <v>319000</v>
      </c>
      <c r="O63" s="870" t="s">
        <v>1437</v>
      </c>
      <c r="P63" s="749"/>
      <c r="Q63" s="740"/>
      <c r="R63" s="122">
        <f>IF(OR(T63="",L63=""),0,L63*T63)</f>
        <v>0</v>
      </c>
      <c r="S63" s="122">
        <f>IF(OR(U63="",L63=""),0,L63*U63)</f>
        <v>0</v>
      </c>
      <c r="T63" s="278">
        <f>(V63/1000)*(W63/1000)*(X63/1000)</f>
        <v>0.20820825000000001</v>
      </c>
      <c r="U63" s="91">
        <v>36.1</v>
      </c>
      <c r="V63" s="95">
        <v>915</v>
      </c>
      <c r="W63" s="95">
        <v>615</v>
      </c>
      <c r="X63" s="95">
        <v>370</v>
      </c>
      <c r="Y63" s="1336"/>
      <c r="Z63" s="1374"/>
    </row>
    <row r="64" spans="1:26" ht="15" customHeight="1">
      <c r="A64" s="1730"/>
      <c r="B64" s="1215" t="s">
        <v>1065</v>
      </c>
      <c r="C64" s="1240">
        <v>7.03</v>
      </c>
      <c r="D64" s="1216"/>
      <c r="E64" s="1240"/>
      <c r="F64" s="1244">
        <v>60.5</v>
      </c>
      <c r="G64" s="374" t="s">
        <v>407</v>
      </c>
      <c r="H64" s="446" t="s">
        <v>2064</v>
      </c>
      <c r="I64" s="1244">
        <v>49</v>
      </c>
      <c r="J64" s="1240" t="s">
        <v>140</v>
      </c>
      <c r="K64" s="1289" t="s">
        <v>1462</v>
      </c>
      <c r="L64" s="1217"/>
      <c r="N64" s="500">
        <v>393000</v>
      </c>
      <c r="O64" s="652" t="s">
        <v>532</v>
      </c>
      <c r="P64" s="749"/>
      <c r="Q64" s="740"/>
      <c r="R64" s="122">
        <f t="shared" si="8"/>
        <v>0</v>
      </c>
      <c r="S64" s="122">
        <f t="shared" si="9"/>
        <v>0</v>
      </c>
      <c r="T64" s="278">
        <f t="shared" ref="T64:T65" si="12">(V64/1000)*(W64/1000)*(X64/1000)</f>
        <v>0.28778712499999998</v>
      </c>
      <c r="U64" s="91">
        <v>51.5</v>
      </c>
      <c r="V64" s="95">
        <v>965</v>
      </c>
      <c r="W64" s="95">
        <v>755</v>
      </c>
      <c r="X64" s="95">
        <v>395</v>
      </c>
      <c r="Y64" s="1336"/>
      <c r="Z64" s="1374"/>
    </row>
    <row r="65" spans="1:26" ht="15" customHeight="1" thickBot="1">
      <c r="A65" s="1730"/>
      <c r="B65" s="23" t="s">
        <v>1066</v>
      </c>
      <c r="C65" s="282">
        <v>15.53</v>
      </c>
      <c r="D65" s="1233"/>
      <c r="E65" s="282"/>
      <c r="F65" s="372">
        <v>63</v>
      </c>
      <c r="G65" s="376" t="s">
        <v>543</v>
      </c>
      <c r="H65" s="1238" t="s">
        <v>2065</v>
      </c>
      <c r="I65" s="372">
        <v>112.8</v>
      </c>
      <c r="J65" s="282" t="s">
        <v>140</v>
      </c>
      <c r="K65" s="935" t="s">
        <v>1462</v>
      </c>
      <c r="L65" s="1159"/>
      <c r="N65" s="500">
        <v>736000</v>
      </c>
      <c r="O65" s="652" t="s">
        <v>532</v>
      </c>
      <c r="P65" s="749"/>
      <c r="Q65" s="740"/>
      <c r="R65" s="122">
        <f t="shared" si="8"/>
        <v>0</v>
      </c>
      <c r="S65" s="122">
        <f t="shared" si="9"/>
        <v>0</v>
      </c>
      <c r="T65" s="278">
        <f t="shared" si="12"/>
        <v>0.80482500000000001</v>
      </c>
      <c r="U65" s="91">
        <v>126</v>
      </c>
      <c r="V65" s="95">
        <v>1095</v>
      </c>
      <c r="W65" s="95">
        <v>1470</v>
      </c>
      <c r="X65" s="95">
        <v>500</v>
      </c>
      <c r="Y65" s="1336"/>
      <c r="Z65" s="1374"/>
    </row>
    <row r="66" spans="1:26" ht="15" customHeight="1">
      <c r="A66" s="1730"/>
      <c r="B66" s="15" t="s">
        <v>2013</v>
      </c>
      <c r="C66" s="1242">
        <v>7.03</v>
      </c>
      <c r="D66" s="1235"/>
      <c r="E66" s="1242"/>
      <c r="F66" s="1243">
        <v>60</v>
      </c>
      <c r="G66" s="97" t="s">
        <v>1343</v>
      </c>
      <c r="H66" s="1237" t="s">
        <v>2018</v>
      </c>
      <c r="I66" s="1243">
        <v>43.9</v>
      </c>
      <c r="J66" s="1242" t="s">
        <v>140</v>
      </c>
      <c r="K66" s="889" t="s">
        <v>1462</v>
      </c>
      <c r="L66" s="1158"/>
      <c r="N66" s="500">
        <v>399000</v>
      </c>
      <c r="O66" s="870" t="s">
        <v>1437</v>
      </c>
      <c r="P66" s="749"/>
      <c r="Q66" s="740"/>
      <c r="R66" s="122">
        <f t="shared" ref="R66:R69" si="13">IF(OR(T66="",L66=""),0,L66*T66)</f>
        <v>0</v>
      </c>
      <c r="S66" s="122">
        <f t="shared" ref="S66:S69" si="14">IF(OR(U66="",L66=""),0,L66*U66)</f>
        <v>0</v>
      </c>
      <c r="T66" s="278">
        <f t="shared" ref="T66:T69" si="15">(V66/1000)*(W66/1000)*(X66/1000)</f>
        <v>0.29304740000000001</v>
      </c>
      <c r="U66" s="91">
        <v>46.9</v>
      </c>
      <c r="V66" s="95">
        <v>995</v>
      </c>
      <c r="W66" s="95">
        <v>740</v>
      </c>
      <c r="X66" s="95">
        <v>398</v>
      </c>
      <c r="Y66" s="1336"/>
      <c r="Z66" s="1374"/>
    </row>
    <row r="67" spans="1:26" ht="15" customHeight="1">
      <c r="A67" s="1730"/>
      <c r="B67" s="15" t="s">
        <v>2014</v>
      </c>
      <c r="C67" s="1242">
        <v>10.55</v>
      </c>
      <c r="D67" s="1235"/>
      <c r="E67" s="1242"/>
      <c r="F67" s="1243">
        <v>63</v>
      </c>
      <c r="G67" s="97" t="s">
        <v>412</v>
      </c>
      <c r="H67" s="1237" t="s">
        <v>1436</v>
      </c>
      <c r="I67" s="1243">
        <v>80.5</v>
      </c>
      <c r="J67" s="1242" t="s">
        <v>140</v>
      </c>
      <c r="K67" s="889" t="s">
        <v>1462</v>
      </c>
      <c r="L67" s="1158"/>
      <c r="N67" s="500">
        <v>567000</v>
      </c>
      <c r="O67" s="870" t="s">
        <v>1437</v>
      </c>
      <c r="P67" s="749"/>
      <c r="Q67" s="740"/>
      <c r="R67" s="122">
        <f t="shared" si="13"/>
        <v>0</v>
      </c>
      <c r="S67" s="122">
        <f t="shared" si="14"/>
        <v>0</v>
      </c>
      <c r="T67" s="278">
        <f t="shared" si="15"/>
        <v>0.48232500000000006</v>
      </c>
      <c r="U67" s="91">
        <v>85</v>
      </c>
      <c r="V67" s="95">
        <v>1090</v>
      </c>
      <c r="W67" s="95">
        <v>885</v>
      </c>
      <c r="X67" s="95">
        <v>500</v>
      </c>
      <c r="Y67" s="1336"/>
      <c r="Z67" s="1374"/>
    </row>
    <row r="68" spans="1:26" ht="15" customHeight="1">
      <c r="A68" s="1730"/>
      <c r="B68" s="15" t="s">
        <v>2015</v>
      </c>
      <c r="C68" s="1242">
        <v>14.07</v>
      </c>
      <c r="D68" s="1235"/>
      <c r="E68" s="1242"/>
      <c r="F68" s="1243">
        <v>63.5</v>
      </c>
      <c r="G68" s="97" t="s">
        <v>797</v>
      </c>
      <c r="H68" s="1237" t="s">
        <v>1062</v>
      </c>
      <c r="I68" s="1243">
        <v>103.7</v>
      </c>
      <c r="J68" s="1242" t="s">
        <v>140</v>
      </c>
      <c r="K68" s="889" t="s">
        <v>1462</v>
      </c>
      <c r="L68" s="1158"/>
      <c r="N68" s="500">
        <v>606000</v>
      </c>
      <c r="O68" s="870" t="s">
        <v>1437</v>
      </c>
      <c r="P68" s="749"/>
      <c r="Q68" s="740"/>
      <c r="R68" s="122">
        <f t="shared" si="13"/>
        <v>0</v>
      </c>
      <c r="S68" s="122">
        <f t="shared" si="14"/>
        <v>0</v>
      </c>
      <c r="T68" s="278">
        <f t="shared" si="15"/>
        <v>0.80219700000000005</v>
      </c>
      <c r="U68" s="91">
        <v>118.3</v>
      </c>
      <c r="V68" s="95">
        <v>1095</v>
      </c>
      <c r="W68" s="95">
        <v>1480</v>
      </c>
      <c r="X68" s="95">
        <v>495</v>
      </c>
      <c r="Y68" s="1336"/>
      <c r="Z68" s="1374"/>
    </row>
    <row r="69" spans="1:26" ht="15" customHeight="1" thickBot="1">
      <c r="A69" s="1731"/>
      <c r="B69" s="23" t="s">
        <v>2016</v>
      </c>
      <c r="C69" s="282">
        <v>15.24</v>
      </c>
      <c r="D69" s="1233"/>
      <c r="E69" s="282"/>
      <c r="F69" s="372">
        <v>64</v>
      </c>
      <c r="G69" s="376" t="s">
        <v>797</v>
      </c>
      <c r="H69" s="1238" t="s">
        <v>1062</v>
      </c>
      <c r="I69" s="372">
        <v>107</v>
      </c>
      <c r="J69" s="282" t="s">
        <v>140</v>
      </c>
      <c r="K69" s="935" t="s">
        <v>1462</v>
      </c>
      <c r="L69" s="1159"/>
      <c r="N69" s="500">
        <v>751000</v>
      </c>
      <c r="O69" s="870" t="s">
        <v>1437</v>
      </c>
      <c r="P69" s="749"/>
      <c r="Q69" s="740"/>
      <c r="R69" s="122">
        <f t="shared" si="13"/>
        <v>0</v>
      </c>
      <c r="S69" s="122">
        <f t="shared" si="14"/>
        <v>0</v>
      </c>
      <c r="T69" s="278">
        <f t="shared" si="15"/>
        <v>0.80219700000000005</v>
      </c>
      <c r="U69" s="91">
        <v>121.2</v>
      </c>
      <c r="V69" s="95">
        <v>1095</v>
      </c>
      <c r="W69" s="95">
        <v>1480</v>
      </c>
      <c r="X69" s="95">
        <v>495</v>
      </c>
      <c r="Y69" s="1336"/>
      <c r="Z69" s="1374"/>
    </row>
    <row r="70" spans="1:26" ht="23.25" customHeight="1" thickBot="1">
      <c r="A70" s="1699" t="s">
        <v>1182</v>
      </c>
      <c r="B70" s="1700"/>
      <c r="C70" s="1700"/>
      <c r="D70" s="1700"/>
      <c r="E70" s="1700"/>
      <c r="F70" s="1700"/>
      <c r="G70" s="1700"/>
      <c r="H70" s="1700"/>
      <c r="I70" s="1700"/>
      <c r="J70" s="1700"/>
      <c r="K70" s="1700"/>
      <c r="L70" s="1701"/>
      <c r="N70" s="781"/>
      <c r="O70" s="207"/>
      <c r="P70" s="749"/>
      <c r="R70" s="95"/>
      <c r="Y70" s="1336"/>
      <c r="Z70" s="1374"/>
    </row>
    <row r="71" spans="1:26" ht="15.75" customHeight="1">
      <c r="A71" s="31" t="s">
        <v>159</v>
      </c>
      <c r="B71" s="32" t="s">
        <v>287</v>
      </c>
      <c r="C71" s="904">
        <v>3.2</v>
      </c>
      <c r="D71" s="904" t="s">
        <v>289</v>
      </c>
      <c r="E71" s="466">
        <v>1.3</v>
      </c>
      <c r="F71" s="908">
        <v>49</v>
      </c>
      <c r="G71" s="904" t="s">
        <v>985</v>
      </c>
      <c r="H71" s="904" t="s">
        <v>986</v>
      </c>
      <c r="I71" s="904">
        <v>30</v>
      </c>
      <c r="J71" s="908">
        <v>1</v>
      </c>
      <c r="K71" s="934" t="s">
        <v>1462</v>
      </c>
      <c r="L71" s="778"/>
      <c r="N71" s="500">
        <v>136000</v>
      </c>
      <c r="O71" s="102"/>
      <c r="P71" s="749"/>
      <c r="Q71" s="740"/>
      <c r="R71" s="122">
        <f t="shared" ref="R71:R84" si="16">IF(OR(T71="",L71=""),0,L71*T71)</f>
        <v>0</v>
      </c>
      <c r="S71" s="122">
        <f t="shared" ref="S71:S84" si="17">IF(OR(U71="",L71=""),0,L71*U71)</f>
        <v>0</v>
      </c>
      <c r="T71" s="278">
        <f>(V71/1000)*(W71/1000)*(X71/1000)</f>
        <v>0.20761650000000001</v>
      </c>
      <c r="U71" s="91">
        <v>33</v>
      </c>
      <c r="V71" s="95">
        <v>845</v>
      </c>
      <c r="W71" s="95">
        <v>630</v>
      </c>
      <c r="X71" s="95">
        <v>390</v>
      </c>
      <c r="Y71" s="1336"/>
      <c r="Z71" s="1374"/>
    </row>
    <row r="72" spans="1:26" ht="15.75" customHeight="1">
      <c r="A72" s="777" t="s">
        <v>159</v>
      </c>
      <c r="B72" s="15" t="s">
        <v>288</v>
      </c>
      <c r="C72" s="905">
        <v>5.3</v>
      </c>
      <c r="D72" s="905" t="s">
        <v>289</v>
      </c>
      <c r="E72" s="25">
        <v>1.95</v>
      </c>
      <c r="F72" s="909">
        <v>55</v>
      </c>
      <c r="G72" s="905" t="s">
        <v>987</v>
      </c>
      <c r="H72" s="905" t="s">
        <v>988</v>
      </c>
      <c r="I72" s="905">
        <v>35.5</v>
      </c>
      <c r="J72" s="909">
        <v>1</v>
      </c>
      <c r="K72" s="889" t="s">
        <v>1462</v>
      </c>
      <c r="L72" s="779"/>
      <c r="N72" s="500">
        <v>159000</v>
      </c>
      <c r="O72" s="767"/>
      <c r="P72" s="749"/>
      <c r="Q72" s="740"/>
      <c r="R72" s="122">
        <f t="shared" si="16"/>
        <v>0</v>
      </c>
      <c r="S72" s="122">
        <f t="shared" si="17"/>
        <v>0</v>
      </c>
      <c r="T72" s="278">
        <f>(V72/1000)*(W72/1000)*(X72/1000)</f>
        <v>0.24210899999999999</v>
      </c>
      <c r="U72" s="91">
        <v>39.5</v>
      </c>
      <c r="V72" s="95">
        <v>915</v>
      </c>
      <c r="W72" s="95">
        <v>630</v>
      </c>
      <c r="X72" s="95">
        <v>420</v>
      </c>
      <c r="Y72" s="1336"/>
      <c r="Z72" s="1374"/>
    </row>
    <row r="73" spans="1:26" ht="15.75" customHeight="1">
      <c r="A73" s="777" t="s">
        <v>159</v>
      </c>
      <c r="B73" s="15" t="s">
        <v>279</v>
      </c>
      <c r="C73" s="905">
        <v>7.1</v>
      </c>
      <c r="D73" s="905" t="s">
        <v>289</v>
      </c>
      <c r="E73" s="25">
        <v>2.54</v>
      </c>
      <c r="F73" s="909">
        <v>55</v>
      </c>
      <c r="G73" s="905" t="s">
        <v>987</v>
      </c>
      <c r="H73" s="905" t="s">
        <v>989</v>
      </c>
      <c r="I73" s="905">
        <v>41</v>
      </c>
      <c r="J73" s="909">
        <v>1</v>
      </c>
      <c r="K73" s="889" t="s">
        <v>1462</v>
      </c>
      <c r="L73" s="779"/>
      <c r="N73" s="500">
        <v>190000</v>
      </c>
      <c r="O73" s="767"/>
      <c r="P73" s="749"/>
      <c r="Q73" s="740"/>
      <c r="R73" s="122">
        <f t="shared" si="16"/>
        <v>0</v>
      </c>
      <c r="S73" s="122">
        <f t="shared" si="17"/>
        <v>0</v>
      </c>
      <c r="T73" s="278">
        <f>(V73/1000)*(W73/1000)*(X73/1000)</f>
        <v>0.24210899999999999</v>
      </c>
      <c r="U73" s="91">
        <v>44</v>
      </c>
      <c r="V73" s="95">
        <v>915</v>
      </c>
      <c r="W73" s="95">
        <v>630</v>
      </c>
      <c r="X73" s="95">
        <v>420</v>
      </c>
      <c r="Y73" s="1336"/>
      <c r="Z73" s="1374"/>
    </row>
    <row r="74" spans="1:26" ht="15.75" customHeight="1">
      <c r="A74" s="777" t="s">
        <v>159</v>
      </c>
      <c r="B74" s="15" t="s">
        <v>280</v>
      </c>
      <c r="C74" s="905">
        <v>10.5</v>
      </c>
      <c r="D74" s="905" t="s">
        <v>161</v>
      </c>
      <c r="E74" s="25">
        <v>4</v>
      </c>
      <c r="F74" s="909">
        <v>56</v>
      </c>
      <c r="G74" s="905" t="s">
        <v>291</v>
      </c>
      <c r="H74" s="905" t="s">
        <v>148</v>
      </c>
      <c r="I74" s="905">
        <v>85.8</v>
      </c>
      <c r="J74" s="909">
        <v>1</v>
      </c>
      <c r="K74" s="889" t="s">
        <v>1462</v>
      </c>
      <c r="L74" s="779"/>
      <c r="N74" s="500">
        <v>300000</v>
      </c>
      <c r="O74" s="767"/>
      <c r="P74" s="749"/>
      <c r="Q74" s="740"/>
      <c r="R74" s="122">
        <f t="shared" si="16"/>
        <v>0</v>
      </c>
      <c r="S74" s="122">
        <f t="shared" si="17"/>
        <v>0</v>
      </c>
      <c r="T74" s="278">
        <f t="shared" ref="T74:T84" si="18">(V74/1000)*(W74/1000)*(X74/1000)</f>
        <v>0.53592000000000006</v>
      </c>
      <c r="U74" s="91">
        <v>95.6</v>
      </c>
      <c r="V74" s="95">
        <v>1120</v>
      </c>
      <c r="W74" s="95">
        <v>1100</v>
      </c>
      <c r="X74" s="95">
        <v>435</v>
      </c>
      <c r="Y74" s="1336"/>
      <c r="Z74" s="1374"/>
    </row>
    <row r="75" spans="1:26" ht="15.75" customHeight="1">
      <c r="A75" s="777" t="s">
        <v>159</v>
      </c>
      <c r="B75" s="15" t="s">
        <v>281</v>
      </c>
      <c r="C75" s="905">
        <v>14</v>
      </c>
      <c r="D75" s="905" t="s">
        <v>161</v>
      </c>
      <c r="E75" s="25">
        <v>5.2</v>
      </c>
      <c r="F75" s="909">
        <v>56</v>
      </c>
      <c r="G75" s="905" t="s">
        <v>335</v>
      </c>
      <c r="H75" s="905" t="s">
        <v>162</v>
      </c>
      <c r="I75" s="905">
        <v>91.6</v>
      </c>
      <c r="J75" s="909">
        <v>1</v>
      </c>
      <c r="K75" s="889" t="s">
        <v>1462</v>
      </c>
      <c r="L75" s="779"/>
      <c r="N75" s="500">
        <v>313000</v>
      </c>
      <c r="O75" s="767"/>
      <c r="P75" s="749"/>
      <c r="Q75" s="740"/>
      <c r="R75" s="122">
        <f t="shared" si="16"/>
        <v>0</v>
      </c>
      <c r="S75" s="122">
        <f t="shared" si="17"/>
        <v>0</v>
      </c>
      <c r="T75" s="278">
        <f t="shared" si="18"/>
        <v>0.59752903200000007</v>
      </c>
      <c r="U75" s="91">
        <v>102</v>
      </c>
      <c r="V75" s="95">
        <v>1032</v>
      </c>
      <c r="W75" s="95">
        <v>1307</v>
      </c>
      <c r="X75" s="95">
        <v>443</v>
      </c>
      <c r="Y75" s="1336"/>
      <c r="Z75" s="1374"/>
    </row>
    <row r="76" spans="1:26" ht="15.75" customHeight="1">
      <c r="A76" s="777" t="s">
        <v>159</v>
      </c>
      <c r="B76" s="15" t="s">
        <v>282</v>
      </c>
      <c r="C76" s="905">
        <v>16</v>
      </c>
      <c r="D76" s="905" t="s">
        <v>161</v>
      </c>
      <c r="E76" s="25">
        <v>6.2</v>
      </c>
      <c r="F76" s="909">
        <v>57</v>
      </c>
      <c r="G76" s="905" t="s">
        <v>335</v>
      </c>
      <c r="H76" s="905" t="s">
        <v>162</v>
      </c>
      <c r="I76" s="905">
        <v>96.6</v>
      </c>
      <c r="J76" s="909">
        <v>1</v>
      </c>
      <c r="K76" s="889" t="s">
        <v>1462</v>
      </c>
      <c r="L76" s="779"/>
      <c r="N76" s="500">
        <v>369000</v>
      </c>
      <c r="O76" s="767"/>
      <c r="P76" s="749"/>
      <c r="Q76" s="740"/>
      <c r="R76" s="122">
        <f t="shared" si="16"/>
        <v>0</v>
      </c>
      <c r="S76" s="122">
        <f t="shared" si="17"/>
        <v>0</v>
      </c>
      <c r="T76" s="278">
        <f t="shared" si="18"/>
        <v>0.59752903200000007</v>
      </c>
      <c r="U76" s="91">
        <v>107</v>
      </c>
      <c r="V76" s="95">
        <v>1032</v>
      </c>
      <c r="W76" s="95">
        <v>1307</v>
      </c>
      <c r="X76" s="95">
        <v>443</v>
      </c>
      <c r="Y76" s="1336"/>
      <c r="Z76" s="1374"/>
    </row>
    <row r="77" spans="1:26" ht="15.75" customHeight="1">
      <c r="A77" s="777" t="s">
        <v>159</v>
      </c>
      <c r="B77" s="15" t="s">
        <v>283</v>
      </c>
      <c r="C77" s="905">
        <v>22</v>
      </c>
      <c r="D77" s="905" t="s">
        <v>290</v>
      </c>
      <c r="E77" s="25">
        <v>7.6</v>
      </c>
      <c r="F77" s="909">
        <v>65</v>
      </c>
      <c r="G77" s="905" t="s">
        <v>292</v>
      </c>
      <c r="H77" s="905" t="s">
        <v>163</v>
      </c>
      <c r="I77" s="905">
        <v>171</v>
      </c>
      <c r="J77" s="909">
        <v>1</v>
      </c>
      <c r="K77" s="889" t="s">
        <v>1462</v>
      </c>
      <c r="L77" s="779"/>
      <c r="N77" s="500">
        <v>787000</v>
      </c>
      <c r="O77" s="767"/>
      <c r="P77" s="749"/>
      <c r="Q77" s="740"/>
      <c r="R77" s="122">
        <f t="shared" si="16"/>
        <v>0</v>
      </c>
      <c r="S77" s="122">
        <f t="shared" si="17"/>
        <v>0</v>
      </c>
      <c r="T77" s="278">
        <f t="shared" si="18"/>
        <v>1.0214160000000001</v>
      </c>
      <c r="U77" s="91">
        <v>190</v>
      </c>
      <c r="V77" s="95">
        <v>1320</v>
      </c>
      <c r="W77" s="95">
        <v>1060</v>
      </c>
      <c r="X77" s="95">
        <v>730</v>
      </c>
      <c r="Y77" s="1336"/>
      <c r="Z77" s="1374"/>
    </row>
    <row r="78" spans="1:26" ht="15.75" customHeight="1">
      <c r="A78" s="777" t="s">
        <v>159</v>
      </c>
      <c r="B78" s="15" t="s">
        <v>284</v>
      </c>
      <c r="C78" s="905">
        <v>28</v>
      </c>
      <c r="D78" s="905" t="s">
        <v>290</v>
      </c>
      <c r="E78" s="25">
        <v>9.6</v>
      </c>
      <c r="F78" s="909">
        <v>67</v>
      </c>
      <c r="G78" s="905" t="s">
        <v>292</v>
      </c>
      <c r="H78" s="905" t="s">
        <v>163</v>
      </c>
      <c r="I78" s="905">
        <v>185</v>
      </c>
      <c r="J78" s="909">
        <v>1</v>
      </c>
      <c r="K78" s="889" t="s">
        <v>1462</v>
      </c>
      <c r="L78" s="779"/>
      <c r="N78" s="500">
        <v>812000</v>
      </c>
      <c r="O78" s="767"/>
      <c r="P78" s="749"/>
      <c r="Q78" s="740"/>
      <c r="R78" s="122">
        <f t="shared" si="16"/>
        <v>0</v>
      </c>
      <c r="S78" s="122">
        <f t="shared" si="17"/>
        <v>0</v>
      </c>
      <c r="T78" s="278">
        <f t="shared" si="18"/>
        <v>1.0214160000000001</v>
      </c>
      <c r="U78" s="91">
        <v>202</v>
      </c>
      <c r="V78" s="95">
        <v>1320</v>
      </c>
      <c r="W78" s="95">
        <v>1060</v>
      </c>
      <c r="X78" s="95">
        <v>730</v>
      </c>
      <c r="Y78" s="1336"/>
      <c r="Z78" s="1374"/>
    </row>
    <row r="79" spans="1:26" ht="15.75" customHeight="1">
      <c r="A79" s="777" t="s">
        <v>159</v>
      </c>
      <c r="B79" s="15" t="s">
        <v>285</v>
      </c>
      <c r="C79" s="905">
        <v>35</v>
      </c>
      <c r="D79" s="905" t="s">
        <v>228</v>
      </c>
      <c r="E79" s="25">
        <v>12.6</v>
      </c>
      <c r="F79" s="909">
        <v>69</v>
      </c>
      <c r="G79" s="905" t="s">
        <v>292</v>
      </c>
      <c r="H79" s="905" t="s">
        <v>163</v>
      </c>
      <c r="I79" s="905">
        <v>199</v>
      </c>
      <c r="J79" s="909">
        <v>1</v>
      </c>
      <c r="K79" s="889" t="s">
        <v>1462</v>
      </c>
      <c r="L79" s="779"/>
      <c r="N79" s="500">
        <v>1024000</v>
      </c>
      <c r="O79" s="767"/>
      <c r="P79" s="749"/>
      <c r="Q79" s="740"/>
      <c r="R79" s="122">
        <f t="shared" si="16"/>
        <v>0</v>
      </c>
      <c r="S79" s="122">
        <f t="shared" si="17"/>
        <v>0</v>
      </c>
      <c r="T79" s="278">
        <f t="shared" si="18"/>
        <v>1.0214160000000001</v>
      </c>
      <c r="U79" s="91">
        <v>215</v>
      </c>
      <c r="V79" s="95">
        <v>1320</v>
      </c>
      <c r="W79" s="95">
        <v>1060</v>
      </c>
      <c r="X79" s="95">
        <v>730</v>
      </c>
      <c r="Y79" s="1336"/>
      <c r="Z79" s="1374"/>
    </row>
    <row r="80" spans="1:26" ht="15.75" customHeight="1">
      <c r="A80" s="777" t="s">
        <v>159</v>
      </c>
      <c r="B80" s="15" t="s">
        <v>286</v>
      </c>
      <c r="C80" s="905">
        <v>44</v>
      </c>
      <c r="D80" s="905" t="s">
        <v>160</v>
      </c>
      <c r="E80" s="25">
        <v>17.600000000000001</v>
      </c>
      <c r="F80" s="909">
        <v>70</v>
      </c>
      <c r="G80" s="905" t="s">
        <v>293</v>
      </c>
      <c r="H80" s="905" t="s">
        <v>294</v>
      </c>
      <c r="I80" s="905">
        <v>288</v>
      </c>
      <c r="J80" s="909">
        <v>1</v>
      </c>
      <c r="K80" s="889" t="s">
        <v>1462</v>
      </c>
      <c r="L80" s="779"/>
      <c r="N80" s="500">
        <v>1341000</v>
      </c>
      <c r="O80" s="767"/>
      <c r="P80" s="749"/>
      <c r="Q80" s="740"/>
      <c r="R80" s="122">
        <f t="shared" si="16"/>
        <v>0</v>
      </c>
      <c r="S80" s="122">
        <f t="shared" si="17"/>
        <v>0</v>
      </c>
      <c r="T80" s="278">
        <f t="shared" si="18"/>
        <v>1.9154789999999999</v>
      </c>
      <c r="U80" s="91">
        <v>308</v>
      </c>
      <c r="V80" s="95">
        <v>1305</v>
      </c>
      <c r="W80" s="95">
        <v>1790</v>
      </c>
      <c r="X80" s="95">
        <v>820</v>
      </c>
      <c r="Y80" s="1336"/>
      <c r="Z80" s="1374"/>
    </row>
    <row r="81" spans="1:26" ht="15.75" customHeight="1">
      <c r="A81" s="777" t="s">
        <v>159</v>
      </c>
      <c r="B81" s="15" t="s">
        <v>224</v>
      </c>
      <c r="C81" s="905">
        <v>53</v>
      </c>
      <c r="D81" s="905" t="s">
        <v>228</v>
      </c>
      <c r="E81" s="25">
        <v>16.8</v>
      </c>
      <c r="F81" s="909">
        <v>73</v>
      </c>
      <c r="G81" s="905" t="s">
        <v>371</v>
      </c>
      <c r="H81" s="905" t="s">
        <v>372</v>
      </c>
      <c r="I81" s="905">
        <v>403</v>
      </c>
      <c r="J81" s="909">
        <v>2</v>
      </c>
      <c r="K81" s="889" t="s">
        <v>1462</v>
      </c>
      <c r="L81" s="779"/>
      <c r="N81" s="500">
        <v>1784000</v>
      </c>
      <c r="O81" s="767"/>
      <c r="P81" s="749"/>
      <c r="Q81" s="740"/>
      <c r="R81" s="122">
        <f t="shared" si="16"/>
        <v>0</v>
      </c>
      <c r="S81" s="122">
        <f t="shared" si="17"/>
        <v>0</v>
      </c>
      <c r="T81" s="278">
        <f t="shared" si="18"/>
        <v>2.1673048320000001</v>
      </c>
      <c r="U81" s="91">
        <v>415</v>
      </c>
      <c r="V81" s="95">
        <v>1844</v>
      </c>
      <c r="W81" s="95">
        <v>1272</v>
      </c>
      <c r="X81" s="95">
        <v>924</v>
      </c>
      <c r="Y81" s="1336"/>
      <c r="Z81" s="1374"/>
    </row>
    <row r="82" spans="1:26" ht="15.75" customHeight="1">
      <c r="A82" s="777" t="s">
        <v>159</v>
      </c>
      <c r="B82" s="15" t="s">
        <v>225</v>
      </c>
      <c r="C82" s="905">
        <v>61</v>
      </c>
      <c r="D82" s="905" t="s">
        <v>228</v>
      </c>
      <c r="E82" s="25">
        <v>19</v>
      </c>
      <c r="F82" s="909">
        <v>76</v>
      </c>
      <c r="G82" s="905" t="s">
        <v>371</v>
      </c>
      <c r="H82" s="905" t="s">
        <v>372</v>
      </c>
      <c r="I82" s="905">
        <v>413</v>
      </c>
      <c r="J82" s="909">
        <v>2</v>
      </c>
      <c r="K82" s="889" t="s">
        <v>1462</v>
      </c>
      <c r="L82" s="779"/>
      <c r="N82" s="500">
        <v>1994000</v>
      </c>
      <c r="O82" s="767"/>
      <c r="P82" s="749"/>
      <c r="Q82" s="740"/>
      <c r="R82" s="122">
        <f t="shared" si="16"/>
        <v>0</v>
      </c>
      <c r="S82" s="122">
        <f t="shared" si="17"/>
        <v>0</v>
      </c>
      <c r="T82" s="278">
        <f t="shared" si="18"/>
        <v>2.1673048320000001</v>
      </c>
      <c r="U82" s="91">
        <v>424</v>
      </c>
      <c r="V82" s="95">
        <v>1844</v>
      </c>
      <c r="W82" s="95">
        <v>1272</v>
      </c>
      <c r="X82" s="95">
        <v>924</v>
      </c>
      <c r="Y82" s="1336"/>
      <c r="Z82" s="1374"/>
    </row>
    <row r="83" spans="1:26" ht="15.75" customHeight="1">
      <c r="A83" s="777" t="s">
        <v>159</v>
      </c>
      <c r="B83" s="15" t="s">
        <v>226</v>
      </c>
      <c r="C83" s="905">
        <v>70</v>
      </c>
      <c r="D83" s="905" t="s">
        <v>228</v>
      </c>
      <c r="E83" s="25">
        <v>22</v>
      </c>
      <c r="F83" s="909">
        <v>76</v>
      </c>
      <c r="G83" s="905" t="s">
        <v>621</v>
      </c>
      <c r="H83" s="905" t="s">
        <v>373</v>
      </c>
      <c r="I83" s="905">
        <v>508</v>
      </c>
      <c r="J83" s="909">
        <v>2</v>
      </c>
      <c r="K83" s="889" t="s">
        <v>1462</v>
      </c>
      <c r="L83" s="779"/>
      <c r="N83" s="500">
        <v>2172000</v>
      </c>
      <c r="O83" s="767"/>
      <c r="P83" s="749"/>
      <c r="Q83" s="740"/>
      <c r="R83" s="122">
        <f t="shared" si="16"/>
        <v>0</v>
      </c>
      <c r="S83" s="122">
        <f t="shared" si="17"/>
        <v>0</v>
      </c>
      <c r="T83" s="278">
        <f t="shared" si="18"/>
        <v>3.0544410000000002</v>
      </c>
      <c r="U83" s="91">
        <v>523</v>
      </c>
      <c r="V83" s="95">
        <v>2168</v>
      </c>
      <c r="W83" s="95">
        <v>1275</v>
      </c>
      <c r="X83" s="95">
        <v>1105</v>
      </c>
      <c r="Y83" s="1336"/>
      <c r="Z83" s="1374"/>
    </row>
    <row r="84" spans="1:26" ht="15.75" customHeight="1" thickBot="1">
      <c r="A84" s="22" t="s">
        <v>159</v>
      </c>
      <c r="B84" s="23" t="s">
        <v>227</v>
      </c>
      <c r="C84" s="906">
        <v>105</v>
      </c>
      <c r="D84" s="906" t="s">
        <v>228</v>
      </c>
      <c r="E84" s="451">
        <v>28</v>
      </c>
      <c r="F84" s="910">
        <v>78</v>
      </c>
      <c r="G84" s="906" t="s">
        <v>622</v>
      </c>
      <c r="H84" s="906" t="s">
        <v>623</v>
      </c>
      <c r="I84" s="906">
        <v>570</v>
      </c>
      <c r="J84" s="910">
        <v>2</v>
      </c>
      <c r="K84" s="935" t="s">
        <v>1462</v>
      </c>
      <c r="L84" s="780"/>
      <c r="N84" s="500">
        <v>3160000</v>
      </c>
      <c r="O84" s="767"/>
      <c r="P84" s="749"/>
      <c r="Q84" s="740"/>
      <c r="R84" s="122">
        <f t="shared" si="16"/>
        <v>0</v>
      </c>
      <c r="S84" s="122">
        <f t="shared" si="17"/>
        <v>0</v>
      </c>
      <c r="T84" s="278">
        <f t="shared" si="18"/>
        <v>4.0390490400000001</v>
      </c>
      <c r="U84" s="91">
        <v>582</v>
      </c>
      <c r="V84" s="95">
        <v>2168</v>
      </c>
      <c r="W84" s="95">
        <v>1686</v>
      </c>
      <c r="X84" s="95">
        <v>1105</v>
      </c>
      <c r="Y84" s="1336"/>
      <c r="Z84" s="1374"/>
    </row>
    <row r="85" spans="1:26" ht="23.25" customHeight="1" thickBot="1">
      <c r="A85" s="1699" t="s">
        <v>1115</v>
      </c>
      <c r="B85" s="1700"/>
      <c r="C85" s="1700"/>
      <c r="D85" s="1700"/>
      <c r="E85" s="1700"/>
      <c r="F85" s="1700"/>
      <c r="G85" s="1700"/>
      <c r="H85" s="1700"/>
      <c r="I85" s="1700"/>
      <c r="J85" s="1700"/>
      <c r="K85" s="1700"/>
      <c r="L85" s="1701"/>
      <c r="N85" s="781"/>
      <c r="O85" s="767"/>
      <c r="P85" s="749"/>
      <c r="R85" s="95"/>
      <c r="Y85" s="1336"/>
      <c r="Z85" s="1374"/>
    </row>
    <row r="86" spans="1:26" ht="15.75" customHeight="1">
      <c r="A86" s="31" t="s">
        <v>1116</v>
      </c>
      <c r="B86" s="32" t="s">
        <v>321</v>
      </c>
      <c r="C86" s="776" t="s">
        <v>158</v>
      </c>
      <c r="D86" s="746" t="s">
        <v>158</v>
      </c>
      <c r="E86" s="746" t="s">
        <v>158</v>
      </c>
      <c r="F86" s="746" t="s">
        <v>158</v>
      </c>
      <c r="G86" s="746" t="s">
        <v>158</v>
      </c>
      <c r="H86" s="904" t="s">
        <v>323</v>
      </c>
      <c r="I86" s="466" t="s">
        <v>140</v>
      </c>
      <c r="J86" s="466" t="s">
        <v>140</v>
      </c>
      <c r="K86" s="934" t="s">
        <v>1462</v>
      </c>
      <c r="L86" s="778"/>
      <c r="M86" s="91"/>
      <c r="N86" s="500">
        <v>105000</v>
      </c>
      <c r="O86" s="767"/>
      <c r="P86" s="749"/>
      <c r="Q86" s="740"/>
      <c r="R86" s="122">
        <f t="shared" ref="R86:R98" si="19">IF(OR(T86="",L86=""),0,L86*T86)</f>
        <v>0</v>
      </c>
      <c r="S86" s="122">
        <f t="shared" ref="S86:S98" si="20">IF(OR(U86="",L86=""),0,L86*U86)</f>
        <v>0</v>
      </c>
      <c r="T86" s="278">
        <v>1.0999999999999999E-2</v>
      </c>
      <c r="U86" s="91">
        <v>1.53</v>
      </c>
      <c r="V86" s="95">
        <v>340</v>
      </c>
      <c r="W86" s="95">
        <v>190</v>
      </c>
      <c r="X86" s="95">
        <v>200</v>
      </c>
      <c r="Y86" s="1336"/>
      <c r="Z86" s="1374"/>
    </row>
    <row r="87" spans="1:26" ht="15.75" customHeight="1">
      <c r="A87" s="777" t="s">
        <v>1117</v>
      </c>
      <c r="B87" s="15" t="s">
        <v>322</v>
      </c>
      <c r="C87" s="774" t="s">
        <v>158</v>
      </c>
      <c r="D87" s="775" t="s">
        <v>158</v>
      </c>
      <c r="E87" s="775" t="s">
        <v>158</v>
      </c>
      <c r="F87" s="775" t="s">
        <v>158</v>
      </c>
      <c r="G87" s="775" t="s">
        <v>158</v>
      </c>
      <c r="H87" s="905" t="s">
        <v>323</v>
      </c>
      <c r="I87" s="25" t="s">
        <v>140</v>
      </c>
      <c r="J87" s="25" t="s">
        <v>140</v>
      </c>
      <c r="K87" s="889" t="s">
        <v>1462</v>
      </c>
      <c r="L87" s="779"/>
      <c r="M87" s="91"/>
      <c r="N87" s="500">
        <v>112000</v>
      </c>
      <c r="O87" s="767"/>
      <c r="P87" s="749"/>
      <c r="Q87" s="740"/>
      <c r="R87" s="122">
        <f t="shared" si="19"/>
        <v>0</v>
      </c>
      <c r="S87" s="122">
        <f t="shared" si="20"/>
        <v>0</v>
      </c>
      <c r="T87" s="278">
        <v>1.0999999999999999E-2</v>
      </c>
      <c r="U87" s="91">
        <v>1.56</v>
      </c>
      <c r="V87" s="95">
        <v>340</v>
      </c>
      <c r="W87" s="95">
        <v>190</v>
      </c>
      <c r="X87" s="95">
        <v>200</v>
      </c>
      <c r="Y87" s="1336"/>
      <c r="Z87" s="1374"/>
    </row>
    <row r="88" spans="1:26" ht="15.75" customHeight="1">
      <c r="A88" s="777" t="s">
        <v>1118</v>
      </c>
      <c r="B88" s="15" t="s">
        <v>308</v>
      </c>
      <c r="C88" s="774" t="s">
        <v>158</v>
      </c>
      <c r="D88" s="775" t="s">
        <v>158</v>
      </c>
      <c r="E88" s="775" t="s">
        <v>158</v>
      </c>
      <c r="F88" s="775" t="s">
        <v>158</v>
      </c>
      <c r="G88" s="775" t="s">
        <v>158</v>
      </c>
      <c r="H88" s="905" t="s">
        <v>323</v>
      </c>
      <c r="I88" s="25" t="s">
        <v>140</v>
      </c>
      <c r="J88" s="25" t="s">
        <v>140</v>
      </c>
      <c r="K88" s="889" t="s">
        <v>1462</v>
      </c>
      <c r="L88" s="779"/>
      <c r="M88" s="91"/>
      <c r="N88" s="500">
        <v>118000</v>
      </c>
      <c r="O88" s="767"/>
      <c r="P88" s="749"/>
      <c r="Q88" s="740"/>
      <c r="R88" s="122">
        <f t="shared" si="19"/>
        <v>0</v>
      </c>
      <c r="S88" s="122">
        <f t="shared" si="20"/>
        <v>0</v>
      </c>
      <c r="T88" s="278">
        <v>1.0999999999999999E-2</v>
      </c>
      <c r="U88" s="91">
        <v>1.52</v>
      </c>
      <c r="V88" s="95">
        <v>340</v>
      </c>
      <c r="W88" s="95">
        <v>190</v>
      </c>
      <c r="X88" s="95">
        <v>200</v>
      </c>
      <c r="Y88" s="1336"/>
      <c r="Z88" s="1374"/>
    </row>
    <row r="89" spans="1:26" ht="15.75" customHeight="1">
      <c r="A89" s="777" t="s">
        <v>1119</v>
      </c>
      <c r="B89" s="15" t="s">
        <v>309</v>
      </c>
      <c r="C89" s="774" t="s">
        <v>158</v>
      </c>
      <c r="D89" s="775" t="s">
        <v>158</v>
      </c>
      <c r="E89" s="775" t="s">
        <v>158</v>
      </c>
      <c r="F89" s="775" t="s">
        <v>158</v>
      </c>
      <c r="G89" s="775" t="s">
        <v>158</v>
      </c>
      <c r="H89" s="905" t="s">
        <v>323</v>
      </c>
      <c r="I89" s="25" t="s">
        <v>140</v>
      </c>
      <c r="J89" s="25" t="s">
        <v>140</v>
      </c>
      <c r="K89" s="889" t="s">
        <v>1462</v>
      </c>
      <c r="L89" s="779"/>
      <c r="M89" s="91"/>
      <c r="N89" s="500">
        <v>120000</v>
      </c>
      <c r="O89" s="767"/>
      <c r="P89" s="749"/>
      <c r="Q89" s="740"/>
      <c r="R89" s="122">
        <f t="shared" si="19"/>
        <v>0</v>
      </c>
      <c r="S89" s="122">
        <f t="shared" si="20"/>
        <v>0</v>
      </c>
      <c r="T89" s="278">
        <v>1.0999999999999999E-2</v>
      </c>
      <c r="U89" s="91">
        <v>1.57</v>
      </c>
      <c r="V89" s="95">
        <v>340</v>
      </c>
      <c r="W89" s="95">
        <v>190</v>
      </c>
      <c r="X89" s="95">
        <v>200</v>
      </c>
      <c r="Y89" s="1336"/>
      <c r="Z89" s="1374"/>
    </row>
    <row r="90" spans="1:26" ht="15.75" customHeight="1">
      <c r="A90" s="777" t="s">
        <v>1120</v>
      </c>
      <c r="B90" s="15" t="s">
        <v>310</v>
      </c>
      <c r="C90" s="774" t="s">
        <v>158</v>
      </c>
      <c r="D90" s="775" t="s">
        <v>158</v>
      </c>
      <c r="E90" s="775" t="s">
        <v>158</v>
      </c>
      <c r="F90" s="775" t="s">
        <v>158</v>
      </c>
      <c r="G90" s="775" t="s">
        <v>158</v>
      </c>
      <c r="H90" s="905" t="s">
        <v>323</v>
      </c>
      <c r="I90" s="25" t="s">
        <v>140</v>
      </c>
      <c r="J90" s="25" t="s">
        <v>140</v>
      </c>
      <c r="K90" s="889" t="s">
        <v>1462</v>
      </c>
      <c r="L90" s="779"/>
      <c r="M90" s="91"/>
      <c r="N90" s="500">
        <v>120000</v>
      </c>
      <c r="O90" s="767"/>
      <c r="P90" s="749"/>
      <c r="Q90" s="740"/>
      <c r="R90" s="122">
        <f t="shared" si="19"/>
        <v>0</v>
      </c>
      <c r="S90" s="122">
        <f t="shared" si="20"/>
        <v>0</v>
      </c>
      <c r="T90" s="278">
        <v>1.0999999999999999E-2</v>
      </c>
      <c r="U90" s="91">
        <v>1.61</v>
      </c>
      <c r="V90" s="95">
        <v>340</v>
      </c>
      <c r="W90" s="95">
        <v>190</v>
      </c>
      <c r="X90" s="95">
        <v>200</v>
      </c>
      <c r="Y90" s="1336"/>
      <c r="Z90" s="1374"/>
    </row>
    <row r="91" spans="1:26" ht="15.75" customHeight="1">
      <c r="A91" s="777" t="s">
        <v>1121</v>
      </c>
      <c r="B91" s="15" t="s">
        <v>311</v>
      </c>
      <c r="C91" s="774" t="s">
        <v>158</v>
      </c>
      <c r="D91" s="775" t="s">
        <v>158</v>
      </c>
      <c r="E91" s="775" t="s">
        <v>158</v>
      </c>
      <c r="F91" s="775" t="s">
        <v>158</v>
      </c>
      <c r="G91" s="775" t="s">
        <v>158</v>
      </c>
      <c r="H91" s="905" t="s">
        <v>323</v>
      </c>
      <c r="I91" s="25" t="s">
        <v>140</v>
      </c>
      <c r="J91" s="25" t="s">
        <v>140</v>
      </c>
      <c r="K91" s="889" t="s">
        <v>1462</v>
      </c>
      <c r="L91" s="779"/>
      <c r="M91" s="91"/>
      <c r="N91" s="500">
        <v>120000</v>
      </c>
      <c r="O91" s="767"/>
      <c r="P91" s="749"/>
      <c r="Q91" s="740"/>
      <c r="R91" s="122">
        <f t="shared" si="19"/>
        <v>0</v>
      </c>
      <c r="S91" s="122">
        <f t="shared" si="20"/>
        <v>0</v>
      </c>
      <c r="T91" s="278">
        <v>1.0999999999999999E-2</v>
      </c>
      <c r="U91" s="91">
        <v>1.61</v>
      </c>
      <c r="V91" s="95">
        <v>340</v>
      </c>
      <c r="W91" s="95">
        <v>190</v>
      </c>
      <c r="X91" s="95">
        <v>200</v>
      </c>
      <c r="Y91" s="1336"/>
      <c r="Z91" s="1374"/>
    </row>
    <row r="92" spans="1:26" ht="15.75" customHeight="1">
      <c r="A92" s="777" t="s">
        <v>1122</v>
      </c>
      <c r="B92" s="15" t="s">
        <v>662</v>
      </c>
      <c r="C92" s="774" t="s">
        <v>158</v>
      </c>
      <c r="D92" s="775" t="s">
        <v>158</v>
      </c>
      <c r="E92" s="775" t="s">
        <v>158</v>
      </c>
      <c r="F92" s="775" t="s">
        <v>158</v>
      </c>
      <c r="G92" s="775" t="s">
        <v>158</v>
      </c>
      <c r="H92" s="905" t="s">
        <v>323</v>
      </c>
      <c r="I92" s="25" t="s">
        <v>140</v>
      </c>
      <c r="J92" s="25" t="s">
        <v>140</v>
      </c>
      <c r="K92" s="889" t="s">
        <v>1462</v>
      </c>
      <c r="L92" s="779"/>
      <c r="M92" s="91"/>
      <c r="N92" s="500">
        <v>122000</v>
      </c>
      <c r="O92" s="767"/>
      <c r="P92" s="749"/>
      <c r="Q92" s="740"/>
      <c r="R92" s="122">
        <f t="shared" si="19"/>
        <v>0</v>
      </c>
      <c r="S92" s="122">
        <f t="shared" si="20"/>
        <v>0</v>
      </c>
      <c r="T92" s="278">
        <v>1.0999999999999999E-2</v>
      </c>
      <c r="U92" s="91">
        <v>1.77</v>
      </c>
      <c r="V92" s="95">
        <v>340</v>
      </c>
      <c r="W92" s="95">
        <v>190</v>
      </c>
      <c r="X92" s="95">
        <v>200</v>
      </c>
      <c r="Y92" s="1336"/>
      <c r="Z92" s="1374"/>
    </row>
    <row r="93" spans="1:26" ht="15.75" customHeight="1">
      <c r="A93" s="777" t="s">
        <v>1123</v>
      </c>
      <c r="B93" s="15" t="s">
        <v>663</v>
      </c>
      <c r="C93" s="774" t="s">
        <v>158</v>
      </c>
      <c r="D93" s="775" t="s">
        <v>158</v>
      </c>
      <c r="E93" s="775" t="s">
        <v>158</v>
      </c>
      <c r="F93" s="775" t="s">
        <v>158</v>
      </c>
      <c r="G93" s="775" t="s">
        <v>158</v>
      </c>
      <c r="H93" s="905" t="s">
        <v>323</v>
      </c>
      <c r="I93" s="25" t="s">
        <v>140</v>
      </c>
      <c r="J93" s="25" t="s">
        <v>140</v>
      </c>
      <c r="K93" s="889" t="s">
        <v>1462</v>
      </c>
      <c r="L93" s="779"/>
      <c r="M93" s="91"/>
      <c r="N93" s="500">
        <v>134000</v>
      </c>
      <c r="O93" s="767"/>
      <c r="P93" s="749"/>
      <c r="Q93" s="740"/>
      <c r="R93" s="122">
        <f t="shared" si="19"/>
        <v>0</v>
      </c>
      <c r="S93" s="122">
        <f t="shared" si="20"/>
        <v>0</v>
      </c>
      <c r="T93" s="278">
        <v>1.0999999999999999E-2</v>
      </c>
      <c r="U93" s="91">
        <v>2.44</v>
      </c>
      <c r="V93" s="95">
        <v>340</v>
      </c>
      <c r="W93" s="95">
        <v>190</v>
      </c>
      <c r="X93" s="95">
        <v>200</v>
      </c>
      <c r="Y93" s="1336"/>
      <c r="Z93" s="1374"/>
    </row>
    <row r="94" spans="1:26" ht="15.75" customHeight="1">
      <c r="A94" s="777" t="s">
        <v>1124</v>
      </c>
      <c r="B94" s="15" t="s">
        <v>312</v>
      </c>
      <c r="C94" s="774" t="s">
        <v>158</v>
      </c>
      <c r="D94" s="775" t="s">
        <v>158</v>
      </c>
      <c r="E94" s="775" t="s">
        <v>158</v>
      </c>
      <c r="F94" s="775" t="s">
        <v>158</v>
      </c>
      <c r="G94" s="775" t="s">
        <v>158</v>
      </c>
      <c r="H94" s="905" t="s">
        <v>323</v>
      </c>
      <c r="I94" s="25" t="s">
        <v>140</v>
      </c>
      <c r="J94" s="25" t="s">
        <v>140</v>
      </c>
      <c r="K94" s="889" t="s">
        <v>1462</v>
      </c>
      <c r="L94" s="779"/>
      <c r="M94" s="91"/>
      <c r="N94" s="500">
        <v>134000</v>
      </c>
      <c r="O94" s="767"/>
      <c r="P94" s="749"/>
      <c r="Q94" s="740"/>
      <c r="R94" s="122">
        <f t="shared" si="19"/>
        <v>0</v>
      </c>
      <c r="S94" s="122">
        <f t="shared" si="20"/>
        <v>0</v>
      </c>
      <c r="T94" s="278">
        <v>1.0999999999999999E-2</v>
      </c>
      <c r="U94" s="91">
        <v>2.5499999999999998</v>
      </c>
      <c r="V94" s="95">
        <v>340</v>
      </c>
      <c r="W94" s="95">
        <v>190</v>
      </c>
      <c r="X94" s="95">
        <v>200</v>
      </c>
      <c r="Y94" s="1336"/>
      <c r="Z94" s="1374"/>
    </row>
    <row r="95" spans="1:26" ht="15.75" customHeight="1">
      <c r="A95" s="777" t="s">
        <v>1125</v>
      </c>
      <c r="B95" s="15" t="s">
        <v>313</v>
      </c>
      <c r="C95" s="774" t="s">
        <v>158</v>
      </c>
      <c r="D95" s="775" t="s">
        <v>158</v>
      </c>
      <c r="E95" s="775" t="s">
        <v>158</v>
      </c>
      <c r="F95" s="775" t="s">
        <v>158</v>
      </c>
      <c r="G95" s="775" t="s">
        <v>158</v>
      </c>
      <c r="H95" s="905" t="s">
        <v>323</v>
      </c>
      <c r="I95" s="25" t="s">
        <v>140</v>
      </c>
      <c r="J95" s="25" t="s">
        <v>140</v>
      </c>
      <c r="K95" s="889" t="s">
        <v>1462</v>
      </c>
      <c r="L95" s="779"/>
      <c r="M95" s="91"/>
      <c r="N95" s="500">
        <v>165000</v>
      </c>
      <c r="O95" s="767"/>
      <c r="P95" s="749"/>
      <c r="Q95" s="740"/>
      <c r="R95" s="122">
        <f t="shared" si="19"/>
        <v>0</v>
      </c>
      <c r="S95" s="122">
        <f t="shared" si="20"/>
        <v>0</v>
      </c>
      <c r="T95" s="278">
        <v>1.0999999999999999E-2</v>
      </c>
      <c r="U95" s="91">
        <v>2.62</v>
      </c>
      <c r="V95" s="95">
        <v>340</v>
      </c>
      <c r="W95" s="95">
        <v>190</v>
      </c>
      <c r="X95" s="95">
        <v>200</v>
      </c>
      <c r="Y95" s="1336"/>
      <c r="Z95" s="1374"/>
    </row>
    <row r="96" spans="1:26" ht="15.75" customHeight="1">
      <c r="A96" s="777" t="s">
        <v>1156</v>
      </c>
      <c r="B96" s="15" t="s">
        <v>324</v>
      </c>
      <c r="C96" s="774" t="s">
        <v>158</v>
      </c>
      <c r="D96" s="775" t="s">
        <v>158</v>
      </c>
      <c r="E96" s="775" t="s">
        <v>158</v>
      </c>
      <c r="F96" s="775" t="s">
        <v>158</v>
      </c>
      <c r="G96" s="775" t="s">
        <v>158</v>
      </c>
      <c r="H96" s="905" t="s">
        <v>1174</v>
      </c>
      <c r="I96" s="25" t="s">
        <v>140</v>
      </c>
      <c r="J96" s="25" t="s">
        <v>140</v>
      </c>
      <c r="K96" s="889" t="s">
        <v>1462</v>
      </c>
      <c r="L96" s="779"/>
      <c r="M96" s="91"/>
      <c r="N96" s="500">
        <v>281000</v>
      </c>
      <c r="O96" s="767"/>
      <c r="P96" s="749"/>
      <c r="Q96" s="740"/>
      <c r="R96" s="122">
        <f t="shared" si="19"/>
        <v>0</v>
      </c>
      <c r="S96" s="122">
        <f t="shared" si="20"/>
        <v>0</v>
      </c>
      <c r="T96" s="278">
        <v>3.2000000000000001E-2</v>
      </c>
      <c r="U96" s="91">
        <v>6.2</v>
      </c>
      <c r="V96" s="95">
        <v>400</v>
      </c>
      <c r="W96" s="95">
        <v>350</v>
      </c>
      <c r="X96" s="95">
        <v>200</v>
      </c>
      <c r="Y96" s="1336"/>
      <c r="Z96" s="1374"/>
    </row>
    <row r="97" spans="1:26" ht="15.75" customHeight="1">
      <c r="A97" s="777" t="s">
        <v>1126</v>
      </c>
      <c r="B97" s="15" t="s">
        <v>325</v>
      </c>
      <c r="C97" s="774" t="s">
        <v>158</v>
      </c>
      <c r="D97" s="775" t="s">
        <v>158</v>
      </c>
      <c r="E97" s="775" t="s">
        <v>158</v>
      </c>
      <c r="F97" s="775" t="s">
        <v>158</v>
      </c>
      <c r="G97" s="775" t="s">
        <v>158</v>
      </c>
      <c r="H97" s="905" t="s">
        <v>1174</v>
      </c>
      <c r="I97" s="25" t="s">
        <v>140</v>
      </c>
      <c r="J97" s="25" t="s">
        <v>140</v>
      </c>
      <c r="K97" s="889" t="s">
        <v>1462</v>
      </c>
      <c r="L97" s="779"/>
      <c r="M97" s="91"/>
      <c r="N97" s="500">
        <v>281000</v>
      </c>
      <c r="O97" s="767"/>
      <c r="P97" s="749"/>
      <c r="Q97" s="740"/>
      <c r="R97" s="122">
        <f t="shared" si="19"/>
        <v>0</v>
      </c>
      <c r="S97" s="122">
        <f t="shared" si="20"/>
        <v>0</v>
      </c>
      <c r="T97" s="278">
        <v>3.2000000000000001E-2</v>
      </c>
      <c r="U97" s="91">
        <v>6.4</v>
      </c>
      <c r="V97" s="95">
        <v>400</v>
      </c>
      <c r="W97" s="95">
        <v>350</v>
      </c>
      <c r="X97" s="95">
        <v>200</v>
      </c>
      <c r="Y97" s="1336"/>
      <c r="Z97" s="1374"/>
    </row>
    <row r="98" spans="1:26" ht="15.75" customHeight="1" thickBot="1">
      <c r="A98" s="22" t="s">
        <v>1127</v>
      </c>
      <c r="B98" s="23" t="s">
        <v>326</v>
      </c>
      <c r="C98" s="604" t="s">
        <v>158</v>
      </c>
      <c r="D98" s="468" t="s">
        <v>158</v>
      </c>
      <c r="E98" s="468" t="s">
        <v>158</v>
      </c>
      <c r="F98" s="468" t="s">
        <v>158</v>
      </c>
      <c r="G98" s="468" t="s">
        <v>158</v>
      </c>
      <c r="H98" s="906" t="s">
        <v>1174</v>
      </c>
      <c r="I98" s="451" t="s">
        <v>140</v>
      </c>
      <c r="J98" s="451" t="s">
        <v>140</v>
      </c>
      <c r="K98" s="935" t="s">
        <v>1462</v>
      </c>
      <c r="L98" s="780"/>
      <c r="M98" s="91"/>
      <c r="N98" s="1334">
        <v>373000</v>
      </c>
      <c r="O98" s="767"/>
      <c r="P98" s="749"/>
      <c r="Q98" s="740"/>
      <c r="R98" s="122">
        <f t="shared" si="19"/>
        <v>0</v>
      </c>
      <c r="S98" s="122">
        <f t="shared" si="20"/>
        <v>0</v>
      </c>
      <c r="T98" s="278">
        <v>3.2000000000000001E-2</v>
      </c>
      <c r="U98" s="91">
        <v>6.5</v>
      </c>
      <c r="V98" s="95">
        <v>400</v>
      </c>
      <c r="W98" s="95">
        <v>350</v>
      </c>
      <c r="X98" s="95">
        <v>200</v>
      </c>
      <c r="Y98" s="1336"/>
      <c r="Z98" s="1374"/>
    </row>
    <row r="99" spans="1:26" ht="18" customHeight="1">
      <c r="A99" s="554" t="s">
        <v>712</v>
      </c>
    </row>
  </sheetData>
  <mergeCells count="58">
    <mergeCell ref="K1:L1"/>
    <mergeCell ref="A56:A69"/>
    <mergeCell ref="A85:L85"/>
    <mergeCell ref="B36:H36"/>
    <mergeCell ref="A37:L37"/>
    <mergeCell ref="B38:H38"/>
    <mergeCell ref="B39:H39"/>
    <mergeCell ref="B40:H40"/>
    <mergeCell ref="A55:L55"/>
    <mergeCell ref="B52:F52"/>
    <mergeCell ref="B53:F53"/>
    <mergeCell ref="B54:F54"/>
    <mergeCell ref="A46:L46"/>
    <mergeCell ref="A51:L51"/>
    <mergeCell ref="B50:F50"/>
    <mergeCell ref="B48:F48"/>
    <mergeCell ref="B49:F49"/>
    <mergeCell ref="J4:J5"/>
    <mergeCell ref="A20:L20"/>
    <mergeCell ref="B33:H33"/>
    <mergeCell ref="K4:K5"/>
    <mergeCell ref="F4:F5"/>
    <mergeCell ref="I4:I5"/>
    <mergeCell ref="E4:E5"/>
    <mergeCell ref="A7:L7"/>
    <mergeCell ref="A8:A19"/>
    <mergeCell ref="A22:L22"/>
    <mergeCell ref="B23:F23"/>
    <mergeCell ref="B24:F24"/>
    <mergeCell ref="B25:F25"/>
    <mergeCell ref="B26:F26"/>
    <mergeCell ref="B21:F21"/>
    <mergeCell ref="N4:N5"/>
    <mergeCell ref="K2:L2"/>
    <mergeCell ref="A70:L70"/>
    <mergeCell ref="L4:L5"/>
    <mergeCell ref="A4:A5"/>
    <mergeCell ref="A1:A3"/>
    <mergeCell ref="B1:I1"/>
    <mergeCell ref="B2:I2"/>
    <mergeCell ref="B3:I3"/>
    <mergeCell ref="A6:L6"/>
    <mergeCell ref="B4:B5"/>
    <mergeCell ref="D4:D5"/>
    <mergeCell ref="K3:L3"/>
    <mergeCell ref="B41:H41"/>
    <mergeCell ref="B42:H42"/>
    <mergeCell ref="A32:L32"/>
    <mergeCell ref="A27:L27"/>
    <mergeCell ref="B28:F28"/>
    <mergeCell ref="B29:F29"/>
    <mergeCell ref="B30:F30"/>
    <mergeCell ref="B31:F31"/>
    <mergeCell ref="A44:L44"/>
    <mergeCell ref="B34:H34"/>
    <mergeCell ref="B43:H43"/>
    <mergeCell ref="B35:H35"/>
    <mergeCell ref="B47:F47"/>
  </mergeCells>
  <phoneticPr fontId="11" type="noConversion"/>
  <printOptions horizontalCentered="1"/>
  <pageMargins left="0.39370078740157483" right="0.39370078740157483" top="0.39370078740157483" bottom="0.39370078740157483" header="0.51181102362204722" footer="0.51181102362204722"/>
  <pageSetup paperSize="9" scale="6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499984740745262"/>
  </sheetPr>
  <dimension ref="A1:X113"/>
  <sheetViews>
    <sheetView zoomScaleNormal="100" zoomScaleSheetLayoutView="100" workbookViewId="0">
      <pane xSplit="1" ySplit="5" topLeftCell="B6" activePane="bottomRight" state="frozen"/>
      <selection activeCell="K5" sqref="K5:M5"/>
      <selection pane="topRight" activeCell="K5" sqref="K5:M5"/>
      <selection pane="bottomLeft" activeCell="K5" sqref="K5:M5"/>
      <selection pane="bottomRight" activeCell="W14" sqref="W14"/>
    </sheetView>
  </sheetViews>
  <sheetFormatPr defaultColWidth="9" defaultRowHeight="12.75"/>
  <cols>
    <col min="1" max="1" width="21.7109375" style="20" customWidth="1"/>
    <col min="2" max="2" width="12.28515625" style="13" customWidth="1"/>
    <col min="3" max="3" width="12.140625" style="13" customWidth="1"/>
    <col min="4" max="4" width="9.85546875" style="13" customWidth="1"/>
    <col min="5" max="5" width="9.42578125" style="13" customWidth="1"/>
    <col min="6" max="6" width="7.5703125" style="13" customWidth="1"/>
    <col min="7" max="7" width="15.42578125" style="13" customWidth="1"/>
    <col min="8" max="8" width="6.85546875" style="18" customWidth="1"/>
    <col min="9" max="9" width="15.5703125" style="236" customWidth="1"/>
    <col min="10" max="10" width="8.28515625" style="13" customWidth="1"/>
    <col min="11" max="11" width="1.5703125" style="13" customWidth="1"/>
    <col min="12" max="12" width="12.5703125" style="13" customWidth="1"/>
    <col min="13" max="13" width="12" style="13" customWidth="1"/>
    <col min="14" max="14" width="10.85546875" style="13" hidden="1" customWidth="1"/>
    <col min="15" max="21" width="9" style="13" hidden="1" customWidth="1"/>
    <col min="22" max="22" width="15.85546875" style="13" customWidth="1"/>
    <col min="23" max="24" width="13.5703125" style="13" customWidth="1"/>
    <col min="25" max="16384" width="9" style="13"/>
  </cols>
  <sheetData>
    <row r="1" spans="1:24" ht="13.5" thickBot="1">
      <c r="A1" s="1600" t="s">
        <v>120</v>
      </c>
      <c r="B1" s="1603" t="s">
        <v>117</v>
      </c>
      <c r="C1" s="1603"/>
      <c r="D1" s="1603"/>
      <c r="E1" s="1603"/>
      <c r="F1" s="1603"/>
      <c r="G1" s="1603"/>
      <c r="H1" s="1604"/>
      <c r="I1" s="1595">
        <f>'VRF_серия ATOM'!O6+ККБ!Q6+Чиллеры!N6+'Фанкойлы AC'!O6+'Фанкойлы DC'!P6+'Чиллеры Фанкойлы СКЛАД'!O6+RAC_multi!Q8+PAC!S6+'PAC inverter'!U6+'PAC &gt; 22 кВт'!O6+'HRV_Приточные установки'!O5+Руфтопы!N6+'Тепловые насосы'!P6</f>
        <v>0</v>
      </c>
      <c r="J1" s="1596"/>
      <c r="K1" s="672"/>
      <c r="L1" s="1089"/>
      <c r="V1" s="76"/>
    </row>
    <row r="2" spans="1:24" ht="14.25" thickTop="1" thickBot="1">
      <c r="A2" s="1601"/>
      <c r="B2" s="1605" t="s">
        <v>118</v>
      </c>
      <c r="C2" s="1605"/>
      <c r="D2" s="1605"/>
      <c r="E2" s="1605"/>
      <c r="F2" s="1605"/>
      <c r="G2" s="1605"/>
      <c r="H2" s="1606"/>
      <c r="I2" s="1607">
        <f>'VRF_Мультизональные системы'!P6+'VRF_серия ATOM'!P6+'Чиллеры Фанкойлы СКЛАД'!P6+ККБ!R6+Чиллеры!O6+'Фанкойлы AC'!P6+'Фанкойлы DC'!Q6+RAC_multi!R8+PAC!T6+'PAC inverter'!V6+'PAC &gt; 22 кВт'!P6+'HRV_Приточные установки'!P5+Руфтопы!O6+'Тепловые насосы'!Q6</f>
        <v>0</v>
      </c>
      <c r="J2" s="1608"/>
      <c r="K2" s="673"/>
      <c r="L2" s="674"/>
      <c r="V2" s="76"/>
    </row>
    <row r="3" spans="1:24" ht="14.25" thickTop="1" thickBot="1">
      <c r="A3" s="1602"/>
      <c r="B3" s="1589" t="s">
        <v>119</v>
      </c>
      <c r="C3" s="1589"/>
      <c r="D3" s="1589"/>
      <c r="E3" s="1589"/>
      <c r="F3" s="1589"/>
      <c r="G3" s="1589"/>
      <c r="H3" s="1590"/>
      <c r="I3" s="1584">
        <f>'VRF_Мультизональные системы'!Q6+'VRF_серия ATOM'!Q6+'Чиллеры Фанкойлы СКЛАД'!Q6+ККБ!S6+Чиллеры!P6+'Фанкойлы AC'!Q6+'Фанкойлы DC'!R6+RAC_multi!S8+PAC!U6+'PAC inverter'!W6+'PAC &gt; 22 кВт'!Q6+'HRV_Приточные установки'!Q5+Руфтопы!P6+'Тепловые насосы'!R6</f>
        <v>0</v>
      </c>
      <c r="J3" s="1585"/>
      <c r="K3" s="675"/>
      <c r="L3" s="671"/>
      <c r="V3" s="76"/>
    </row>
    <row r="4" spans="1:24" ht="27.75" customHeight="1">
      <c r="A4" s="1680" t="s">
        <v>141</v>
      </c>
      <c r="B4" s="1649" t="s">
        <v>264</v>
      </c>
      <c r="C4" s="1649"/>
      <c r="D4" s="1091" t="s">
        <v>151</v>
      </c>
      <c r="E4" s="1649" t="s">
        <v>349</v>
      </c>
      <c r="F4" s="1649" t="s">
        <v>350</v>
      </c>
      <c r="G4" s="1091" t="s">
        <v>153</v>
      </c>
      <c r="H4" s="1649" t="s">
        <v>13</v>
      </c>
      <c r="I4" s="1682" t="s">
        <v>6</v>
      </c>
      <c r="J4" s="1599" t="s">
        <v>116</v>
      </c>
      <c r="L4" s="1620" t="s">
        <v>566</v>
      </c>
      <c r="N4" s="1106" t="s">
        <v>117</v>
      </c>
      <c r="O4" s="1106" t="s">
        <v>118</v>
      </c>
      <c r="P4" s="1106" t="s">
        <v>119</v>
      </c>
      <c r="Q4" s="90" t="s">
        <v>111</v>
      </c>
      <c r="R4" s="90" t="s">
        <v>112</v>
      </c>
      <c r="S4" s="90" t="s">
        <v>113</v>
      </c>
      <c r="T4" s="90" t="s">
        <v>115</v>
      </c>
      <c r="U4" s="90" t="s">
        <v>114</v>
      </c>
      <c r="V4" s="75"/>
    </row>
    <row r="5" spans="1:24" ht="22.5" customHeight="1" thickBot="1">
      <c r="A5" s="1681"/>
      <c r="B5" s="1092" t="s">
        <v>155</v>
      </c>
      <c r="C5" s="1092" t="s">
        <v>156</v>
      </c>
      <c r="D5" s="1092" t="s">
        <v>157</v>
      </c>
      <c r="E5" s="1656"/>
      <c r="F5" s="1656"/>
      <c r="G5" s="1092" t="s">
        <v>351</v>
      </c>
      <c r="H5" s="1656"/>
      <c r="I5" s="1683"/>
      <c r="J5" s="1587"/>
      <c r="L5" s="1621"/>
    </row>
    <row r="6" spans="1:24" ht="20.25" customHeight="1" thickBot="1">
      <c r="A6" s="87" t="s">
        <v>1788</v>
      </c>
      <c r="B6" s="84"/>
      <c r="C6" s="84"/>
      <c r="D6" s="84"/>
      <c r="E6" s="84"/>
      <c r="F6" s="84"/>
      <c r="G6" s="84"/>
      <c r="H6" s="84"/>
      <c r="I6" s="299"/>
      <c r="J6" s="263"/>
      <c r="L6" s="507"/>
      <c r="N6" s="115">
        <f>SUM(N7:N112)</f>
        <v>0</v>
      </c>
      <c r="O6" s="115">
        <f>SUM(O7:O112)</f>
        <v>0</v>
      </c>
      <c r="P6" s="115">
        <f>SUM(P7:P112)</f>
        <v>0</v>
      </c>
      <c r="Q6" s="90"/>
      <c r="R6" s="90"/>
      <c r="S6" s="90"/>
      <c r="T6" s="90"/>
      <c r="U6" s="90"/>
    </row>
    <row r="7" spans="1:24" ht="32.25" customHeight="1" thickBot="1">
      <c r="A7" s="1552" t="s">
        <v>2057</v>
      </c>
      <c r="B7" s="1553"/>
      <c r="C7" s="1553"/>
      <c r="D7" s="1553"/>
      <c r="E7" s="1553"/>
      <c r="F7" s="1553"/>
      <c r="G7" s="1553"/>
      <c r="H7" s="1553"/>
      <c r="I7" s="1553"/>
      <c r="J7" s="1554"/>
      <c r="L7" s="510"/>
      <c r="N7" s="115"/>
      <c r="O7" s="115"/>
      <c r="P7" s="115"/>
      <c r="Q7" s="90"/>
      <c r="R7" s="90"/>
      <c r="S7" s="90"/>
      <c r="T7" s="90"/>
      <c r="U7" s="90"/>
    </row>
    <row r="8" spans="1:24" ht="14.1" customHeight="1">
      <c r="A8" s="31" t="s">
        <v>1789</v>
      </c>
      <c r="B8" s="33">
        <v>5.5</v>
      </c>
      <c r="C8" s="33">
        <v>6.6</v>
      </c>
      <c r="D8" s="33">
        <v>1.1200000000000001</v>
      </c>
      <c r="E8" s="34"/>
      <c r="F8" s="33">
        <v>60</v>
      </c>
      <c r="G8" s="33" t="s">
        <v>1790</v>
      </c>
      <c r="H8" s="21">
        <v>87</v>
      </c>
      <c r="I8" s="954" t="s">
        <v>1462</v>
      </c>
      <c r="J8" s="942"/>
      <c r="K8" s="78"/>
      <c r="L8" s="504">
        <v>838000</v>
      </c>
      <c r="N8" s="115"/>
      <c r="O8" s="105">
        <f t="shared" ref="O8:O13" si="0">IF(OR(T8="",J8=""),0,J8*T8)</f>
        <v>0</v>
      </c>
      <c r="P8" s="105">
        <f t="shared" ref="P8:P13" si="1">IF(OR(U8="",J8=""),0,J8*U8)</f>
        <v>0</v>
      </c>
      <c r="Q8" s="90">
        <v>970</v>
      </c>
      <c r="R8" s="90">
        <v>1190</v>
      </c>
      <c r="S8" s="90">
        <v>560</v>
      </c>
      <c r="T8" s="325">
        <f>(Q8/1000)*(R8/1000)*(S8/1000)</f>
        <v>0.64640799999999998</v>
      </c>
      <c r="U8" s="90">
        <v>103</v>
      </c>
      <c r="V8" s="1339"/>
      <c r="W8" s="1339"/>
      <c r="X8" s="1339"/>
    </row>
    <row r="9" spans="1:24" ht="14.1" customHeight="1">
      <c r="A9" s="777" t="s">
        <v>1791</v>
      </c>
      <c r="B9" s="16">
        <v>7.4</v>
      </c>
      <c r="C9" s="16">
        <v>8.5</v>
      </c>
      <c r="D9" s="16">
        <v>1.44</v>
      </c>
      <c r="E9" s="17"/>
      <c r="F9" s="16">
        <v>63</v>
      </c>
      <c r="G9" s="16" t="s">
        <v>1790</v>
      </c>
      <c r="H9" s="14">
        <v>87</v>
      </c>
      <c r="I9" s="1032" t="s">
        <v>1462</v>
      </c>
      <c r="J9" s="107"/>
      <c r="K9" s="78"/>
      <c r="L9" s="504">
        <v>980000</v>
      </c>
      <c r="N9" s="115"/>
      <c r="O9" s="105">
        <f t="shared" si="0"/>
        <v>0</v>
      </c>
      <c r="P9" s="105">
        <f t="shared" si="1"/>
        <v>0</v>
      </c>
      <c r="Q9" s="90">
        <v>970</v>
      </c>
      <c r="R9" s="90">
        <v>1190</v>
      </c>
      <c r="S9" s="90">
        <v>560</v>
      </c>
      <c r="T9" s="325">
        <f t="shared" ref="T9:T13" si="2">(Q9/1000)*(R9/1000)*(S9/1000)</f>
        <v>0.64640799999999998</v>
      </c>
      <c r="U9" s="90">
        <v>103</v>
      </c>
      <c r="V9" s="1339"/>
      <c r="W9" s="1339"/>
      <c r="X9" s="1339"/>
    </row>
    <row r="10" spans="1:24" ht="14.1" customHeight="1">
      <c r="A10" s="777" t="s">
        <v>1792</v>
      </c>
      <c r="B10" s="16">
        <v>9</v>
      </c>
      <c r="C10" s="16">
        <v>10.199999999999999</v>
      </c>
      <c r="D10" s="16">
        <v>1.72</v>
      </c>
      <c r="E10" s="17"/>
      <c r="F10" s="16">
        <v>65</v>
      </c>
      <c r="G10" s="16" t="s">
        <v>1790</v>
      </c>
      <c r="H10" s="14">
        <v>87</v>
      </c>
      <c r="I10" s="1032" t="s">
        <v>1462</v>
      </c>
      <c r="J10" s="107"/>
      <c r="K10" s="78"/>
      <c r="L10" s="504">
        <v>1480000</v>
      </c>
      <c r="N10" s="115"/>
      <c r="O10" s="105">
        <f t="shared" si="0"/>
        <v>0</v>
      </c>
      <c r="P10" s="105">
        <f t="shared" si="1"/>
        <v>0</v>
      </c>
      <c r="Q10" s="90">
        <v>970</v>
      </c>
      <c r="R10" s="90">
        <v>1190</v>
      </c>
      <c r="S10" s="90">
        <v>560</v>
      </c>
      <c r="T10" s="325">
        <f t="shared" si="2"/>
        <v>0.64640799999999998</v>
      </c>
      <c r="U10" s="90">
        <v>103</v>
      </c>
      <c r="V10" s="1339"/>
      <c r="W10" s="1339"/>
      <c r="X10" s="1339"/>
    </row>
    <row r="11" spans="1:24" ht="14.1" customHeight="1">
      <c r="A11" s="777" t="s">
        <v>1793</v>
      </c>
      <c r="B11" s="16">
        <v>11.6</v>
      </c>
      <c r="C11" s="16">
        <v>12.5</v>
      </c>
      <c r="D11" s="16">
        <v>2.1</v>
      </c>
      <c r="E11" s="17"/>
      <c r="F11" s="16">
        <v>69</v>
      </c>
      <c r="G11" s="16" t="s">
        <v>1790</v>
      </c>
      <c r="H11" s="14">
        <v>120</v>
      </c>
      <c r="I11" s="1032" t="s">
        <v>1462</v>
      </c>
      <c r="J11" s="107"/>
      <c r="K11" s="78"/>
      <c r="L11" s="504">
        <v>1596000</v>
      </c>
      <c r="N11" s="115"/>
      <c r="O11" s="105">
        <f t="shared" si="0"/>
        <v>0</v>
      </c>
      <c r="P11" s="105">
        <f t="shared" si="1"/>
        <v>0</v>
      </c>
      <c r="Q11" s="90">
        <v>970</v>
      </c>
      <c r="R11" s="90">
        <v>1190</v>
      </c>
      <c r="S11" s="90">
        <v>560</v>
      </c>
      <c r="T11" s="325">
        <f t="shared" si="2"/>
        <v>0.64640799999999998</v>
      </c>
      <c r="U11" s="90">
        <v>136</v>
      </c>
      <c r="V11" s="1339"/>
      <c r="W11" s="1339"/>
      <c r="X11" s="1339"/>
    </row>
    <row r="12" spans="1:24" ht="14.1" customHeight="1">
      <c r="A12" s="777" t="s">
        <v>1794</v>
      </c>
      <c r="B12" s="16">
        <v>13.4</v>
      </c>
      <c r="C12" s="16">
        <v>14.5</v>
      </c>
      <c r="D12" s="16">
        <v>2.4300000000000002</v>
      </c>
      <c r="E12" s="17"/>
      <c r="F12" s="16">
        <v>71</v>
      </c>
      <c r="G12" s="16" t="s">
        <v>1790</v>
      </c>
      <c r="H12" s="14">
        <v>120</v>
      </c>
      <c r="I12" s="1032" t="s">
        <v>1462</v>
      </c>
      <c r="J12" s="107"/>
      <c r="K12" s="78"/>
      <c r="L12" s="504">
        <v>1609000</v>
      </c>
      <c r="N12" s="115"/>
      <c r="O12" s="105">
        <f t="shared" si="0"/>
        <v>0</v>
      </c>
      <c r="P12" s="105">
        <f t="shared" si="1"/>
        <v>0</v>
      </c>
      <c r="Q12" s="90">
        <v>970</v>
      </c>
      <c r="R12" s="90">
        <v>1190</v>
      </c>
      <c r="S12" s="90">
        <v>560</v>
      </c>
      <c r="T12" s="325">
        <f t="shared" si="2"/>
        <v>0.64640799999999998</v>
      </c>
      <c r="U12" s="90">
        <v>136</v>
      </c>
      <c r="V12" s="1339"/>
      <c r="W12" s="1339"/>
      <c r="X12" s="1339"/>
    </row>
    <row r="13" spans="1:24" ht="14.1" customHeight="1" thickBot="1">
      <c r="A13" s="22" t="s">
        <v>1795</v>
      </c>
      <c r="B13" s="425">
        <v>14</v>
      </c>
      <c r="C13" s="425">
        <v>16.2</v>
      </c>
      <c r="D13" s="425">
        <v>2.75</v>
      </c>
      <c r="E13" s="427"/>
      <c r="F13" s="425">
        <v>71</v>
      </c>
      <c r="G13" s="425" t="s">
        <v>1790</v>
      </c>
      <c r="H13" s="42">
        <v>120</v>
      </c>
      <c r="I13" s="1035" t="s">
        <v>1462</v>
      </c>
      <c r="J13" s="1131"/>
      <c r="K13" s="78"/>
      <c r="L13" s="504">
        <v>1761000</v>
      </c>
      <c r="N13" s="115"/>
      <c r="O13" s="105">
        <f t="shared" si="0"/>
        <v>0</v>
      </c>
      <c r="P13" s="105">
        <f t="shared" si="1"/>
        <v>0</v>
      </c>
      <c r="Q13" s="90">
        <v>970</v>
      </c>
      <c r="R13" s="90">
        <v>1190</v>
      </c>
      <c r="S13" s="90">
        <v>560</v>
      </c>
      <c r="T13" s="325">
        <f t="shared" si="2"/>
        <v>0.64640799999999998</v>
      </c>
      <c r="U13" s="90">
        <v>136</v>
      </c>
      <c r="V13" s="1339"/>
      <c r="W13" s="1339"/>
      <c r="X13" s="1339"/>
    </row>
    <row r="14" spans="1:24" ht="28.5" customHeight="1" thickBot="1">
      <c r="A14" s="1768" t="s">
        <v>1796</v>
      </c>
      <c r="B14" s="1769"/>
      <c r="C14" s="1769"/>
      <c r="D14" s="1769"/>
      <c r="E14" s="1769"/>
      <c r="F14" s="1769"/>
      <c r="G14" s="1769"/>
      <c r="H14" s="1769"/>
      <c r="I14" s="1769"/>
      <c r="J14" s="1770"/>
      <c r="L14" s="510"/>
      <c r="N14" s="115"/>
      <c r="O14" s="115"/>
      <c r="P14" s="115"/>
      <c r="Q14" s="90"/>
      <c r="R14" s="90"/>
      <c r="S14" s="90"/>
      <c r="T14" s="90"/>
      <c r="U14" s="90"/>
      <c r="V14" s="1339"/>
      <c r="W14" s="1339"/>
      <c r="X14" s="1339"/>
    </row>
    <row r="15" spans="1:24" ht="14.1" customHeight="1">
      <c r="A15" s="612" t="s">
        <v>625</v>
      </c>
      <c r="B15" s="33">
        <v>27</v>
      </c>
      <c r="C15" s="33">
        <v>31</v>
      </c>
      <c r="D15" s="33">
        <v>5</v>
      </c>
      <c r="E15" s="34">
        <v>55</v>
      </c>
      <c r="F15" s="33">
        <v>65.8</v>
      </c>
      <c r="G15" s="33" t="s">
        <v>627</v>
      </c>
      <c r="H15" s="21">
        <v>300</v>
      </c>
      <c r="I15" s="889" t="s">
        <v>1462</v>
      </c>
      <c r="J15" s="942"/>
      <c r="L15" s="504">
        <v>2337000</v>
      </c>
      <c r="N15" s="115"/>
      <c r="O15" s="105">
        <f t="shared" ref="O15:O17" si="3">IF(OR(T15="",J15=""),0,J15*T15)</f>
        <v>0</v>
      </c>
      <c r="P15" s="105">
        <f t="shared" ref="P15:P17" si="4">IF(OR(U15="",J15=""),0,J15*U15)</f>
        <v>0</v>
      </c>
      <c r="Q15" s="90">
        <v>1910</v>
      </c>
      <c r="R15" s="90">
        <v>1225</v>
      </c>
      <c r="S15" s="90">
        <v>1035</v>
      </c>
      <c r="T15" s="106">
        <f>(Q15/1000)*(R15/1000)*(S15/1000)</f>
        <v>2.42164125</v>
      </c>
      <c r="U15" s="90">
        <v>310</v>
      </c>
      <c r="V15" s="1339"/>
      <c r="W15" s="1339"/>
      <c r="X15" s="1339"/>
    </row>
    <row r="16" spans="1:24" ht="14.1" customHeight="1">
      <c r="A16" s="15" t="s">
        <v>626</v>
      </c>
      <c r="B16" s="16">
        <v>55</v>
      </c>
      <c r="C16" s="16">
        <v>61</v>
      </c>
      <c r="D16" s="16">
        <v>9.8000000000000007</v>
      </c>
      <c r="E16" s="17">
        <v>61</v>
      </c>
      <c r="F16" s="16">
        <v>72.099999999999994</v>
      </c>
      <c r="G16" s="16" t="s">
        <v>628</v>
      </c>
      <c r="H16" s="14">
        <v>480</v>
      </c>
      <c r="I16" s="889" t="s">
        <v>1462</v>
      </c>
      <c r="J16" s="944"/>
      <c r="L16" s="504">
        <v>3713000</v>
      </c>
      <c r="N16" s="115"/>
      <c r="O16" s="105">
        <f t="shared" si="3"/>
        <v>0</v>
      </c>
      <c r="P16" s="105">
        <f t="shared" si="4"/>
        <v>0</v>
      </c>
      <c r="Q16" s="90">
        <v>2250</v>
      </c>
      <c r="R16" s="90">
        <v>1370</v>
      </c>
      <c r="S16" s="90">
        <v>1090</v>
      </c>
      <c r="T16" s="106">
        <f>(Q16/1000)*(R16/1000)*(S16/1000)</f>
        <v>3.3599250000000009</v>
      </c>
      <c r="U16" s="90">
        <v>490</v>
      </c>
      <c r="V16" s="1339"/>
      <c r="W16" s="1339"/>
      <c r="X16" s="1339"/>
    </row>
    <row r="17" spans="1:24" ht="14.1" customHeight="1" thickBot="1">
      <c r="A17" s="15" t="s">
        <v>629</v>
      </c>
      <c r="B17" s="16">
        <v>82</v>
      </c>
      <c r="C17" s="16">
        <v>90</v>
      </c>
      <c r="D17" s="16">
        <v>15</v>
      </c>
      <c r="E17" s="17">
        <v>75</v>
      </c>
      <c r="F17" s="16">
        <v>80.099999999999994</v>
      </c>
      <c r="G17" s="16" t="s">
        <v>630</v>
      </c>
      <c r="H17" s="14">
        <v>710</v>
      </c>
      <c r="I17" s="889" t="s">
        <v>1462</v>
      </c>
      <c r="J17" s="943"/>
      <c r="L17" s="504">
        <v>6577000</v>
      </c>
      <c r="N17" s="115"/>
      <c r="O17" s="105">
        <f t="shared" si="3"/>
        <v>0</v>
      </c>
      <c r="P17" s="105">
        <f t="shared" si="4"/>
        <v>0</v>
      </c>
      <c r="Q17" s="90">
        <v>3275</v>
      </c>
      <c r="R17" s="90">
        <v>1540</v>
      </c>
      <c r="S17" s="90">
        <v>1130</v>
      </c>
      <c r="T17" s="106">
        <f>(Q17/1000)*(R17/1000)*(S17/1000)</f>
        <v>5.6991549999999993</v>
      </c>
      <c r="U17" s="90">
        <v>739</v>
      </c>
      <c r="V17" s="1339"/>
      <c r="W17" s="1339"/>
      <c r="X17" s="1339"/>
    </row>
    <row r="18" spans="1:24" ht="27" customHeight="1" thickBot="1">
      <c r="A18" s="1747" t="s">
        <v>1797</v>
      </c>
      <c r="B18" s="1748"/>
      <c r="C18" s="1748"/>
      <c r="D18" s="1748"/>
      <c r="E18" s="1748"/>
      <c r="F18" s="1748"/>
      <c r="G18" s="1748"/>
      <c r="H18" s="1748"/>
      <c r="I18" s="1748"/>
      <c r="J18" s="1749"/>
      <c r="L18" s="510"/>
      <c r="N18" s="115"/>
      <c r="O18" s="115"/>
      <c r="P18" s="115"/>
      <c r="Q18" s="90"/>
      <c r="R18" s="90"/>
      <c r="S18" s="90"/>
      <c r="T18" s="90"/>
      <c r="U18" s="90"/>
      <c r="V18" s="1339"/>
      <c r="W18" s="1339"/>
      <c r="X18" s="1339"/>
    </row>
    <row r="19" spans="1:24" ht="14.1" customHeight="1">
      <c r="A19" s="31" t="s">
        <v>631</v>
      </c>
      <c r="B19" s="33">
        <v>27.6</v>
      </c>
      <c r="C19" s="33">
        <v>31</v>
      </c>
      <c r="D19" s="33">
        <v>5</v>
      </c>
      <c r="E19" s="34">
        <v>55</v>
      </c>
      <c r="F19" s="33">
        <v>68</v>
      </c>
      <c r="G19" s="33" t="s">
        <v>627</v>
      </c>
      <c r="H19" s="21">
        <v>315</v>
      </c>
      <c r="I19" s="954" t="s">
        <v>1462</v>
      </c>
      <c r="J19" s="942"/>
      <c r="L19" s="504">
        <v>2739000</v>
      </c>
      <c r="N19" s="115"/>
      <c r="O19" s="105">
        <f t="shared" ref="O19:O21" si="5">IF(OR(T19="",J19=""),0,J19*T19)</f>
        <v>0</v>
      </c>
      <c r="P19" s="105">
        <f t="shared" ref="P19:P21" si="6">IF(OR(U19="",J19=""),0,J19*U19)</f>
        <v>0</v>
      </c>
      <c r="Q19" s="90">
        <v>1910</v>
      </c>
      <c r="R19" s="90">
        <v>1225</v>
      </c>
      <c r="S19" s="90">
        <v>1035</v>
      </c>
      <c r="T19" s="106">
        <f>(Q19/1000)*(R19/1000)*(S19/1000)</f>
        <v>2.42164125</v>
      </c>
      <c r="U19" s="90">
        <v>345</v>
      </c>
      <c r="V19" s="1339"/>
      <c r="W19" s="1339"/>
      <c r="X19" s="1339"/>
    </row>
    <row r="20" spans="1:24" ht="14.1" customHeight="1">
      <c r="A20" s="777" t="s">
        <v>632</v>
      </c>
      <c r="B20" s="16">
        <v>55</v>
      </c>
      <c r="C20" s="16">
        <v>61</v>
      </c>
      <c r="D20" s="16">
        <v>9.8000000000000007</v>
      </c>
      <c r="E20" s="17">
        <v>61</v>
      </c>
      <c r="F20" s="16">
        <v>73</v>
      </c>
      <c r="G20" s="16" t="s">
        <v>628</v>
      </c>
      <c r="H20" s="14">
        <v>515</v>
      </c>
      <c r="I20" s="1032" t="s">
        <v>1462</v>
      </c>
      <c r="J20" s="107"/>
      <c r="K20" s="78"/>
      <c r="L20" s="504">
        <v>4170000</v>
      </c>
      <c r="N20" s="115"/>
      <c r="O20" s="105">
        <f t="shared" si="5"/>
        <v>0</v>
      </c>
      <c r="P20" s="105">
        <f t="shared" si="6"/>
        <v>0</v>
      </c>
      <c r="Q20" s="90">
        <v>2250</v>
      </c>
      <c r="R20" s="90">
        <v>1370</v>
      </c>
      <c r="S20" s="90">
        <v>1090</v>
      </c>
      <c r="T20" s="106">
        <f>(Q20/1000)*(R20/1000)*(S20/1000)</f>
        <v>3.3599250000000009</v>
      </c>
      <c r="U20" s="90">
        <v>525</v>
      </c>
      <c r="V20" s="1339"/>
      <c r="W20" s="1339"/>
      <c r="X20" s="1339"/>
    </row>
    <row r="21" spans="1:24" ht="14.1" customHeight="1" thickBot="1">
      <c r="A21" s="22" t="s">
        <v>1798</v>
      </c>
      <c r="B21" s="425">
        <v>82</v>
      </c>
      <c r="C21" s="425">
        <v>90</v>
      </c>
      <c r="D21" s="425">
        <v>15</v>
      </c>
      <c r="E21" s="427">
        <v>75</v>
      </c>
      <c r="F21" s="425">
        <v>81</v>
      </c>
      <c r="G21" s="425" t="s">
        <v>630</v>
      </c>
      <c r="H21" s="42">
        <v>710</v>
      </c>
      <c r="I21" s="1035" t="s">
        <v>1462</v>
      </c>
      <c r="J21" s="1131"/>
      <c r="K21" s="78"/>
      <c r="L21" s="504">
        <v>7719000</v>
      </c>
      <c r="N21" s="115"/>
      <c r="O21" s="105">
        <f t="shared" si="5"/>
        <v>0</v>
      </c>
      <c r="P21" s="105">
        <f t="shared" si="6"/>
        <v>0</v>
      </c>
      <c r="Q21" s="90">
        <v>3275</v>
      </c>
      <c r="R21" s="90">
        <v>1540</v>
      </c>
      <c r="S21" s="90">
        <v>1130</v>
      </c>
      <c r="T21" s="106">
        <f>(Q21/1000)*(R21/1000)*(S21/1000)</f>
        <v>5.6991549999999993</v>
      </c>
      <c r="U21" s="90">
        <v>739</v>
      </c>
      <c r="V21" s="1339"/>
      <c r="W21" s="1339"/>
      <c r="X21" s="1339"/>
    </row>
    <row r="22" spans="1:24" ht="29.25" customHeight="1" thickBot="1">
      <c r="A22" s="1768" t="s">
        <v>1799</v>
      </c>
      <c r="B22" s="1769"/>
      <c r="C22" s="1769"/>
      <c r="D22" s="1769"/>
      <c r="E22" s="1769"/>
      <c r="F22" s="1769"/>
      <c r="G22" s="1769"/>
      <c r="H22" s="1769"/>
      <c r="I22" s="1769"/>
      <c r="J22" s="1770"/>
      <c r="L22" s="510"/>
      <c r="N22" s="115"/>
      <c r="O22" s="115"/>
      <c r="P22" s="115"/>
      <c r="Q22" s="1245"/>
      <c r="R22" s="1245"/>
      <c r="S22" s="90"/>
      <c r="T22" s="106"/>
      <c r="U22" s="90"/>
      <c r="V22" s="1339"/>
      <c r="W22" s="1339"/>
      <c r="X22" s="1339"/>
    </row>
    <row r="23" spans="1:24" ht="14.1" customHeight="1">
      <c r="A23" s="612" t="s">
        <v>1800</v>
      </c>
      <c r="B23" s="33">
        <v>27.5</v>
      </c>
      <c r="C23" s="33">
        <v>32</v>
      </c>
      <c r="D23" s="33">
        <v>5</v>
      </c>
      <c r="E23" s="34">
        <v>55</v>
      </c>
      <c r="F23" s="33">
        <v>64.8</v>
      </c>
      <c r="G23" s="33" t="s">
        <v>627</v>
      </c>
      <c r="H23" s="21">
        <v>300</v>
      </c>
      <c r="I23" s="889" t="s">
        <v>1462</v>
      </c>
      <c r="J23" s="942"/>
      <c r="K23" s="78"/>
      <c r="L23" s="504">
        <v>2837000</v>
      </c>
      <c r="N23" s="115"/>
      <c r="O23" s="105">
        <f t="shared" ref="O23:O24" si="7">IF(OR(T23="",J23=""),0,J23*T23)</f>
        <v>0</v>
      </c>
      <c r="P23" s="105">
        <f t="shared" ref="P23:P24" si="8">IF(OR(U23="",J23=""),0,J23*U23)</f>
        <v>0</v>
      </c>
      <c r="Q23" s="1246">
        <v>1910</v>
      </c>
      <c r="R23" s="1247">
        <v>1225</v>
      </c>
      <c r="S23" s="1247">
        <v>1035</v>
      </c>
      <c r="T23" s="106">
        <f t="shared" ref="T23:T27" si="9">(Q23/1000)*(R23/1000)*(S23/1000)</f>
        <v>2.42164125</v>
      </c>
      <c r="U23" s="90">
        <v>310</v>
      </c>
      <c r="V23" s="1339"/>
      <c r="W23" s="1339"/>
      <c r="X23" s="1339"/>
    </row>
    <row r="24" spans="1:24" ht="14.1" customHeight="1" thickBot="1">
      <c r="A24" s="15" t="s">
        <v>1801</v>
      </c>
      <c r="B24" s="16">
        <v>55</v>
      </c>
      <c r="C24" s="16">
        <v>62</v>
      </c>
      <c r="D24" s="16">
        <v>9.8000000000000007</v>
      </c>
      <c r="E24" s="17">
        <v>61</v>
      </c>
      <c r="F24" s="16">
        <v>71.3</v>
      </c>
      <c r="G24" s="16" t="s">
        <v>628</v>
      </c>
      <c r="H24" s="14">
        <v>480</v>
      </c>
      <c r="I24" s="889" t="s">
        <v>1462</v>
      </c>
      <c r="J24" s="944"/>
      <c r="K24" s="78"/>
      <c r="L24" s="504">
        <v>4793000</v>
      </c>
      <c r="N24" s="115"/>
      <c r="O24" s="105">
        <f t="shared" si="7"/>
        <v>0</v>
      </c>
      <c r="P24" s="105">
        <f t="shared" si="8"/>
        <v>0</v>
      </c>
      <c r="Q24" s="1248">
        <v>2250</v>
      </c>
      <c r="R24" s="1249">
        <v>1370</v>
      </c>
      <c r="S24" s="1249">
        <v>1090</v>
      </c>
      <c r="T24" s="106">
        <f t="shared" si="9"/>
        <v>3.3599250000000009</v>
      </c>
      <c r="U24" s="90">
        <v>490</v>
      </c>
      <c r="V24" s="1339"/>
      <c r="W24" s="1339"/>
      <c r="X24" s="1339"/>
    </row>
    <row r="25" spans="1:24" ht="27.75" customHeight="1" thickBot="1">
      <c r="A25" s="1538" t="s">
        <v>1802</v>
      </c>
      <c r="B25" s="1539"/>
      <c r="C25" s="1539"/>
      <c r="D25" s="1539"/>
      <c r="E25" s="1539"/>
      <c r="F25" s="1539"/>
      <c r="G25" s="1539"/>
      <c r="H25" s="1539"/>
      <c r="I25" s="1539"/>
      <c r="J25" s="1540"/>
      <c r="L25" s="510"/>
      <c r="N25" s="115"/>
      <c r="O25" s="115"/>
      <c r="P25" s="115"/>
      <c r="Q25" s="90"/>
      <c r="R25" s="90"/>
      <c r="S25" s="90"/>
      <c r="T25" s="106"/>
      <c r="U25" s="90"/>
      <c r="V25" s="1339"/>
      <c r="W25" s="1339"/>
      <c r="X25" s="1339"/>
    </row>
    <row r="26" spans="1:24" ht="14.1" customHeight="1">
      <c r="A26" s="612" t="s">
        <v>1803</v>
      </c>
      <c r="B26" s="33">
        <v>27.5</v>
      </c>
      <c r="C26" s="33">
        <v>32</v>
      </c>
      <c r="D26" s="33">
        <v>5</v>
      </c>
      <c r="E26" s="34">
        <v>55</v>
      </c>
      <c r="F26" s="33">
        <v>65.099999999999994</v>
      </c>
      <c r="G26" s="33" t="s">
        <v>627</v>
      </c>
      <c r="H26" s="21">
        <v>315</v>
      </c>
      <c r="I26" s="889" t="s">
        <v>1462</v>
      </c>
      <c r="J26" s="942"/>
      <c r="K26" s="78"/>
      <c r="L26" s="504">
        <v>3238000</v>
      </c>
      <c r="N26" s="115"/>
      <c r="O26" s="105">
        <f t="shared" ref="O26:O27" si="10">IF(OR(T26="",J26=""),0,J26*T26)</f>
        <v>0</v>
      </c>
      <c r="P26" s="105">
        <f t="shared" ref="P26:P27" si="11">IF(OR(U26="",J26=""),0,J26*U26)</f>
        <v>0</v>
      </c>
      <c r="Q26" s="1248">
        <v>1910</v>
      </c>
      <c r="R26" s="1249">
        <v>1225</v>
      </c>
      <c r="S26" s="1249">
        <v>1035</v>
      </c>
      <c r="T26" s="106">
        <f t="shared" si="9"/>
        <v>2.42164125</v>
      </c>
      <c r="U26" s="90">
        <v>325</v>
      </c>
      <c r="V26" s="1339"/>
      <c r="W26" s="1339"/>
      <c r="X26" s="1339"/>
    </row>
    <row r="27" spans="1:24" ht="14.1" customHeight="1" thickBot="1">
      <c r="A27" s="15" t="s">
        <v>1804</v>
      </c>
      <c r="B27" s="16">
        <v>55</v>
      </c>
      <c r="C27" s="16">
        <v>62</v>
      </c>
      <c r="D27" s="16">
        <v>9.8000000000000007</v>
      </c>
      <c r="E27" s="17">
        <v>61</v>
      </c>
      <c r="F27" s="16">
        <v>71.400000000000006</v>
      </c>
      <c r="G27" s="16" t="s">
        <v>628</v>
      </c>
      <c r="H27" s="14">
        <v>515</v>
      </c>
      <c r="I27" s="889" t="s">
        <v>1462</v>
      </c>
      <c r="J27" s="943"/>
      <c r="K27" s="78"/>
      <c r="L27" s="504">
        <v>5203000</v>
      </c>
      <c r="N27" s="115"/>
      <c r="O27" s="105">
        <f t="shared" si="10"/>
        <v>0</v>
      </c>
      <c r="P27" s="105">
        <f t="shared" si="11"/>
        <v>0</v>
      </c>
      <c r="Q27" s="1248">
        <v>2250</v>
      </c>
      <c r="R27" s="1249">
        <v>1370</v>
      </c>
      <c r="S27" s="1249">
        <v>1090</v>
      </c>
      <c r="T27" s="106">
        <f t="shared" si="9"/>
        <v>3.3599250000000009</v>
      </c>
      <c r="U27" s="90">
        <v>525</v>
      </c>
      <c r="V27" s="1339"/>
      <c r="W27" s="1339"/>
      <c r="X27" s="1339"/>
    </row>
    <row r="28" spans="1:24" ht="30" customHeight="1" thickBot="1">
      <c r="A28" s="1538" t="s">
        <v>1805</v>
      </c>
      <c r="B28" s="1539"/>
      <c r="C28" s="1539"/>
      <c r="D28" s="1539"/>
      <c r="E28" s="1539"/>
      <c r="F28" s="1539"/>
      <c r="G28" s="1539"/>
      <c r="H28" s="1539"/>
      <c r="I28" s="1539"/>
      <c r="J28" s="1540"/>
      <c r="L28" s="510"/>
      <c r="N28" s="104"/>
      <c r="O28" s="105"/>
      <c r="P28" s="105"/>
      <c r="Q28" s="90"/>
      <c r="R28" s="90"/>
      <c r="S28" s="90"/>
      <c r="T28" s="106"/>
      <c r="U28" s="90"/>
      <c r="V28" s="1339"/>
      <c r="W28" s="1339"/>
      <c r="X28" s="1339"/>
    </row>
    <row r="29" spans="1:24" ht="13.5" customHeight="1">
      <c r="A29" s="848" t="s">
        <v>1806</v>
      </c>
      <c r="B29" s="33">
        <v>35</v>
      </c>
      <c r="C29" s="33">
        <v>37</v>
      </c>
      <c r="D29" s="33">
        <v>6</v>
      </c>
      <c r="E29" s="34">
        <v>75</v>
      </c>
      <c r="F29" s="34">
        <v>65</v>
      </c>
      <c r="G29" s="33" t="s">
        <v>352</v>
      </c>
      <c r="H29" s="21">
        <v>300</v>
      </c>
      <c r="I29" s="889" t="s">
        <v>1462</v>
      </c>
      <c r="J29" s="942"/>
      <c r="K29" s="78"/>
      <c r="L29" s="504">
        <v>2049000</v>
      </c>
      <c r="M29" s="307"/>
      <c r="N29" s="104"/>
      <c r="O29" s="105">
        <f>IF(OR(T29="",J29=""),0,J29*T29)</f>
        <v>0</v>
      </c>
      <c r="P29" s="105">
        <f>IF(OR(U29="",J29=""),0,J29*U29)</f>
        <v>0</v>
      </c>
      <c r="Q29" s="324">
        <v>1070</v>
      </c>
      <c r="R29" s="324">
        <v>1900</v>
      </c>
      <c r="S29" s="324">
        <v>1030</v>
      </c>
      <c r="T29" s="325">
        <f>(Q29/1000)*(R29/1000)*(S29/1000)</f>
        <v>2.0939899999999998</v>
      </c>
      <c r="U29" s="324">
        <v>330</v>
      </c>
      <c r="V29" s="1339"/>
      <c r="W29" s="1339"/>
      <c r="X29" s="1339"/>
    </row>
    <row r="30" spans="1:24" ht="13.5" customHeight="1">
      <c r="A30" s="1224" t="s">
        <v>223</v>
      </c>
      <c r="B30" s="16">
        <v>65</v>
      </c>
      <c r="C30" s="16">
        <v>69</v>
      </c>
      <c r="D30" s="16">
        <v>11.2</v>
      </c>
      <c r="E30" s="17">
        <v>30</v>
      </c>
      <c r="F30" s="17">
        <v>67</v>
      </c>
      <c r="G30" s="16" t="s">
        <v>353</v>
      </c>
      <c r="H30" s="14">
        <v>530</v>
      </c>
      <c r="I30" s="889" t="s">
        <v>1462</v>
      </c>
      <c r="J30" s="944"/>
      <c r="K30" s="78"/>
      <c r="L30" s="504">
        <v>2950000</v>
      </c>
      <c r="M30" s="545"/>
      <c r="N30" s="104"/>
      <c r="O30" s="105">
        <f>IF(OR(T30="",J30=""),0,J30*T30)</f>
        <v>0</v>
      </c>
      <c r="P30" s="105">
        <f>IF(OR(U30="",J30=""),0,J30*U30)</f>
        <v>0</v>
      </c>
      <c r="Q30" s="324">
        <v>2090</v>
      </c>
      <c r="R30" s="324">
        <v>1890</v>
      </c>
      <c r="S30" s="324">
        <v>1030</v>
      </c>
      <c r="T30" s="325">
        <f>(Q30/1000)*(R30/1000)*(S30/1000)</f>
        <v>4.0686029999999995</v>
      </c>
      <c r="U30" s="324">
        <v>590</v>
      </c>
      <c r="V30" s="1339"/>
      <c r="W30" s="1339"/>
      <c r="X30" s="1339"/>
    </row>
    <row r="31" spans="1:24" ht="13.5" customHeight="1">
      <c r="A31" s="1224" t="s">
        <v>274</v>
      </c>
      <c r="B31" s="16">
        <v>80</v>
      </c>
      <c r="C31" s="16">
        <v>85</v>
      </c>
      <c r="D31" s="16">
        <v>13.8</v>
      </c>
      <c r="E31" s="17">
        <v>30</v>
      </c>
      <c r="F31" s="17">
        <v>67</v>
      </c>
      <c r="G31" s="16" t="s">
        <v>353</v>
      </c>
      <c r="H31" s="14">
        <v>645</v>
      </c>
      <c r="I31" s="889" t="s">
        <v>1462</v>
      </c>
      <c r="J31" s="107"/>
      <c r="K31" s="78"/>
      <c r="L31" s="504">
        <v>4030000</v>
      </c>
      <c r="M31" s="307"/>
      <c r="N31" s="104"/>
      <c r="O31" s="105">
        <f>IF(OR(T31="",J31=""),0,J31*T31)</f>
        <v>0</v>
      </c>
      <c r="P31" s="105">
        <f>IF(OR(U31="",J31=""),0,J31*U31)</f>
        <v>0</v>
      </c>
      <c r="Q31" s="324">
        <v>2090</v>
      </c>
      <c r="R31" s="324">
        <v>1890</v>
      </c>
      <c r="S31" s="324">
        <v>1030</v>
      </c>
      <c r="T31" s="325">
        <f>(Q31/1000)*(R31/1000)*(S31/1000)</f>
        <v>4.0686029999999995</v>
      </c>
      <c r="U31" s="324">
        <v>710</v>
      </c>
      <c r="V31" s="1339"/>
      <c r="W31" s="1339"/>
      <c r="X31" s="1339"/>
    </row>
    <row r="32" spans="1:24" ht="13.5" customHeight="1" thickBot="1">
      <c r="A32" s="1225" t="s">
        <v>334</v>
      </c>
      <c r="B32" s="421">
        <v>130</v>
      </c>
      <c r="C32" s="421">
        <v>138</v>
      </c>
      <c r="D32" s="421">
        <v>22.4</v>
      </c>
      <c r="E32" s="422">
        <v>40</v>
      </c>
      <c r="F32" s="422">
        <v>68</v>
      </c>
      <c r="G32" s="421" t="s">
        <v>354</v>
      </c>
      <c r="H32" s="420">
        <v>965</v>
      </c>
      <c r="I32" s="889" t="s">
        <v>1462</v>
      </c>
      <c r="J32" s="943"/>
      <c r="K32" s="78"/>
      <c r="L32" s="504">
        <v>6439000</v>
      </c>
      <c r="N32" s="104"/>
      <c r="O32" s="105">
        <f>IF(OR(T32="",J32=""),0,J32*T32)</f>
        <v>0</v>
      </c>
      <c r="P32" s="105">
        <f>IF(OR(U32="",J32=""),0,J32*U32)</f>
        <v>0</v>
      </c>
      <c r="Q32" s="324">
        <v>2250</v>
      </c>
      <c r="R32" s="324">
        <v>2200</v>
      </c>
      <c r="S32" s="324">
        <v>1180</v>
      </c>
      <c r="T32" s="325">
        <f>(Q32/1000)*(R32/1000)*(S32/1000)</f>
        <v>5.8410000000000002</v>
      </c>
      <c r="U32" s="324">
        <v>1035</v>
      </c>
      <c r="V32" s="1339"/>
      <c r="W32" s="1339"/>
      <c r="X32" s="1339"/>
    </row>
    <row r="33" spans="1:24" ht="29.25" customHeight="1" thickBot="1">
      <c r="A33" s="1538" t="s">
        <v>1807</v>
      </c>
      <c r="B33" s="1539"/>
      <c r="C33" s="1539"/>
      <c r="D33" s="1539"/>
      <c r="E33" s="1539"/>
      <c r="F33" s="1539"/>
      <c r="G33" s="1539"/>
      <c r="H33" s="1539"/>
      <c r="I33" s="1539"/>
      <c r="J33" s="1540"/>
      <c r="L33" s="508"/>
      <c r="M33" s="554"/>
      <c r="Q33" s="90"/>
      <c r="R33" s="90"/>
      <c r="S33" s="90"/>
      <c r="T33" s="90"/>
      <c r="U33" s="90"/>
      <c r="V33" s="1339"/>
      <c r="W33" s="1339"/>
      <c r="X33" s="1339"/>
    </row>
    <row r="34" spans="1:24" ht="14.25" customHeight="1">
      <c r="A34" s="161" t="s">
        <v>210</v>
      </c>
      <c r="B34" s="174">
        <v>185</v>
      </c>
      <c r="C34" s="174">
        <v>200</v>
      </c>
      <c r="D34" s="174">
        <v>31.8</v>
      </c>
      <c r="E34" s="175">
        <v>30</v>
      </c>
      <c r="F34" s="175">
        <v>74</v>
      </c>
      <c r="G34" s="174" t="s">
        <v>356</v>
      </c>
      <c r="H34" s="1119">
        <v>1730</v>
      </c>
      <c r="I34" s="889" t="s">
        <v>1462</v>
      </c>
      <c r="J34" s="942"/>
      <c r="L34" s="504">
        <v>7902000</v>
      </c>
      <c r="N34" s="104"/>
      <c r="O34" s="105">
        <f>IF(OR(T34="",J34=""),0,J34*T34)</f>
        <v>0</v>
      </c>
      <c r="P34" s="105">
        <f>IF(OR(U34="",J34=""),0,J34*U34)</f>
        <v>0</v>
      </c>
      <c r="Q34" s="90">
        <v>2980</v>
      </c>
      <c r="R34" s="90">
        <v>2260</v>
      </c>
      <c r="S34" s="90">
        <v>2135</v>
      </c>
      <c r="T34" s="106">
        <f>(Q34/1000)*(R34/1000)*(S34/1000)</f>
        <v>14.378797999999996</v>
      </c>
      <c r="U34" s="90">
        <v>2000</v>
      </c>
      <c r="V34" s="1339"/>
      <c r="W34" s="1339"/>
      <c r="X34" s="1339"/>
    </row>
    <row r="35" spans="1:24" ht="14.25" customHeight="1" thickBot="1">
      <c r="A35" s="161" t="s">
        <v>355</v>
      </c>
      <c r="B35" s="174">
        <v>250</v>
      </c>
      <c r="C35" s="174">
        <v>270</v>
      </c>
      <c r="D35" s="174">
        <v>43</v>
      </c>
      <c r="E35" s="175">
        <v>40</v>
      </c>
      <c r="F35" s="175">
        <v>74</v>
      </c>
      <c r="G35" s="174" t="s">
        <v>357</v>
      </c>
      <c r="H35" s="1119">
        <v>2450</v>
      </c>
      <c r="I35" s="889" t="s">
        <v>1462</v>
      </c>
      <c r="J35" s="943"/>
      <c r="L35" s="504">
        <v>11188000</v>
      </c>
      <c r="N35" s="104"/>
      <c r="O35" s="105">
        <f>IF(OR(T35="",J35=""),0,J35*T35)</f>
        <v>0</v>
      </c>
      <c r="P35" s="105">
        <f>IF(OR(U35="",J35=""),0,J35*U35)</f>
        <v>0</v>
      </c>
      <c r="Q35" s="90">
        <v>3900</v>
      </c>
      <c r="R35" s="90">
        <v>2200</v>
      </c>
      <c r="S35" s="90">
        <v>2100</v>
      </c>
      <c r="T35" s="106">
        <f>(Q35/1000)*(R35/1000)*(S35/1000)</f>
        <v>18.018000000000001</v>
      </c>
      <c r="U35" s="90">
        <v>2600</v>
      </c>
      <c r="V35" s="1339"/>
      <c r="W35" s="1339"/>
      <c r="X35" s="1339"/>
    </row>
    <row r="36" spans="1:24" ht="27.75" customHeight="1" thickBot="1">
      <c r="A36" s="1538" t="s">
        <v>1808</v>
      </c>
      <c r="B36" s="1539"/>
      <c r="C36" s="1539"/>
      <c r="D36" s="1539"/>
      <c r="E36" s="1539"/>
      <c r="F36" s="1539"/>
      <c r="G36" s="1539"/>
      <c r="H36" s="1539"/>
      <c r="I36" s="1539"/>
      <c r="J36" s="1540"/>
      <c r="L36" s="508"/>
      <c r="Q36" s="90"/>
      <c r="R36" s="90"/>
      <c r="S36" s="90"/>
      <c r="T36" s="90"/>
      <c r="U36" s="90"/>
      <c r="V36" s="1339"/>
      <c r="W36" s="1339"/>
      <c r="X36" s="1339"/>
    </row>
    <row r="37" spans="1:24" ht="14.25" customHeight="1">
      <c r="A37" s="161" t="s">
        <v>550</v>
      </c>
      <c r="B37" s="174">
        <v>155.80000000000001</v>
      </c>
      <c r="C37" s="174">
        <v>195</v>
      </c>
      <c r="D37" s="174">
        <v>31</v>
      </c>
      <c r="E37" s="175">
        <v>30</v>
      </c>
      <c r="F37" s="175">
        <v>74</v>
      </c>
      <c r="G37" s="174" t="s">
        <v>356</v>
      </c>
      <c r="H37" s="1119">
        <v>1730</v>
      </c>
      <c r="I37" s="889" t="s">
        <v>1462</v>
      </c>
      <c r="J37" s="942"/>
      <c r="L37" s="504">
        <v>8766000</v>
      </c>
      <c r="N37" s="104"/>
      <c r="O37" s="105">
        <f>IF(OR(T37="",J37=""),0,J37*T37)</f>
        <v>0</v>
      </c>
      <c r="P37" s="105">
        <f>IF(OR(U37="",J37=""),0,J37*U37)</f>
        <v>0</v>
      </c>
      <c r="Q37" s="90">
        <v>2980</v>
      </c>
      <c r="R37" s="90">
        <v>2260</v>
      </c>
      <c r="S37" s="90">
        <v>2135</v>
      </c>
      <c r="T37" s="106">
        <f>(Q37/1000)*(R37/1000)*(S37/1000)</f>
        <v>14.378797999999996</v>
      </c>
      <c r="U37" s="90">
        <v>1780</v>
      </c>
      <c r="V37" s="1339"/>
      <c r="W37" s="1339"/>
      <c r="X37" s="1339"/>
    </row>
    <row r="38" spans="1:24" ht="14.25" customHeight="1" thickBot="1">
      <c r="A38" s="161" t="s">
        <v>551</v>
      </c>
      <c r="B38" s="174">
        <v>216</v>
      </c>
      <c r="C38" s="174">
        <v>270</v>
      </c>
      <c r="D38" s="174">
        <v>43</v>
      </c>
      <c r="E38" s="175">
        <v>40</v>
      </c>
      <c r="F38" s="175">
        <v>74</v>
      </c>
      <c r="G38" s="174" t="s">
        <v>357</v>
      </c>
      <c r="H38" s="1119">
        <v>2450</v>
      </c>
      <c r="I38" s="889" t="s">
        <v>1462</v>
      </c>
      <c r="J38" s="943"/>
      <c r="L38" s="504">
        <v>11477000</v>
      </c>
      <c r="N38" s="104"/>
      <c r="O38" s="105">
        <f>IF(OR(T38="",J38=""),0,J38*T38)</f>
        <v>0</v>
      </c>
      <c r="P38" s="105">
        <f>IF(OR(U38="",J38=""),0,J38*U38)</f>
        <v>0</v>
      </c>
      <c r="Q38" s="90">
        <v>3900</v>
      </c>
      <c r="R38" s="90">
        <v>2200</v>
      </c>
      <c r="S38" s="90">
        <v>2100</v>
      </c>
      <c r="T38" s="106">
        <f>(Q38/1000)*(R38/1000)*(S38/1000)</f>
        <v>18.018000000000001</v>
      </c>
      <c r="U38" s="90">
        <v>2500</v>
      </c>
      <c r="V38" s="1339"/>
      <c r="W38" s="1339"/>
      <c r="X38" s="1339"/>
    </row>
    <row r="39" spans="1:24" ht="30.75" customHeight="1" thickBot="1">
      <c r="A39" s="1765" t="s">
        <v>1809</v>
      </c>
      <c r="B39" s="1766"/>
      <c r="C39" s="1766"/>
      <c r="D39" s="1766"/>
      <c r="E39" s="1766"/>
      <c r="F39" s="1766"/>
      <c r="G39" s="1766"/>
      <c r="H39" s="1766"/>
      <c r="I39" s="1766"/>
      <c r="J39" s="1767"/>
      <c r="L39" s="508"/>
      <c r="Q39" s="90"/>
      <c r="R39" s="90"/>
      <c r="S39" s="90"/>
      <c r="T39" s="90"/>
      <c r="U39" s="90"/>
      <c r="V39" s="1339"/>
      <c r="W39" s="1339"/>
      <c r="X39" s="1339"/>
    </row>
    <row r="40" spans="1:24" ht="14.25" customHeight="1">
      <c r="A40" s="612" t="s">
        <v>1154</v>
      </c>
      <c r="B40" s="33">
        <v>340</v>
      </c>
      <c r="C40" s="33">
        <v>355</v>
      </c>
      <c r="D40" s="33">
        <v>58.48</v>
      </c>
      <c r="E40" s="34">
        <v>63</v>
      </c>
      <c r="F40" s="33">
        <v>75.900000000000006</v>
      </c>
      <c r="G40" s="33" t="s">
        <v>1172</v>
      </c>
      <c r="H40" s="21">
        <v>2900</v>
      </c>
      <c r="I40" s="889" t="s">
        <v>1462</v>
      </c>
      <c r="J40" s="942"/>
      <c r="L40" s="504">
        <v>17810000</v>
      </c>
      <c r="N40" s="104"/>
      <c r="O40" s="105">
        <f>IF(OR(T40="",J40=""),0,J40*T40)</f>
        <v>0</v>
      </c>
      <c r="P40" s="105">
        <f>IF(OR(U40="",J40=""),0,J40*U40)</f>
        <v>0</v>
      </c>
      <c r="Q40" s="199">
        <v>3530</v>
      </c>
      <c r="R40" s="199">
        <v>2500</v>
      </c>
      <c r="S40" s="199">
        <v>2300</v>
      </c>
      <c r="T40" s="106">
        <f>(Q40/1000)*(R40/1000)*(S40/1000)</f>
        <v>20.297499999999996</v>
      </c>
      <c r="U40" s="199">
        <v>3000</v>
      </c>
      <c r="V40" s="1339"/>
      <c r="W40" s="1339"/>
      <c r="X40" s="1339"/>
    </row>
    <row r="41" spans="1:24" ht="14.25" customHeight="1" thickBot="1">
      <c r="A41" s="15" t="s">
        <v>1155</v>
      </c>
      <c r="B41" s="16">
        <v>460</v>
      </c>
      <c r="C41" s="16">
        <v>475</v>
      </c>
      <c r="D41" s="16">
        <v>79.12</v>
      </c>
      <c r="E41" s="17">
        <v>63</v>
      </c>
      <c r="F41" s="16">
        <v>76</v>
      </c>
      <c r="G41" s="16" t="s">
        <v>1173</v>
      </c>
      <c r="H41" s="14">
        <v>3870</v>
      </c>
      <c r="I41" s="889" t="s">
        <v>1462</v>
      </c>
      <c r="J41" s="943"/>
      <c r="L41" s="504">
        <v>23726000</v>
      </c>
      <c r="N41" s="104"/>
      <c r="O41" s="105">
        <f>IF(OR(T41="",J41=""),0,J41*T41)</f>
        <v>0</v>
      </c>
      <c r="P41" s="105">
        <f>IF(OR(U41="",J41=""),0,J41*U41)</f>
        <v>0</v>
      </c>
      <c r="Q41" s="199">
        <v>4700</v>
      </c>
      <c r="R41" s="199">
        <v>2500</v>
      </c>
      <c r="S41" s="199">
        <v>2300</v>
      </c>
      <c r="T41" s="106">
        <f>(Q41/1000)*(R41/1000)*(S41/1000)</f>
        <v>27.024999999999999</v>
      </c>
      <c r="U41" s="199">
        <v>3920</v>
      </c>
      <c r="V41" s="1339"/>
      <c r="W41" s="1339"/>
      <c r="X41" s="1339"/>
    </row>
    <row r="42" spans="1:24" ht="33.75" customHeight="1" thickBot="1">
      <c r="A42" s="1765" t="s">
        <v>1810</v>
      </c>
      <c r="B42" s="1766"/>
      <c r="C42" s="1766"/>
      <c r="D42" s="1766"/>
      <c r="E42" s="1766"/>
      <c r="F42" s="1766"/>
      <c r="G42" s="1766"/>
      <c r="H42" s="1766"/>
      <c r="I42" s="1766"/>
      <c r="J42" s="1767"/>
      <c r="L42" s="508"/>
      <c r="Q42" s="199"/>
      <c r="R42" s="199"/>
      <c r="S42" s="199"/>
      <c r="T42" s="199"/>
      <c r="U42" s="199"/>
      <c r="V42" s="1339"/>
      <c r="W42" s="1339"/>
      <c r="X42" s="1339"/>
    </row>
    <row r="43" spans="1:24" ht="14.25" customHeight="1">
      <c r="A43" s="612" t="s">
        <v>1152</v>
      </c>
      <c r="B43" s="33">
        <v>340</v>
      </c>
      <c r="C43" s="16" t="s">
        <v>140</v>
      </c>
      <c r="D43" s="33">
        <v>58.48</v>
      </c>
      <c r="E43" s="34">
        <v>63</v>
      </c>
      <c r="F43" s="33">
        <v>75.900000000000006</v>
      </c>
      <c r="G43" s="33" t="s">
        <v>1172</v>
      </c>
      <c r="H43" s="21">
        <v>2900</v>
      </c>
      <c r="I43" s="889" t="s">
        <v>1462</v>
      </c>
      <c r="J43" s="942"/>
      <c r="L43" s="504">
        <v>17230000</v>
      </c>
      <c r="N43" s="104"/>
      <c r="O43" s="105">
        <f>IF(OR(T43="",J43=""),0,J43*T43)</f>
        <v>0</v>
      </c>
      <c r="P43" s="105">
        <f>IF(OR(U43="",J43=""),0,J43*U43)</f>
        <v>0</v>
      </c>
      <c r="Q43" s="199">
        <v>3530</v>
      </c>
      <c r="R43" s="199">
        <v>2500</v>
      </c>
      <c r="S43" s="199">
        <v>2300</v>
      </c>
      <c r="T43" s="106">
        <f>(Q43/1000)*(R43/1000)*(S43/1000)</f>
        <v>20.297499999999996</v>
      </c>
      <c r="U43" s="199">
        <v>3000</v>
      </c>
      <c r="V43" s="1339"/>
      <c r="W43" s="1339"/>
      <c r="X43" s="1339"/>
    </row>
    <row r="44" spans="1:24" ht="14.25" customHeight="1" thickBot="1">
      <c r="A44" s="15" t="s">
        <v>1153</v>
      </c>
      <c r="B44" s="16">
        <v>460</v>
      </c>
      <c r="C44" s="16" t="s">
        <v>140</v>
      </c>
      <c r="D44" s="16">
        <v>79.12</v>
      </c>
      <c r="E44" s="17">
        <v>63</v>
      </c>
      <c r="F44" s="16">
        <v>76</v>
      </c>
      <c r="G44" s="16" t="s">
        <v>1173</v>
      </c>
      <c r="H44" s="14">
        <v>3870</v>
      </c>
      <c r="I44" s="889" t="s">
        <v>1462</v>
      </c>
      <c r="J44" s="943"/>
      <c r="L44" s="504">
        <v>21491000</v>
      </c>
      <c r="N44" s="104"/>
      <c r="O44" s="105">
        <f>IF(OR(T44="",J44=""),0,J44*T44)</f>
        <v>0</v>
      </c>
      <c r="P44" s="105">
        <f>IF(OR(U44="",J44=""),0,J44*U44)</f>
        <v>0</v>
      </c>
      <c r="Q44" s="199">
        <v>4700</v>
      </c>
      <c r="R44" s="199">
        <v>2500</v>
      </c>
      <c r="S44" s="199">
        <v>2300</v>
      </c>
      <c r="T44" s="106">
        <f>(Q44/1000)*(R44/1000)*(S44/1000)</f>
        <v>27.024999999999999</v>
      </c>
      <c r="U44" s="199">
        <v>3920</v>
      </c>
      <c r="V44" s="1339"/>
      <c r="W44" s="1339"/>
      <c r="X44" s="1339"/>
    </row>
    <row r="45" spans="1:24" ht="27.75" customHeight="1" thickBot="1">
      <c r="A45" s="1503" t="s">
        <v>647</v>
      </c>
      <c r="B45" s="1504"/>
      <c r="C45" s="1504"/>
      <c r="D45" s="1504"/>
      <c r="E45" s="1504"/>
      <c r="F45" s="1504"/>
      <c r="G45" s="1504"/>
      <c r="H45" s="1504"/>
      <c r="I45" s="1504"/>
      <c r="J45" s="1505"/>
      <c r="L45" s="508"/>
      <c r="N45" s="104"/>
      <c r="O45" s="105"/>
      <c r="P45" s="105"/>
      <c r="Q45" s="199"/>
      <c r="R45" s="199"/>
      <c r="S45" s="199"/>
      <c r="T45" s="106"/>
      <c r="U45" s="199"/>
      <c r="V45" s="1339"/>
      <c r="W45" s="1339"/>
      <c r="X45" s="1339"/>
    </row>
    <row r="46" spans="1:24" ht="14.25" customHeight="1">
      <c r="A46" s="298" t="s">
        <v>212</v>
      </c>
      <c r="B46" s="33">
        <v>376</v>
      </c>
      <c r="C46" s="33" t="s">
        <v>140</v>
      </c>
      <c r="D46" s="33">
        <v>64.7</v>
      </c>
      <c r="E46" s="33">
        <v>38.6</v>
      </c>
      <c r="F46" s="33">
        <v>83</v>
      </c>
      <c r="G46" s="33" t="s">
        <v>610</v>
      </c>
      <c r="H46" s="430">
        <v>3920</v>
      </c>
      <c r="I46" s="889" t="s">
        <v>1462</v>
      </c>
      <c r="J46" s="939"/>
      <c r="K46" s="81"/>
      <c r="L46" s="504">
        <v>21372000</v>
      </c>
      <c r="N46" s="104"/>
      <c r="O46" s="105">
        <f t="shared" ref="O46:O53" si="12">IF(OR(T46="",J46=""),0,J46*T46)</f>
        <v>0</v>
      </c>
      <c r="P46" s="105">
        <f t="shared" ref="P46:P53" si="13">IF(OR(U46="",J46=""),0,J46*U46)</f>
        <v>0</v>
      </c>
      <c r="Q46" s="326">
        <v>3810</v>
      </c>
      <c r="R46" s="326">
        <v>2400</v>
      </c>
      <c r="S46" s="326">
        <v>2280</v>
      </c>
      <c r="T46" s="325">
        <f t="shared" ref="T46:T53" si="14">(Q46/1000)*(R46/1000)*(S46/1000)</f>
        <v>20.848319999999998</v>
      </c>
      <c r="U46" s="327">
        <v>3320</v>
      </c>
      <c r="V46" s="1339"/>
      <c r="W46" s="1339"/>
      <c r="X46" s="1339"/>
    </row>
    <row r="47" spans="1:24" ht="14.25" customHeight="1">
      <c r="A47" s="296" t="s">
        <v>213</v>
      </c>
      <c r="B47" s="16">
        <v>496</v>
      </c>
      <c r="C47" s="16" t="s">
        <v>140</v>
      </c>
      <c r="D47" s="16">
        <v>85.3</v>
      </c>
      <c r="E47" s="16">
        <v>53.5</v>
      </c>
      <c r="F47" s="16">
        <v>83.7</v>
      </c>
      <c r="G47" s="16" t="s">
        <v>611</v>
      </c>
      <c r="H47" s="424">
        <v>4420</v>
      </c>
      <c r="I47" s="889" t="s">
        <v>1462</v>
      </c>
      <c r="J47" s="940"/>
      <c r="K47" s="81"/>
      <c r="L47" s="504">
        <v>26704000</v>
      </c>
      <c r="N47" s="104"/>
      <c r="O47" s="105">
        <f t="shared" si="12"/>
        <v>0</v>
      </c>
      <c r="P47" s="105">
        <f t="shared" si="13"/>
        <v>0</v>
      </c>
      <c r="Q47" s="326">
        <v>4865</v>
      </c>
      <c r="R47" s="326">
        <v>2400</v>
      </c>
      <c r="S47" s="326">
        <v>2280</v>
      </c>
      <c r="T47" s="325">
        <f t="shared" si="14"/>
        <v>26.621279999999999</v>
      </c>
      <c r="U47" s="327">
        <v>4330</v>
      </c>
      <c r="V47" s="1339"/>
      <c r="W47" s="1339"/>
      <c r="X47" s="1339"/>
    </row>
    <row r="48" spans="1:24" ht="14.25" customHeight="1">
      <c r="A48" s="296" t="s">
        <v>214</v>
      </c>
      <c r="B48" s="16">
        <v>594</v>
      </c>
      <c r="C48" s="16" t="s">
        <v>140</v>
      </c>
      <c r="D48" s="16">
        <v>102.2</v>
      </c>
      <c r="E48" s="16">
        <v>56.6</v>
      </c>
      <c r="F48" s="16">
        <v>84.3</v>
      </c>
      <c r="G48" s="16" t="s">
        <v>612</v>
      </c>
      <c r="H48" s="424">
        <v>5160</v>
      </c>
      <c r="I48" s="889" t="s">
        <v>1462</v>
      </c>
      <c r="J48" s="940"/>
      <c r="K48" s="81"/>
      <c r="L48" s="504">
        <v>30871000</v>
      </c>
      <c r="N48" s="104"/>
      <c r="O48" s="105">
        <f t="shared" si="12"/>
        <v>0</v>
      </c>
      <c r="P48" s="105">
        <f t="shared" si="13"/>
        <v>0</v>
      </c>
      <c r="Q48" s="326">
        <v>5800</v>
      </c>
      <c r="R48" s="326">
        <v>2400</v>
      </c>
      <c r="S48" s="326">
        <v>2280</v>
      </c>
      <c r="T48" s="325">
        <f t="shared" si="14"/>
        <v>31.737599999999997</v>
      </c>
      <c r="U48" s="327">
        <v>5000</v>
      </c>
      <c r="V48" s="1339"/>
      <c r="W48" s="1339"/>
      <c r="X48" s="1339"/>
    </row>
    <row r="49" spans="1:24" ht="14.25" customHeight="1">
      <c r="A49" s="296" t="s">
        <v>215</v>
      </c>
      <c r="B49" s="16">
        <v>720</v>
      </c>
      <c r="C49" s="16" t="s">
        <v>140</v>
      </c>
      <c r="D49" s="16">
        <v>123.8</v>
      </c>
      <c r="E49" s="16">
        <v>58.2</v>
      </c>
      <c r="F49" s="16">
        <v>84.5</v>
      </c>
      <c r="G49" s="16" t="s">
        <v>612</v>
      </c>
      <c r="H49" s="424">
        <v>5750</v>
      </c>
      <c r="I49" s="889" t="s">
        <v>1462</v>
      </c>
      <c r="J49" s="940"/>
      <c r="K49" s="81"/>
      <c r="L49" s="504">
        <v>38946000</v>
      </c>
      <c r="N49" s="104"/>
      <c r="O49" s="105">
        <f t="shared" si="12"/>
        <v>0</v>
      </c>
      <c r="P49" s="105">
        <f t="shared" si="13"/>
        <v>0</v>
      </c>
      <c r="Q49" s="326">
        <v>5800</v>
      </c>
      <c r="R49" s="326">
        <v>2400</v>
      </c>
      <c r="S49" s="326">
        <v>2280</v>
      </c>
      <c r="T49" s="325">
        <f t="shared" si="14"/>
        <v>31.737599999999997</v>
      </c>
      <c r="U49" s="327">
        <v>5500</v>
      </c>
      <c r="V49" s="1339"/>
      <c r="W49" s="1339"/>
      <c r="X49" s="1339"/>
    </row>
    <row r="50" spans="1:24" ht="14.25" customHeight="1">
      <c r="A50" s="296" t="s">
        <v>592</v>
      </c>
      <c r="B50" s="16">
        <v>902</v>
      </c>
      <c r="C50" s="16" t="s">
        <v>140</v>
      </c>
      <c r="D50" s="16">
        <v>155.1</v>
      </c>
      <c r="E50" s="16">
        <v>72.5</v>
      </c>
      <c r="F50" s="16">
        <v>84.7</v>
      </c>
      <c r="G50" s="16" t="s">
        <v>613</v>
      </c>
      <c r="H50" s="424">
        <v>8050</v>
      </c>
      <c r="I50" s="889" t="s">
        <v>1462</v>
      </c>
      <c r="J50" s="940"/>
      <c r="K50" s="81"/>
      <c r="L50" s="504">
        <v>46309000</v>
      </c>
      <c r="N50" s="104"/>
      <c r="O50" s="105">
        <f t="shared" si="12"/>
        <v>0</v>
      </c>
      <c r="P50" s="105">
        <f t="shared" si="13"/>
        <v>0</v>
      </c>
      <c r="Q50" s="326">
        <v>8800</v>
      </c>
      <c r="R50" s="326">
        <v>2400</v>
      </c>
      <c r="S50" s="326">
        <v>2280</v>
      </c>
      <c r="T50" s="325">
        <f t="shared" si="14"/>
        <v>48.153599999999997</v>
      </c>
      <c r="U50" s="327">
        <v>7750</v>
      </c>
      <c r="V50" s="1339"/>
      <c r="W50" s="1339"/>
      <c r="X50" s="1339"/>
    </row>
    <row r="51" spans="1:24" ht="14.25" customHeight="1">
      <c r="A51" s="296" t="s">
        <v>216</v>
      </c>
      <c r="B51" s="16">
        <v>996</v>
      </c>
      <c r="C51" s="16" t="s">
        <v>140</v>
      </c>
      <c r="D51" s="16">
        <v>171.3</v>
      </c>
      <c r="E51" s="16">
        <v>74.7</v>
      </c>
      <c r="F51" s="16">
        <v>85</v>
      </c>
      <c r="G51" s="16" t="s">
        <v>614</v>
      </c>
      <c r="H51" s="424">
        <v>8410</v>
      </c>
      <c r="I51" s="889" t="s">
        <v>1462</v>
      </c>
      <c r="J51" s="940"/>
      <c r="K51" s="81"/>
      <c r="L51" s="504">
        <v>49798000</v>
      </c>
      <c r="N51" s="104"/>
      <c r="O51" s="105">
        <f t="shared" si="12"/>
        <v>0</v>
      </c>
      <c r="P51" s="105">
        <f t="shared" si="13"/>
        <v>0</v>
      </c>
      <c r="Q51" s="326">
        <v>9640</v>
      </c>
      <c r="R51" s="326">
        <v>2400</v>
      </c>
      <c r="S51" s="326">
        <v>2280</v>
      </c>
      <c r="T51" s="325">
        <f t="shared" si="14"/>
        <v>52.750079999999997</v>
      </c>
      <c r="U51" s="327">
        <v>8900</v>
      </c>
      <c r="V51" s="1339"/>
      <c r="W51" s="1339"/>
      <c r="X51" s="1339"/>
    </row>
    <row r="52" spans="1:24" ht="14.25" customHeight="1">
      <c r="A52" s="296" t="s">
        <v>217</v>
      </c>
      <c r="B52" s="16">
        <v>1203</v>
      </c>
      <c r="C52" s="16" t="s">
        <v>140</v>
      </c>
      <c r="D52" s="16">
        <v>206.9</v>
      </c>
      <c r="E52" s="16">
        <v>71</v>
      </c>
      <c r="F52" s="16">
        <v>85.1</v>
      </c>
      <c r="G52" s="16" t="s">
        <v>614</v>
      </c>
      <c r="H52" s="424">
        <v>9210</v>
      </c>
      <c r="I52" s="889" t="s">
        <v>1462</v>
      </c>
      <c r="J52" s="940"/>
      <c r="K52" s="81"/>
      <c r="L52" s="504">
        <v>58524000</v>
      </c>
      <c r="N52" s="104"/>
      <c r="O52" s="105">
        <f t="shared" si="12"/>
        <v>0</v>
      </c>
      <c r="P52" s="105">
        <f t="shared" si="13"/>
        <v>0</v>
      </c>
      <c r="Q52" s="326">
        <v>9640</v>
      </c>
      <c r="R52" s="326">
        <v>2400</v>
      </c>
      <c r="S52" s="326">
        <v>2280</v>
      </c>
      <c r="T52" s="325">
        <f t="shared" si="14"/>
        <v>52.750079999999997</v>
      </c>
      <c r="U52" s="327">
        <v>9100</v>
      </c>
      <c r="V52" s="1339"/>
      <c r="W52" s="1339"/>
      <c r="X52" s="1339"/>
    </row>
    <row r="53" spans="1:24" ht="14.25" customHeight="1" thickBot="1">
      <c r="A53" s="297" t="s">
        <v>218</v>
      </c>
      <c r="B53" s="425">
        <v>1419</v>
      </c>
      <c r="C53" s="425" t="s">
        <v>140</v>
      </c>
      <c r="D53" s="425">
        <v>244.1</v>
      </c>
      <c r="E53" s="425">
        <v>69.099999999999994</v>
      </c>
      <c r="F53" s="425">
        <v>85.5</v>
      </c>
      <c r="G53" s="425" t="s">
        <v>615</v>
      </c>
      <c r="H53" s="428">
        <v>10730</v>
      </c>
      <c r="I53" s="889" t="s">
        <v>1462</v>
      </c>
      <c r="J53" s="941"/>
      <c r="K53" s="81"/>
      <c r="L53" s="504">
        <v>68884000</v>
      </c>
      <c r="N53" s="104"/>
      <c r="O53" s="105">
        <f t="shared" si="12"/>
        <v>0</v>
      </c>
      <c r="P53" s="105">
        <f t="shared" si="13"/>
        <v>0</v>
      </c>
      <c r="Q53" s="326">
        <v>11700</v>
      </c>
      <c r="R53" s="326">
        <v>2400</v>
      </c>
      <c r="S53" s="326">
        <v>2280</v>
      </c>
      <c r="T53" s="325">
        <f t="shared" si="14"/>
        <v>64.02239999999999</v>
      </c>
      <c r="U53" s="327">
        <v>11100</v>
      </c>
      <c r="V53" s="1339"/>
      <c r="W53" s="1339"/>
      <c r="X53" s="1339"/>
    </row>
    <row r="54" spans="1:24" ht="30.75" customHeight="1" thickBot="1">
      <c r="A54" s="1538" t="s">
        <v>649</v>
      </c>
      <c r="B54" s="1539"/>
      <c r="C54" s="1539"/>
      <c r="D54" s="1539"/>
      <c r="E54" s="1539"/>
      <c r="F54" s="1539"/>
      <c r="G54" s="1539"/>
      <c r="H54" s="1539"/>
      <c r="I54" s="1539"/>
      <c r="J54" s="1540"/>
      <c r="L54" s="508"/>
      <c r="N54" s="104"/>
      <c r="O54" s="105"/>
      <c r="P54" s="105"/>
      <c r="Q54" s="199"/>
      <c r="R54" s="199"/>
      <c r="S54" s="199"/>
      <c r="T54" s="106"/>
      <c r="U54" s="199"/>
      <c r="V54" s="1339"/>
      <c r="W54" s="1339"/>
      <c r="X54" s="1339"/>
    </row>
    <row r="55" spans="1:24" ht="14.25" customHeight="1">
      <c r="A55" s="298" t="s">
        <v>552</v>
      </c>
      <c r="B55" s="33">
        <v>379</v>
      </c>
      <c r="C55" s="33" t="s">
        <v>140</v>
      </c>
      <c r="D55" s="429">
        <v>65.19</v>
      </c>
      <c r="E55" s="33">
        <v>39.200000000000003</v>
      </c>
      <c r="F55" s="33">
        <v>83.1</v>
      </c>
      <c r="G55" s="558" t="s">
        <v>610</v>
      </c>
      <c r="H55" s="430">
        <v>4040</v>
      </c>
      <c r="I55" s="889" t="s">
        <v>1462</v>
      </c>
      <c r="J55" s="939"/>
      <c r="K55" s="81"/>
      <c r="L55" s="504">
        <v>23984000</v>
      </c>
      <c r="N55" s="104"/>
      <c r="O55" s="105">
        <f t="shared" ref="O55:O62" si="15">IF(OR(T55="",J55=""),0,J55*T55)</f>
        <v>0</v>
      </c>
      <c r="P55" s="105">
        <f t="shared" ref="P55:P62" si="16">IF(OR(U55="",J55=""),0,J55*U55)</f>
        <v>0</v>
      </c>
      <c r="Q55" s="326">
        <v>3810</v>
      </c>
      <c r="R55" s="326">
        <v>2400</v>
      </c>
      <c r="S55" s="326">
        <v>2280</v>
      </c>
      <c r="T55" s="325">
        <f t="shared" ref="T55:T90" si="17">(Q55/1000)*(R55/1000)*(S55/1000)</f>
        <v>20.848319999999998</v>
      </c>
      <c r="U55" s="327">
        <v>3420</v>
      </c>
      <c r="V55" s="1339"/>
      <c r="W55" s="1339"/>
      <c r="X55" s="1339"/>
    </row>
    <row r="56" spans="1:24" ht="14.25" customHeight="1">
      <c r="A56" s="296" t="s">
        <v>553</v>
      </c>
      <c r="B56" s="16">
        <v>500</v>
      </c>
      <c r="C56" s="16" t="s">
        <v>140</v>
      </c>
      <c r="D56" s="423">
        <v>86</v>
      </c>
      <c r="E56" s="16">
        <v>54.3</v>
      </c>
      <c r="F56" s="16">
        <v>83.7</v>
      </c>
      <c r="G56" s="559" t="s">
        <v>611</v>
      </c>
      <c r="H56" s="424">
        <v>4580</v>
      </c>
      <c r="I56" s="889" t="s">
        <v>1462</v>
      </c>
      <c r="J56" s="940"/>
      <c r="K56" s="81"/>
      <c r="L56" s="504">
        <v>29018000</v>
      </c>
      <c r="N56" s="104"/>
      <c r="O56" s="105">
        <f t="shared" si="15"/>
        <v>0</v>
      </c>
      <c r="P56" s="105">
        <f t="shared" si="16"/>
        <v>0</v>
      </c>
      <c r="Q56" s="326">
        <v>4865</v>
      </c>
      <c r="R56" s="326">
        <v>2400</v>
      </c>
      <c r="S56" s="326">
        <v>2280</v>
      </c>
      <c r="T56" s="325">
        <f t="shared" si="17"/>
        <v>26.621279999999999</v>
      </c>
      <c r="U56" s="327">
        <v>4460</v>
      </c>
      <c r="V56" s="1339"/>
      <c r="W56" s="1339"/>
      <c r="X56" s="1339"/>
    </row>
    <row r="57" spans="1:24" ht="14.25" customHeight="1">
      <c r="A57" s="296" t="s">
        <v>554</v>
      </c>
      <c r="B57" s="16">
        <v>597</v>
      </c>
      <c r="C57" s="16" t="s">
        <v>140</v>
      </c>
      <c r="D57" s="423">
        <v>102.7</v>
      </c>
      <c r="E57" s="16">
        <v>57.2</v>
      </c>
      <c r="F57" s="16">
        <v>84.3</v>
      </c>
      <c r="G57" s="559" t="s">
        <v>612</v>
      </c>
      <c r="H57" s="424">
        <v>5360</v>
      </c>
      <c r="I57" s="889" t="s">
        <v>1462</v>
      </c>
      <c r="J57" s="940"/>
      <c r="K57" s="81"/>
      <c r="L57" s="504">
        <v>33970000</v>
      </c>
      <c r="N57" s="104"/>
      <c r="O57" s="105">
        <f t="shared" si="15"/>
        <v>0</v>
      </c>
      <c r="P57" s="105">
        <f t="shared" si="16"/>
        <v>0</v>
      </c>
      <c r="Q57" s="326">
        <v>5800</v>
      </c>
      <c r="R57" s="326">
        <v>2400</v>
      </c>
      <c r="S57" s="326">
        <v>2280</v>
      </c>
      <c r="T57" s="325">
        <f t="shared" si="17"/>
        <v>31.737599999999997</v>
      </c>
      <c r="U57" s="327">
        <v>5170</v>
      </c>
      <c r="V57" s="1339"/>
      <c r="W57" s="1339"/>
      <c r="X57" s="1339"/>
    </row>
    <row r="58" spans="1:24" ht="14.25" customHeight="1">
      <c r="A58" s="296" t="s">
        <v>555</v>
      </c>
      <c r="B58" s="16">
        <v>758</v>
      </c>
      <c r="C58" s="16" t="s">
        <v>140</v>
      </c>
      <c r="D58" s="423">
        <v>130.4</v>
      </c>
      <c r="E58" s="16">
        <v>63.9</v>
      </c>
      <c r="F58" s="16">
        <v>84.1</v>
      </c>
      <c r="G58" s="559" t="s">
        <v>1811</v>
      </c>
      <c r="H58" s="424">
        <v>6850</v>
      </c>
      <c r="I58" s="889" t="s">
        <v>1462</v>
      </c>
      <c r="J58" s="940"/>
      <c r="K58" s="81"/>
      <c r="L58" s="504">
        <v>46695000</v>
      </c>
      <c r="N58" s="104"/>
      <c r="O58" s="105">
        <f t="shared" si="15"/>
        <v>0</v>
      </c>
      <c r="P58" s="105">
        <f t="shared" si="16"/>
        <v>0</v>
      </c>
      <c r="Q58" s="326">
        <v>7400</v>
      </c>
      <c r="R58" s="326">
        <v>2400</v>
      </c>
      <c r="S58" s="326">
        <v>2280</v>
      </c>
      <c r="T58" s="325">
        <f t="shared" si="17"/>
        <v>40.492800000000003</v>
      </c>
      <c r="U58" s="327">
        <v>6630</v>
      </c>
      <c r="V58" s="1339"/>
      <c r="W58" s="1339"/>
      <c r="X58" s="1339"/>
    </row>
    <row r="59" spans="1:24" ht="14.25" customHeight="1">
      <c r="A59" s="296" t="s">
        <v>556</v>
      </c>
      <c r="B59" s="16">
        <v>908</v>
      </c>
      <c r="C59" s="16" t="s">
        <v>140</v>
      </c>
      <c r="D59" s="423">
        <v>156.19999999999999</v>
      </c>
      <c r="E59" s="16">
        <v>73.5</v>
      </c>
      <c r="F59" s="16">
        <v>84.7</v>
      </c>
      <c r="G59" s="559" t="s">
        <v>613</v>
      </c>
      <c r="H59" s="424">
        <v>8330</v>
      </c>
      <c r="I59" s="889" t="s">
        <v>1462</v>
      </c>
      <c r="J59" s="940"/>
      <c r="K59" s="81"/>
      <c r="L59" s="504">
        <v>49996000</v>
      </c>
      <c r="N59" s="104"/>
      <c r="O59" s="105">
        <f t="shared" si="15"/>
        <v>0</v>
      </c>
      <c r="P59" s="105">
        <f t="shared" si="16"/>
        <v>0</v>
      </c>
      <c r="Q59" s="326">
        <v>8800</v>
      </c>
      <c r="R59" s="326">
        <v>2400</v>
      </c>
      <c r="S59" s="326">
        <v>2280</v>
      </c>
      <c r="T59" s="325">
        <f t="shared" si="17"/>
        <v>48.153599999999997</v>
      </c>
      <c r="U59" s="327">
        <v>7980</v>
      </c>
      <c r="V59" s="1339"/>
      <c r="W59" s="1339"/>
      <c r="X59" s="1339"/>
    </row>
    <row r="60" spans="1:24" ht="14.25" customHeight="1">
      <c r="A60" s="296" t="s">
        <v>557</v>
      </c>
      <c r="B60" s="16">
        <v>1000</v>
      </c>
      <c r="C60" s="16" t="s">
        <v>140</v>
      </c>
      <c r="D60" s="423">
        <v>172</v>
      </c>
      <c r="E60" s="16">
        <v>75.400000000000006</v>
      </c>
      <c r="F60" s="16">
        <v>85</v>
      </c>
      <c r="G60" s="559" t="s">
        <v>614</v>
      </c>
      <c r="H60" s="424">
        <v>8730</v>
      </c>
      <c r="I60" s="889" t="s">
        <v>1462</v>
      </c>
      <c r="J60" s="940"/>
      <c r="K60" s="81"/>
      <c r="L60" s="504">
        <v>54163000</v>
      </c>
      <c r="N60" s="104"/>
      <c r="O60" s="105">
        <f t="shared" si="15"/>
        <v>0</v>
      </c>
      <c r="P60" s="105">
        <f t="shared" si="16"/>
        <v>0</v>
      </c>
      <c r="Q60" s="326">
        <v>9640</v>
      </c>
      <c r="R60" s="326">
        <v>2400</v>
      </c>
      <c r="S60" s="326">
        <v>2280</v>
      </c>
      <c r="T60" s="325">
        <f t="shared" si="17"/>
        <v>52.750079999999997</v>
      </c>
      <c r="U60" s="327">
        <v>9160</v>
      </c>
      <c r="V60" s="1339"/>
      <c r="W60" s="1339"/>
      <c r="X60" s="1339"/>
    </row>
    <row r="61" spans="1:24" ht="14.1" customHeight="1">
      <c r="A61" s="296" t="s">
        <v>558</v>
      </c>
      <c r="B61" s="16">
        <v>1210</v>
      </c>
      <c r="C61" s="16" t="s">
        <v>140</v>
      </c>
      <c r="D61" s="423">
        <v>208</v>
      </c>
      <c r="E61" s="16">
        <v>71.7</v>
      </c>
      <c r="F61" s="16">
        <v>85.1</v>
      </c>
      <c r="G61" s="559" t="s">
        <v>615</v>
      </c>
      <c r="H61" s="424">
        <v>9410</v>
      </c>
      <c r="I61" s="889" t="s">
        <v>1462</v>
      </c>
      <c r="J61" s="940"/>
      <c r="K61" s="81"/>
      <c r="L61" s="504">
        <v>64524000</v>
      </c>
      <c r="N61" s="104"/>
      <c r="O61" s="105">
        <f t="shared" si="15"/>
        <v>0</v>
      </c>
      <c r="P61" s="105">
        <f t="shared" si="16"/>
        <v>0</v>
      </c>
      <c r="Q61" s="326">
        <v>11700</v>
      </c>
      <c r="R61" s="326">
        <v>2400</v>
      </c>
      <c r="S61" s="326">
        <v>2280</v>
      </c>
      <c r="T61" s="325">
        <f t="shared" si="17"/>
        <v>64.02239999999999</v>
      </c>
      <c r="U61" s="327">
        <v>9580</v>
      </c>
      <c r="V61" s="1339"/>
      <c r="W61" s="1339"/>
      <c r="X61" s="1339"/>
    </row>
    <row r="62" spans="1:24" ht="14.25" customHeight="1" thickBot="1">
      <c r="A62" s="297" t="s">
        <v>559</v>
      </c>
      <c r="B62" s="425">
        <v>1419</v>
      </c>
      <c r="C62" s="425" t="s">
        <v>140</v>
      </c>
      <c r="D62" s="426">
        <v>244.1</v>
      </c>
      <c r="E62" s="425">
        <v>69.099999999999994</v>
      </c>
      <c r="F62" s="425">
        <v>85.5</v>
      </c>
      <c r="G62" s="560" t="s">
        <v>615</v>
      </c>
      <c r="H62" s="428">
        <v>10730</v>
      </c>
      <c r="I62" s="889" t="s">
        <v>1462</v>
      </c>
      <c r="J62" s="941"/>
      <c r="K62" s="81"/>
      <c r="L62" s="504">
        <v>74402000</v>
      </c>
      <c r="N62" s="104"/>
      <c r="O62" s="105">
        <f t="shared" si="15"/>
        <v>0</v>
      </c>
      <c r="P62" s="105">
        <f t="shared" si="16"/>
        <v>0</v>
      </c>
      <c r="Q62" s="326">
        <v>11700</v>
      </c>
      <c r="R62" s="326">
        <v>2400</v>
      </c>
      <c r="S62" s="326">
        <v>2280</v>
      </c>
      <c r="T62" s="325">
        <f t="shared" si="17"/>
        <v>64.02239999999999</v>
      </c>
      <c r="U62" s="327">
        <v>11100</v>
      </c>
      <c r="V62" s="1339"/>
      <c r="W62" s="1339"/>
      <c r="X62" s="1339"/>
    </row>
    <row r="63" spans="1:24" ht="25.5" customHeight="1" thickBot="1">
      <c r="A63" s="1747" t="s">
        <v>1812</v>
      </c>
      <c r="B63" s="1748"/>
      <c r="C63" s="1748"/>
      <c r="D63" s="1748"/>
      <c r="E63" s="1748"/>
      <c r="F63" s="1748"/>
      <c r="G63" s="1748"/>
      <c r="H63" s="1748"/>
      <c r="I63" s="1748"/>
      <c r="J63" s="1749"/>
      <c r="K63" s="81"/>
      <c r="L63" s="510"/>
      <c r="N63" s="104"/>
      <c r="O63" s="105"/>
      <c r="P63" s="105"/>
      <c r="Q63" s="199"/>
      <c r="R63" s="199"/>
      <c r="S63" s="199"/>
      <c r="T63" s="325"/>
      <c r="U63" s="199"/>
      <c r="V63" s="1339"/>
      <c r="W63" s="1339"/>
      <c r="X63" s="1339"/>
    </row>
    <row r="64" spans="1:24" ht="14.25" customHeight="1">
      <c r="A64" s="1252" t="s">
        <v>1813</v>
      </c>
      <c r="B64" s="33">
        <v>397</v>
      </c>
      <c r="C64" s="33" t="s">
        <v>140</v>
      </c>
      <c r="D64" s="429">
        <v>68.28</v>
      </c>
      <c r="E64" s="33">
        <v>42.2</v>
      </c>
      <c r="F64" s="33"/>
      <c r="G64" s="558" t="s">
        <v>1814</v>
      </c>
      <c r="H64" s="430">
        <v>4240</v>
      </c>
      <c r="I64" s="954" t="s">
        <v>1462</v>
      </c>
      <c r="J64" s="1251"/>
      <c r="K64" s="194"/>
      <c r="L64" s="504">
        <v>30087000</v>
      </c>
      <c r="N64" s="104"/>
      <c r="O64" s="105">
        <f t="shared" ref="O64:O72" si="18">IF(OR(T64="",J64=""),0,J64*T64)</f>
        <v>0</v>
      </c>
      <c r="P64" s="105">
        <f t="shared" ref="P64:P72" si="19">IF(OR(U64="",J64=""),0,J64*U64)</f>
        <v>0</v>
      </c>
      <c r="Q64" s="1250">
        <v>4440</v>
      </c>
      <c r="R64" s="1250">
        <v>2460</v>
      </c>
      <c r="S64" s="1250">
        <v>2300</v>
      </c>
      <c r="T64" s="325">
        <f t="shared" si="17"/>
        <v>25.12152</v>
      </c>
      <c r="U64" s="1253">
        <v>4440</v>
      </c>
      <c r="V64" s="1339"/>
      <c r="W64" s="1339"/>
      <c r="X64" s="1339"/>
    </row>
    <row r="65" spans="1:24" ht="14.25" customHeight="1">
      <c r="A65" s="1258" t="s">
        <v>1815</v>
      </c>
      <c r="B65" s="16">
        <v>493</v>
      </c>
      <c r="C65" s="16" t="s">
        <v>140</v>
      </c>
      <c r="D65" s="423">
        <v>84.79</v>
      </c>
      <c r="E65" s="16">
        <v>43.8</v>
      </c>
      <c r="F65" s="16"/>
      <c r="G65" s="559" t="s">
        <v>1816</v>
      </c>
      <c r="H65" s="424">
        <v>4950</v>
      </c>
      <c r="I65" s="1032" t="s">
        <v>1462</v>
      </c>
      <c r="J65" s="1259"/>
      <c r="K65" s="194"/>
      <c r="L65" s="504">
        <v>45732000</v>
      </c>
      <c r="N65" s="104"/>
      <c r="O65" s="105">
        <f t="shared" si="18"/>
        <v>0</v>
      </c>
      <c r="P65" s="105">
        <f t="shared" si="19"/>
        <v>0</v>
      </c>
      <c r="Q65" s="1250">
        <v>5240</v>
      </c>
      <c r="R65" s="1250">
        <v>2460</v>
      </c>
      <c r="S65" s="1250">
        <v>2300</v>
      </c>
      <c r="T65" s="325">
        <f t="shared" si="17"/>
        <v>29.647919999999996</v>
      </c>
      <c r="U65" s="1253">
        <v>5150</v>
      </c>
      <c r="V65" s="1339"/>
      <c r="W65" s="1339"/>
      <c r="X65" s="1339"/>
    </row>
    <row r="66" spans="1:24" ht="14.25" customHeight="1">
      <c r="A66" s="1258" t="s">
        <v>1817</v>
      </c>
      <c r="B66" s="16">
        <v>618.1</v>
      </c>
      <c r="C66" s="16" t="s">
        <v>140</v>
      </c>
      <c r="D66" s="423">
        <v>106.3</v>
      </c>
      <c r="E66" s="16">
        <v>73</v>
      </c>
      <c r="F66" s="16"/>
      <c r="G66" s="559" t="s">
        <v>1818</v>
      </c>
      <c r="H66" s="424">
        <v>5500</v>
      </c>
      <c r="I66" s="1032" t="s">
        <v>1462</v>
      </c>
      <c r="J66" s="1259"/>
      <c r="K66" s="194"/>
      <c r="L66" s="504">
        <v>51492000</v>
      </c>
      <c r="N66" s="104"/>
      <c r="O66" s="105">
        <f t="shared" si="18"/>
        <v>0</v>
      </c>
      <c r="P66" s="105">
        <f t="shared" si="19"/>
        <v>0</v>
      </c>
      <c r="Q66" s="1250">
        <v>6245</v>
      </c>
      <c r="R66" s="1250">
        <v>2460</v>
      </c>
      <c r="S66" s="1250">
        <v>2300</v>
      </c>
      <c r="T66" s="325">
        <f t="shared" si="17"/>
        <v>35.334209999999999</v>
      </c>
      <c r="U66" s="1253">
        <v>5720</v>
      </c>
      <c r="V66" s="1339"/>
      <c r="W66" s="1339"/>
      <c r="X66" s="1339"/>
    </row>
    <row r="67" spans="1:24" ht="14.25" customHeight="1">
      <c r="A67" s="1258" t="s">
        <v>1819</v>
      </c>
      <c r="B67" s="16">
        <v>723.8</v>
      </c>
      <c r="C67" s="16" t="s">
        <v>140</v>
      </c>
      <c r="D67" s="423">
        <v>124.5</v>
      </c>
      <c r="E67" s="16">
        <v>68.900000000000006</v>
      </c>
      <c r="F67" s="16"/>
      <c r="G67" s="559" t="s">
        <v>1820</v>
      </c>
      <c r="H67" s="424">
        <v>6170</v>
      </c>
      <c r="I67" s="1032" t="s">
        <v>1462</v>
      </c>
      <c r="J67" s="1259"/>
      <c r="K67" s="194"/>
      <c r="L67" s="504">
        <v>56306000</v>
      </c>
      <c r="N67" s="104"/>
      <c r="O67" s="105">
        <f t="shared" si="18"/>
        <v>0</v>
      </c>
      <c r="P67" s="105">
        <f t="shared" si="19"/>
        <v>0</v>
      </c>
      <c r="Q67" s="1250">
        <v>7250</v>
      </c>
      <c r="R67" s="1250">
        <v>2460</v>
      </c>
      <c r="S67" s="1250">
        <v>2300</v>
      </c>
      <c r="T67" s="325">
        <f t="shared" si="17"/>
        <v>41.020499999999998</v>
      </c>
      <c r="U67" s="1253">
        <v>6410</v>
      </c>
      <c r="V67" s="1339"/>
      <c r="W67" s="1339"/>
      <c r="X67" s="1339"/>
    </row>
    <row r="68" spans="1:24" ht="14.25" customHeight="1">
      <c r="A68" s="1258" t="s">
        <v>1821</v>
      </c>
      <c r="B68" s="16">
        <v>844.5</v>
      </c>
      <c r="C68" s="16" t="s">
        <v>140</v>
      </c>
      <c r="D68" s="423">
        <v>145.30000000000001</v>
      </c>
      <c r="E68" s="16">
        <v>80.2</v>
      </c>
      <c r="F68" s="16"/>
      <c r="G68" s="559" t="s">
        <v>1822</v>
      </c>
      <c r="H68" s="424">
        <v>7050</v>
      </c>
      <c r="I68" s="1032" t="s">
        <v>1462</v>
      </c>
      <c r="J68" s="1259"/>
      <c r="K68" s="194"/>
      <c r="L68" s="504">
        <v>63743000</v>
      </c>
      <c r="N68" s="104"/>
      <c r="O68" s="105">
        <f t="shared" si="18"/>
        <v>0</v>
      </c>
      <c r="P68" s="105">
        <f t="shared" si="19"/>
        <v>0</v>
      </c>
      <c r="Q68" s="1250">
        <v>8255</v>
      </c>
      <c r="R68" s="1250">
        <v>2460</v>
      </c>
      <c r="S68" s="1250">
        <v>2300</v>
      </c>
      <c r="T68" s="325">
        <f t="shared" si="17"/>
        <v>46.706789999999998</v>
      </c>
      <c r="U68" s="1253">
        <v>7330</v>
      </c>
      <c r="V68" s="1339"/>
      <c r="W68" s="1339"/>
      <c r="X68" s="1339"/>
    </row>
    <row r="69" spans="1:24" ht="14.25" customHeight="1">
      <c r="A69" s="1258" t="s">
        <v>1823</v>
      </c>
      <c r="B69" s="16">
        <v>965</v>
      </c>
      <c r="C69" s="16" t="s">
        <v>140</v>
      </c>
      <c r="D69" s="423">
        <v>166</v>
      </c>
      <c r="E69" s="16">
        <v>72.7</v>
      </c>
      <c r="F69" s="16"/>
      <c r="G69" s="559" t="s">
        <v>1824</v>
      </c>
      <c r="H69" s="424">
        <v>7600</v>
      </c>
      <c r="I69" s="1032" t="s">
        <v>1462</v>
      </c>
      <c r="J69" s="1259"/>
      <c r="K69" s="194"/>
      <c r="L69" s="504">
        <v>73928000</v>
      </c>
      <c r="N69" s="104"/>
      <c r="O69" s="105">
        <f t="shared" si="18"/>
        <v>0</v>
      </c>
      <c r="P69" s="105">
        <f t="shared" si="19"/>
        <v>0</v>
      </c>
      <c r="Q69" s="1250">
        <v>9260</v>
      </c>
      <c r="R69" s="1250">
        <v>2460</v>
      </c>
      <c r="S69" s="1250">
        <v>2300</v>
      </c>
      <c r="T69" s="325">
        <f t="shared" si="17"/>
        <v>52.393079999999991</v>
      </c>
      <c r="U69" s="1253">
        <v>7960</v>
      </c>
      <c r="V69" s="1339"/>
      <c r="W69" s="1339"/>
      <c r="X69" s="1339"/>
    </row>
    <row r="70" spans="1:24" ht="14.25" customHeight="1">
      <c r="A70" s="1258" t="s">
        <v>1825</v>
      </c>
      <c r="B70" s="16">
        <v>1162</v>
      </c>
      <c r="C70" s="16" t="s">
        <v>140</v>
      </c>
      <c r="D70" s="423">
        <v>199.8</v>
      </c>
      <c r="E70" s="16">
        <v>75.599999999999994</v>
      </c>
      <c r="F70" s="16"/>
      <c r="G70" s="559" t="s">
        <v>1826</v>
      </c>
      <c r="H70" s="424">
        <v>9800</v>
      </c>
      <c r="I70" s="1032" t="s">
        <v>1462</v>
      </c>
      <c r="J70" s="1259"/>
      <c r="K70" s="194"/>
      <c r="L70" s="504">
        <v>86135000</v>
      </c>
      <c r="N70" s="104"/>
      <c r="O70" s="105">
        <f t="shared" si="18"/>
        <v>0</v>
      </c>
      <c r="P70" s="105">
        <f t="shared" si="19"/>
        <v>0</v>
      </c>
      <c r="Q70" s="1250">
        <v>10265</v>
      </c>
      <c r="R70" s="1250">
        <v>2460</v>
      </c>
      <c r="S70" s="1250">
        <v>2300</v>
      </c>
      <c r="T70" s="325">
        <f t="shared" si="17"/>
        <v>58.079370000000004</v>
      </c>
      <c r="U70" s="1253">
        <v>10160</v>
      </c>
      <c r="V70" s="1339"/>
      <c r="W70" s="1339"/>
      <c r="X70" s="1339"/>
    </row>
    <row r="71" spans="1:24" ht="14.25" customHeight="1">
      <c r="A71" s="1258" t="s">
        <v>1827</v>
      </c>
      <c r="B71" s="16">
        <v>1368</v>
      </c>
      <c r="C71" s="16" t="s">
        <v>140</v>
      </c>
      <c r="D71" s="423">
        <v>235.3</v>
      </c>
      <c r="E71" s="16">
        <v>73.900000000000006</v>
      </c>
      <c r="F71" s="16"/>
      <c r="G71" s="559" t="s">
        <v>1828</v>
      </c>
      <c r="H71" s="424">
        <v>10980</v>
      </c>
      <c r="I71" s="1032" t="s">
        <v>1462</v>
      </c>
      <c r="J71" s="1259"/>
      <c r="K71" s="194"/>
      <c r="L71" s="504">
        <v>88542000</v>
      </c>
      <c r="N71" s="104"/>
      <c r="O71" s="105">
        <f t="shared" si="18"/>
        <v>0</v>
      </c>
      <c r="P71" s="105">
        <f t="shared" si="19"/>
        <v>0</v>
      </c>
      <c r="Q71" s="1250">
        <v>11270</v>
      </c>
      <c r="R71" s="1250">
        <v>2460</v>
      </c>
      <c r="S71" s="1250">
        <v>2300</v>
      </c>
      <c r="T71" s="325">
        <f t="shared" si="17"/>
        <v>63.765659999999997</v>
      </c>
      <c r="U71" s="1253">
        <v>11320</v>
      </c>
      <c r="V71" s="1339"/>
      <c r="W71" s="1339"/>
      <c r="X71" s="1339"/>
    </row>
    <row r="72" spans="1:24" ht="14.25" customHeight="1" thickBot="1">
      <c r="A72" s="1260" t="s">
        <v>1829</v>
      </c>
      <c r="B72" s="425">
        <v>1448</v>
      </c>
      <c r="C72" s="425" t="s">
        <v>140</v>
      </c>
      <c r="D72" s="426">
        <v>249.1</v>
      </c>
      <c r="E72" s="425">
        <v>75.3</v>
      </c>
      <c r="F72" s="425"/>
      <c r="G72" s="560" t="s">
        <v>1828</v>
      </c>
      <c r="H72" s="428">
        <v>10980</v>
      </c>
      <c r="I72" s="1035" t="s">
        <v>1462</v>
      </c>
      <c r="J72" s="1261"/>
      <c r="K72" s="194"/>
      <c r="L72" s="1380">
        <v>98514000</v>
      </c>
      <c r="N72" s="104"/>
      <c r="O72" s="105">
        <f t="shared" si="18"/>
        <v>0</v>
      </c>
      <c r="P72" s="105">
        <f t="shared" si="19"/>
        <v>0</v>
      </c>
      <c r="Q72" s="1250">
        <v>11270</v>
      </c>
      <c r="R72" s="1250">
        <v>2460</v>
      </c>
      <c r="S72" s="1250">
        <v>2300</v>
      </c>
      <c r="T72" s="325">
        <f t="shared" si="17"/>
        <v>63.765659999999997</v>
      </c>
      <c r="U72" s="1253">
        <v>11380</v>
      </c>
      <c r="V72" s="1339"/>
      <c r="W72" s="1339"/>
      <c r="X72" s="1339"/>
    </row>
    <row r="73" spans="1:24" ht="23.25" customHeight="1">
      <c r="A73" s="1753" t="s">
        <v>141</v>
      </c>
      <c r="B73" s="1755" t="s">
        <v>608</v>
      </c>
      <c r="C73" s="1756"/>
      <c r="D73" s="1091" t="s">
        <v>151</v>
      </c>
      <c r="E73" s="1649" t="s">
        <v>609</v>
      </c>
      <c r="F73" s="1649" t="s">
        <v>350</v>
      </c>
      <c r="G73" s="1091" t="s">
        <v>153</v>
      </c>
      <c r="H73" s="1649" t="s">
        <v>154</v>
      </c>
      <c r="I73" s="1682" t="s">
        <v>6</v>
      </c>
      <c r="J73" s="1599" t="s">
        <v>116</v>
      </c>
      <c r="L73" s="1684" t="s">
        <v>566</v>
      </c>
      <c r="N73" s="104"/>
      <c r="O73" s="105"/>
      <c r="P73" s="105"/>
      <c r="T73" s="325"/>
      <c r="V73" s="1339"/>
      <c r="W73" s="1339"/>
      <c r="X73" s="1339"/>
    </row>
    <row r="74" spans="1:24" ht="13.5" thickBot="1">
      <c r="A74" s="1754"/>
      <c r="B74" s="1757"/>
      <c r="C74" s="1758"/>
      <c r="D74" s="1092" t="s">
        <v>157</v>
      </c>
      <c r="E74" s="1656"/>
      <c r="F74" s="1656"/>
      <c r="G74" s="1092" t="s">
        <v>351</v>
      </c>
      <c r="H74" s="1656"/>
      <c r="I74" s="1683"/>
      <c r="J74" s="1587"/>
      <c r="L74" s="1621"/>
      <c r="N74" s="104"/>
      <c r="O74" s="105"/>
      <c r="P74" s="105"/>
      <c r="T74" s="325"/>
      <c r="V74" s="1339"/>
      <c r="W74" s="1339"/>
      <c r="X74" s="1339"/>
    </row>
    <row r="75" spans="1:24" ht="19.5" customHeight="1" thickBot="1">
      <c r="A75" s="1745" t="s">
        <v>1830</v>
      </c>
      <c r="B75" s="1746"/>
      <c r="C75" s="1746"/>
      <c r="D75" s="1746"/>
      <c r="E75" s="1746"/>
      <c r="F75" s="1746"/>
      <c r="G75" s="1746"/>
      <c r="H75" s="1746"/>
      <c r="I75" s="1746"/>
      <c r="J75" s="110"/>
      <c r="K75" s="194"/>
      <c r="L75" s="509"/>
      <c r="M75" s="194"/>
      <c r="N75" s="194"/>
      <c r="O75" s="171"/>
      <c r="P75" s="172"/>
      <c r="Q75" s="172"/>
      <c r="T75" s="325"/>
      <c r="V75" s="1339"/>
      <c r="W75" s="1339"/>
      <c r="X75" s="1339"/>
    </row>
    <row r="76" spans="1:24" ht="33.75" customHeight="1" thickBot="1">
      <c r="A76" s="1747" t="s">
        <v>2115</v>
      </c>
      <c r="B76" s="1748"/>
      <c r="C76" s="1748"/>
      <c r="D76" s="1748"/>
      <c r="E76" s="1748"/>
      <c r="F76" s="1748"/>
      <c r="G76" s="1748"/>
      <c r="H76" s="1748"/>
      <c r="I76" s="1748"/>
      <c r="J76" s="1749"/>
      <c r="K76" s="81"/>
      <c r="L76" s="508"/>
      <c r="M76" s="194"/>
      <c r="N76" s="194"/>
      <c r="O76" s="171"/>
      <c r="P76" s="172"/>
      <c r="Q76" s="172"/>
      <c r="T76" s="325"/>
      <c r="V76" s="1339"/>
      <c r="W76" s="1339"/>
      <c r="X76" s="1339"/>
    </row>
    <row r="77" spans="1:24" ht="14.1" customHeight="1">
      <c r="A77" s="1252" t="s">
        <v>1831</v>
      </c>
      <c r="B77" s="33">
        <v>164.5</v>
      </c>
      <c r="C77" s="33">
        <v>170</v>
      </c>
      <c r="D77" s="429">
        <v>28.29</v>
      </c>
      <c r="E77" s="33">
        <v>43</v>
      </c>
      <c r="F77" s="33">
        <v>64</v>
      </c>
      <c r="G77" s="33" t="s">
        <v>1832</v>
      </c>
      <c r="H77" s="430"/>
      <c r="I77" s="954" t="s">
        <v>1462</v>
      </c>
      <c r="J77" s="1251"/>
      <c r="K77" s="194"/>
      <c r="L77" s="504">
        <v>6208000</v>
      </c>
      <c r="M77" s="194"/>
      <c r="N77" s="194"/>
      <c r="O77" s="105">
        <f t="shared" ref="O77:O80" si="20">IF(OR(T77="",J77=""),0,J77*T77)</f>
        <v>0</v>
      </c>
      <c r="P77" s="105">
        <f t="shared" ref="P77:P80" si="21">IF(OR(U77="",J77=""),0,J77*U77)</f>
        <v>0</v>
      </c>
      <c r="Q77" s="1254">
        <v>1980</v>
      </c>
      <c r="R77" s="1254">
        <v>1800</v>
      </c>
      <c r="S77" s="1254">
        <v>750</v>
      </c>
      <c r="T77" s="325">
        <f t="shared" si="17"/>
        <v>2.673</v>
      </c>
      <c r="U77" s="1255">
        <v>1020</v>
      </c>
      <c r="V77" s="1339"/>
      <c r="W77" s="1339"/>
      <c r="X77" s="1339"/>
    </row>
    <row r="78" spans="1:24" ht="14.1" customHeight="1">
      <c r="A78" s="1258" t="s">
        <v>1833</v>
      </c>
      <c r="B78" s="16">
        <v>254.5</v>
      </c>
      <c r="C78" s="16">
        <v>268.5</v>
      </c>
      <c r="D78" s="423">
        <v>43.77</v>
      </c>
      <c r="E78" s="16">
        <v>59</v>
      </c>
      <c r="F78" s="16">
        <v>65</v>
      </c>
      <c r="G78" s="16" t="s">
        <v>1834</v>
      </c>
      <c r="H78" s="424"/>
      <c r="I78" s="1032" t="s">
        <v>1462</v>
      </c>
      <c r="J78" s="1259"/>
      <c r="K78" s="194"/>
      <c r="L78" s="504">
        <v>9474000</v>
      </c>
      <c r="M78" s="194"/>
      <c r="N78" s="194"/>
      <c r="O78" s="105">
        <f t="shared" si="20"/>
        <v>0</v>
      </c>
      <c r="P78" s="105">
        <f t="shared" si="21"/>
        <v>0</v>
      </c>
      <c r="Q78" s="1254">
        <v>2540</v>
      </c>
      <c r="R78" s="1254">
        <v>2040</v>
      </c>
      <c r="S78" s="1254">
        <v>750</v>
      </c>
      <c r="T78" s="325">
        <f t="shared" si="17"/>
        <v>3.8862000000000005</v>
      </c>
      <c r="U78" s="1255">
        <v>1260</v>
      </c>
      <c r="V78" s="1339"/>
      <c r="W78" s="1339"/>
      <c r="X78" s="1339"/>
    </row>
    <row r="79" spans="1:24" ht="14.1" customHeight="1">
      <c r="A79" s="1258" t="s">
        <v>1835</v>
      </c>
      <c r="B79" s="16">
        <v>379</v>
      </c>
      <c r="C79" s="16">
        <v>400</v>
      </c>
      <c r="D79" s="423">
        <v>65.19</v>
      </c>
      <c r="E79" s="16">
        <v>49</v>
      </c>
      <c r="F79" s="16">
        <v>67</v>
      </c>
      <c r="G79" s="16" t="s">
        <v>1836</v>
      </c>
      <c r="H79" s="424"/>
      <c r="I79" s="1032" t="s">
        <v>1462</v>
      </c>
      <c r="J79" s="1259"/>
      <c r="K79" s="194"/>
      <c r="L79" s="504">
        <v>12719000</v>
      </c>
      <c r="M79" s="194"/>
      <c r="N79" s="194"/>
      <c r="O79" s="105">
        <f t="shared" si="20"/>
        <v>0</v>
      </c>
      <c r="P79" s="105">
        <f t="shared" si="21"/>
        <v>0</v>
      </c>
      <c r="Q79" s="1254">
        <v>2540</v>
      </c>
      <c r="R79" s="1254">
        <v>2040</v>
      </c>
      <c r="S79" s="1254">
        <v>1050</v>
      </c>
      <c r="T79" s="325">
        <f t="shared" si="17"/>
        <v>5.4406800000000004</v>
      </c>
      <c r="U79" s="1255">
        <v>2200</v>
      </c>
      <c r="V79" s="1339"/>
      <c r="W79" s="1339"/>
      <c r="X79" s="1339"/>
    </row>
    <row r="80" spans="1:24" ht="14.1" customHeight="1" thickBot="1">
      <c r="A80" s="1260" t="s">
        <v>1837</v>
      </c>
      <c r="B80" s="425">
        <v>506</v>
      </c>
      <c r="C80" s="425">
        <v>531</v>
      </c>
      <c r="D80" s="426">
        <v>87.03</v>
      </c>
      <c r="E80" s="425">
        <v>53</v>
      </c>
      <c r="F80" s="425">
        <v>68</v>
      </c>
      <c r="G80" s="425" t="s">
        <v>1838</v>
      </c>
      <c r="H80" s="428"/>
      <c r="I80" s="1035" t="s">
        <v>1462</v>
      </c>
      <c r="J80" s="1261"/>
      <c r="K80" s="194"/>
      <c r="L80" s="504">
        <v>15983000</v>
      </c>
      <c r="M80" s="194"/>
      <c r="N80" s="194"/>
      <c r="O80" s="105">
        <f t="shared" si="20"/>
        <v>0</v>
      </c>
      <c r="P80" s="105">
        <f t="shared" si="21"/>
        <v>0</v>
      </c>
      <c r="Q80" s="1254">
        <v>3130</v>
      </c>
      <c r="R80" s="1254">
        <v>2040</v>
      </c>
      <c r="S80" s="1254">
        <v>1050</v>
      </c>
      <c r="T80" s="325">
        <f t="shared" si="17"/>
        <v>6.7044600000000001</v>
      </c>
      <c r="U80" s="1255">
        <v>2500</v>
      </c>
      <c r="V80" s="1339"/>
      <c r="W80" s="1339"/>
      <c r="X80" s="1339"/>
    </row>
    <row r="81" spans="1:24" ht="33.75" customHeight="1" thickBot="1">
      <c r="A81" s="1747" t="s">
        <v>2114</v>
      </c>
      <c r="B81" s="1748"/>
      <c r="C81" s="1748"/>
      <c r="D81" s="1748"/>
      <c r="E81" s="1748"/>
      <c r="F81" s="1748"/>
      <c r="G81" s="1748"/>
      <c r="H81" s="1748"/>
      <c r="I81" s="1748"/>
      <c r="J81" s="1749"/>
      <c r="K81" s="81"/>
      <c r="L81" s="508"/>
      <c r="M81" s="194"/>
      <c r="N81" s="194"/>
      <c r="O81" s="171"/>
      <c r="P81" s="172"/>
      <c r="Q81" s="172"/>
      <c r="T81" s="325"/>
      <c r="V81" s="1339"/>
      <c r="W81" s="1339"/>
      <c r="X81" s="1339"/>
    </row>
    <row r="82" spans="1:24" ht="14.1" customHeight="1">
      <c r="A82" s="1252" t="s">
        <v>2123</v>
      </c>
      <c r="B82" s="33">
        <v>164.5</v>
      </c>
      <c r="C82" s="33">
        <v>170</v>
      </c>
      <c r="D82" s="429">
        <v>28.29</v>
      </c>
      <c r="E82" s="33">
        <v>43</v>
      </c>
      <c r="F82" s="33">
        <v>64</v>
      </c>
      <c r="G82" s="33" t="s">
        <v>1832</v>
      </c>
      <c r="H82" s="430"/>
      <c r="I82" s="954" t="s">
        <v>1462</v>
      </c>
      <c r="J82" s="1251"/>
      <c r="K82" s="194"/>
      <c r="L82" s="504">
        <v>6870000</v>
      </c>
      <c r="M82" s="1352"/>
      <c r="N82" s="194"/>
      <c r="O82" s="105">
        <f t="shared" ref="O82:O85" si="22">IF(OR(T82="",J82=""),0,J82*T82)</f>
        <v>0</v>
      </c>
      <c r="P82" s="105">
        <f t="shared" ref="P82:P85" si="23">IF(OR(U82="",J82=""),0,J82*U82)</f>
        <v>0</v>
      </c>
      <c r="Q82" s="1256">
        <v>1980</v>
      </c>
      <c r="R82" s="1256">
        <v>1800</v>
      </c>
      <c r="S82" s="1256">
        <v>750</v>
      </c>
      <c r="T82" s="325">
        <f t="shared" ref="T82:T85" si="24">(Q82/1000)*(R82/1000)*(S82/1000)</f>
        <v>2.673</v>
      </c>
      <c r="U82" s="1257">
        <v>1020</v>
      </c>
      <c r="V82" s="1339"/>
      <c r="W82" s="1339"/>
      <c r="X82" s="1339"/>
    </row>
    <row r="83" spans="1:24" ht="14.1" customHeight="1">
      <c r="A83" s="1258" t="s">
        <v>2124</v>
      </c>
      <c r="B83" s="16">
        <v>254.5</v>
      </c>
      <c r="C83" s="16">
        <v>268.5</v>
      </c>
      <c r="D83" s="423">
        <v>43.77</v>
      </c>
      <c r="E83" s="16">
        <v>59</v>
      </c>
      <c r="F83" s="16">
        <v>65</v>
      </c>
      <c r="G83" s="16" t="s">
        <v>1834</v>
      </c>
      <c r="H83" s="424"/>
      <c r="I83" s="1032" t="s">
        <v>1462</v>
      </c>
      <c r="J83" s="1259"/>
      <c r="K83" s="194"/>
      <c r="L83" s="504">
        <v>10156000</v>
      </c>
      <c r="M83" s="1352"/>
      <c r="N83" s="194"/>
      <c r="O83" s="105">
        <f t="shared" si="22"/>
        <v>0</v>
      </c>
      <c r="P83" s="105">
        <f t="shared" si="23"/>
        <v>0</v>
      </c>
      <c r="Q83" s="1256">
        <v>2540</v>
      </c>
      <c r="R83" s="1256">
        <v>2040</v>
      </c>
      <c r="S83" s="1256">
        <v>750</v>
      </c>
      <c r="T83" s="325">
        <f t="shared" si="24"/>
        <v>3.8862000000000005</v>
      </c>
      <c r="U83" s="1257">
        <v>1260</v>
      </c>
      <c r="V83" s="1339"/>
      <c r="W83" s="1339"/>
      <c r="X83" s="1339"/>
    </row>
    <row r="84" spans="1:24" ht="14.1" customHeight="1">
      <c r="A84" s="1258" t="s">
        <v>2125</v>
      </c>
      <c r="B84" s="16">
        <v>379</v>
      </c>
      <c r="C84" s="16">
        <v>400</v>
      </c>
      <c r="D84" s="423">
        <v>65.19</v>
      </c>
      <c r="E84" s="16">
        <v>49</v>
      </c>
      <c r="F84" s="16">
        <v>67</v>
      </c>
      <c r="G84" s="16" t="s">
        <v>1836</v>
      </c>
      <c r="H84" s="424"/>
      <c r="I84" s="1032" t="s">
        <v>1462</v>
      </c>
      <c r="J84" s="1259"/>
      <c r="K84" s="194"/>
      <c r="L84" s="504">
        <v>13415000</v>
      </c>
      <c r="M84" s="1352"/>
      <c r="N84" s="194"/>
      <c r="O84" s="105">
        <f t="shared" si="22"/>
        <v>0</v>
      </c>
      <c r="P84" s="105">
        <f t="shared" si="23"/>
        <v>0</v>
      </c>
      <c r="Q84" s="1256">
        <v>2540</v>
      </c>
      <c r="R84" s="1256">
        <v>2040</v>
      </c>
      <c r="S84" s="1256">
        <v>1050</v>
      </c>
      <c r="T84" s="325">
        <f t="shared" si="24"/>
        <v>5.4406800000000004</v>
      </c>
      <c r="U84" s="1257">
        <v>2200</v>
      </c>
      <c r="V84" s="1339"/>
      <c r="W84" s="1339"/>
      <c r="X84" s="1339"/>
    </row>
    <row r="85" spans="1:24" ht="14.1" customHeight="1" thickBot="1">
      <c r="A85" s="1260" t="s">
        <v>2126</v>
      </c>
      <c r="B85" s="425">
        <v>506</v>
      </c>
      <c r="C85" s="425">
        <v>531</v>
      </c>
      <c r="D85" s="426">
        <v>87.03</v>
      </c>
      <c r="E85" s="425">
        <v>53</v>
      </c>
      <c r="F85" s="425">
        <v>68</v>
      </c>
      <c r="G85" s="425" t="s">
        <v>1838</v>
      </c>
      <c r="H85" s="428"/>
      <c r="I85" s="1035" t="s">
        <v>1462</v>
      </c>
      <c r="J85" s="1261"/>
      <c r="K85" s="194"/>
      <c r="L85" s="504">
        <v>16689000</v>
      </c>
      <c r="M85" s="1352"/>
      <c r="N85" s="194"/>
      <c r="O85" s="105">
        <f t="shared" si="22"/>
        <v>0</v>
      </c>
      <c r="P85" s="105">
        <f t="shared" si="23"/>
        <v>0</v>
      </c>
      <c r="Q85" s="1256">
        <v>3130</v>
      </c>
      <c r="R85" s="1256">
        <v>2040</v>
      </c>
      <c r="S85" s="1256">
        <v>1050</v>
      </c>
      <c r="T85" s="325">
        <f t="shared" si="24"/>
        <v>6.7044600000000001</v>
      </c>
      <c r="U85" s="1257">
        <v>2500</v>
      </c>
      <c r="V85" s="1339"/>
      <c r="W85" s="1339"/>
      <c r="X85" s="1339"/>
    </row>
    <row r="86" spans="1:24" ht="31.5" customHeight="1" thickBot="1">
      <c r="A86" s="1747" t="s">
        <v>2139</v>
      </c>
      <c r="B86" s="1748"/>
      <c r="C86" s="1748"/>
      <c r="D86" s="1748"/>
      <c r="E86" s="1748"/>
      <c r="F86" s="1748"/>
      <c r="G86" s="1748"/>
      <c r="H86" s="1748"/>
      <c r="I86" s="1748"/>
      <c r="J86" s="1749"/>
      <c r="K86" s="81"/>
      <c r="L86" s="508"/>
      <c r="M86" s="194"/>
      <c r="N86" s="194"/>
      <c r="O86" s="171"/>
      <c r="P86" s="172"/>
      <c r="Q86" s="172"/>
      <c r="T86" s="325"/>
      <c r="V86" s="1339"/>
      <c r="W86" s="1339"/>
      <c r="X86" s="1339"/>
    </row>
    <row r="87" spans="1:24" ht="13.5" customHeight="1">
      <c r="A87" s="1252" t="s">
        <v>1839</v>
      </c>
      <c r="B87" s="33">
        <v>155</v>
      </c>
      <c r="C87" s="33" t="s">
        <v>140</v>
      </c>
      <c r="D87" s="429">
        <v>26.66</v>
      </c>
      <c r="E87" s="33">
        <v>39</v>
      </c>
      <c r="F87" s="33">
        <v>64</v>
      </c>
      <c r="G87" s="33" t="s">
        <v>1832</v>
      </c>
      <c r="H87" s="430"/>
      <c r="I87" s="954" t="s">
        <v>1462</v>
      </c>
      <c r="J87" s="1251"/>
      <c r="K87" s="194"/>
      <c r="L87" s="504">
        <v>6051000</v>
      </c>
      <c r="M87" s="194"/>
      <c r="N87" s="194"/>
      <c r="O87" s="105">
        <f t="shared" ref="O87:O90" si="25">IF(OR(T87="",J87=""),0,J87*T87)</f>
        <v>0</v>
      </c>
      <c r="P87" s="105">
        <f t="shared" ref="P87:P90" si="26">IF(OR(U87="",J87=""),0,J87*U87)</f>
        <v>0</v>
      </c>
      <c r="Q87" s="1256">
        <v>1980</v>
      </c>
      <c r="R87" s="1256">
        <v>1800</v>
      </c>
      <c r="S87" s="1256">
        <v>750</v>
      </c>
      <c r="T87" s="325">
        <f t="shared" si="17"/>
        <v>2.673</v>
      </c>
      <c r="U87" s="1257">
        <v>1020</v>
      </c>
      <c r="V87" s="1339"/>
      <c r="W87" s="1339"/>
      <c r="X87" s="1339"/>
    </row>
    <row r="88" spans="1:24" ht="13.5" customHeight="1">
      <c r="A88" s="1258" t="s">
        <v>1840</v>
      </c>
      <c r="B88" s="16">
        <v>245</v>
      </c>
      <c r="C88" s="16" t="s">
        <v>140</v>
      </c>
      <c r="D88" s="423">
        <v>41.71</v>
      </c>
      <c r="E88" s="16">
        <v>54</v>
      </c>
      <c r="F88" s="16">
        <v>65</v>
      </c>
      <c r="G88" s="16" t="s">
        <v>1834</v>
      </c>
      <c r="H88" s="424"/>
      <c r="I88" s="1032" t="s">
        <v>1462</v>
      </c>
      <c r="J88" s="1259"/>
      <c r="K88" s="194"/>
      <c r="L88" s="504">
        <v>9328000</v>
      </c>
      <c r="M88" s="194"/>
      <c r="N88" s="194"/>
      <c r="O88" s="105">
        <f t="shared" si="25"/>
        <v>0</v>
      </c>
      <c r="P88" s="105">
        <f t="shared" si="26"/>
        <v>0</v>
      </c>
      <c r="Q88" s="1256">
        <v>2540</v>
      </c>
      <c r="R88" s="1256">
        <v>2040</v>
      </c>
      <c r="S88" s="1256">
        <v>750</v>
      </c>
      <c r="T88" s="325">
        <f t="shared" si="17"/>
        <v>3.8862000000000005</v>
      </c>
      <c r="U88" s="1257">
        <v>1260</v>
      </c>
      <c r="V88" s="1339"/>
      <c r="W88" s="1339"/>
      <c r="X88" s="1339"/>
    </row>
    <row r="89" spans="1:24" ht="13.5" customHeight="1">
      <c r="A89" s="1258" t="s">
        <v>1841</v>
      </c>
      <c r="B89" s="16">
        <v>362</v>
      </c>
      <c r="C89" s="16" t="s">
        <v>140</v>
      </c>
      <c r="D89" s="423">
        <v>62.26</v>
      </c>
      <c r="E89" s="16">
        <v>45</v>
      </c>
      <c r="F89" s="16">
        <v>67</v>
      </c>
      <c r="G89" s="16" t="s">
        <v>1836</v>
      </c>
      <c r="H89" s="424"/>
      <c r="I89" s="1032" t="s">
        <v>1462</v>
      </c>
      <c r="J89" s="1259"/>
      <c r="K89" s="194"/>
      <c r="L89" s="504">
        <v>12572000</v>
      </c>
      <c r="M89" s="194"/>
      <c r="N89" s="194"/>
      <c r="O89" s="105">
        <f t="shared" si="25"/>
        <v>0</v>
      </c>
      <c r="P89" s="105">
        <f t="shared" si="26"/>
        <v>0</v>
      </c>
      <c r="Q89" s="1256">
        <v>2540</v>
      </c>
      <c r="R89" s="1256">
        <v>2040</v>
      </c>
      <c r="S89" s="1256">
        <v>1050</v>
      </c>
      <c r="T89" s="325">
        <f t="shared" si="17"/>
        <v>5.4406800000000004</v>
      </c>
      <c r="U89" s="1257">
        <v>2200</v>
      </c>
      <c r="V89" s="1339"/>
      <c r="W89" s="1339"/>
      <c r="X89" s="1339"/>
    </row>
    <row r="90" spans="1:24" ht="13.5" customHeight="1" thickBot="1">
      <c r="A90" s="1260" t="s">
        <v>1842</v>
      </c>
      <c r="B90" s="425">
        <v>481</v>
      </c>
      <c r="C90" s="425" t="s">
        <v>140</v>
      </c>
      <c r="D90" s="426">
        <v>82.73</v>
      </c>
      <c r="E90" s="425">
        <v>47</v>
      </c>
      <c r="F90" s="425">
        <v>68</v>
      </c>
      <c r="G90" s="425" t="s">
        <v>1838</v>
      </c>
      <c r="H90" s="428"/>
      <c r="I90" s="1035" t="s">
        <v>1462</v>
      </c>
      <c r="J90" s="1261"/>
      <c r="K90" s="194"/>
      <c r="L90" s="504">
        <v>15836000</v>
      </c>
      <c r="M90" s="194"/>
      <c r="N90" s="194"/>
      <c r="O90" s="105">
        <f t="shared" si="25"/>
        <v>0</v>
      </c>
      <c r="P90" s="105">
        <f t="shared" si="26"/>
        <v>0</v>
      </c>
      <c r="Q90" s="1256">
        <v>3130</v>
      </c>
      <c r="R90" s="1256">
        <v>2040</v>
      </c>
      <c r="S90" s="1256">
        <v>1050</v>
      </c>
      <c r="T90" s="325">
        <f t="shared" si="17"/>
        <v>6.7044600000000001</v>
      </c>
      <c r="U90" s="1257">
        <v>2500</v>
      </c>
      <c r="V90" s="1339"/>
      <c r="W90" s="1339"/>
      <c r="X90" s="1339"/>
    </row>
    <row r="91" spans="1:24" ht="31.5" customHeight="1" thickBot="1">
      <c r="A91" s="1747" t="s">
        <v>2140</v>
      </c>
      <c r="B91" s="1748"/>
      <c r="C91" s="1748"/>
      <c r="D91" s="1748"/>
      <c r="E91" s="1748"/>
      <c r="F91" s="1748"/>
      <c r="G91" s="1748"/>
      <c r="H91" s="1748"/>
      <c r="I91" s="1748"/>
      <c r="J91" s="1749"/>
      <c r="K91" s="81"/>
      <c r="L91" s="508"/>
      <c r="M91" s="194"/>
      <c r="N91" s="194"/>
      <c r="O91" s="171"/>
      <c r="P91" s="172"/>
      <c r="Q91" s="172"/>
      <c r="T91" s="325"/>
      <c r="V91" s="1339"/>
      <c r="W91" s="1339"/>
      <c r="X91" s="1339"/>
    </row>
    <row r="92" spans="1:24" ht="13.5" customHeight="1">
      <c r="A92" s="1252" t="s">
        <v>2116</v>
      </c>
      <c r="B92" s="33">
        <v>155</v>
      </c>
      <c r="C92" s="33" t="s">
        <v>140</v>
      </c>
      <c r="D92" s="429">
        <v>26.66</v>
      </c>
      <c r="E92" s="33">
        <v>39</v>
      </c>
      <c r="F92" s="33">
        <v>64</v>
      </c>
      <c r="G92" s="33" t="s">
        <v>1832</v>
      </c>
      <c r="H92" s="430"/>
      <c r="I92" s="954" t="s">
        <v>1462</v>
      </c>
      <c r="J92" s="1251"/>
      <c r="K92" s="194"/>
      <c r="L92" s="504">
        <v>6723000</v>
      </c>
      <c r="M92" s="1352"/>
      <c r="N92" s="194"/>
      <c r="O92" s="105">
        <f t="shared" ref="O92:O95" si="27">IF(OR(T92="",J92=""),0,J92*T92)</f>
        <v>0</v>
      </c>
      <c r="P92" s="105">
        <f t="shared" ref="P92:P95" si="28">IF(OR(U92="",J92=""),0,J92*U92)</f>
        <v>0</v>
      </c>
      <c r="Q92" s="1256">
        <v>1980</v>
      </c>
      <c r="R92" s="1256">
        <v>1800</v>
      </c>
      <c r="S92" s="1256">
        <v>750</v>
      </c>
      <c r="T92" s="325">
        <f t="shared" ref="T92:T95" si="29">(Q92/1000)*(R92/1000)*(S92/1000)</f>
        <v>2.673</v>
      </c>
      <c r="U92" s="1257">
        <v>1020</v>
      </c>
      <c r="V92" s="1339"/>
      <c r="W92" s="1339"/>
      <c r="X92" s="1339"/>
    </row>
    <row r="93" spans="1:24" ht="13.5" customHeight="1">
      <c r="A93" s="1258" t="s">
        <v>2117</v>
      </c>
      <c r="B93" s="16">
        <v>245</v>
      </c>
      <c r="C93" s="16" t="s">
        <v>140</v>
      </c>
      <c r="D93" s="423">
        <v>41.71</v>
      </c>
      <c r="E93" s="16">
        <v>54</v>
      </c>
      <c r="F93" s="16">
        <v>65</v>
      </c>
      <c r="G93" s="16" t="s">
        <v>1834</v>
      </c>
      <c r="H93" s="424"/>
      <c r="I93" s="1032" t="s">
        <v>1462</v>
      </c>
      <c r="J93" s="1259"/>
      <c r="K93" s="194"/>
      <c r="L93" s="504">
        <v>10007000</v>
      </c>
      <c r="M93" s="1352"/>
      <c r="N93" s="194"/>
      <c r="O93" s="105">
        <f t="shared" si="27"/>
        <v>0</v>
      </c>
      <c r="P93" s="105">
        <f t="shared" si="28"/>
        <v>0</v>
      </c>
      <c r="Q93" s="1256">
        <v>2540</v>
      </c>
      <c r="R93" s="1256">
        <v>2040</v>
      </c>
      <c r="S93" s="1256">
        <v>750</v>
      </c>
      <c r="T93" s="325">
        <f t="shared" si="29"/>
        <v>3.8862000000000005</v>
      </c>
      <c r="U93" s="1257">
        <v>1260</v>
      </c>
      <c r="V93" s="1339"/>
      <c r="W93" s="1339"/>
      <c r="X93" s="1339"/>
    </row>
    <row r="94" spans="1:24" ht="13.5" customHeight="1">
      <c r="A94" s="1258" t="s">
        <v>2118</v>
      </c>
      <c r="B94" s="16">
        <v>362</v>
      </c>
      <c r="C94" s="16" t="s">
        <v>140</v>
      </c>
      <c r="D94" s="423">
        <v>62.26</v>
      </c>
      <c r="E94" s="16">
        <v>45</v>
      </c>
      <c r="F94" s="16">
        <v>67</v>
      </c>
      <c r="G94" s="16" t="s">
        <v>1836</v>
      </c>
      <c r="H94" s="424"/>
      <c r="I94" s="1032" t="s">
        <v>1462</v>
      </c>
      <c r="J94" s="1259"/>
      <c r="K94" s="194"/>
      <c r="L94" s="504">
        <v>13266000</v>
      </c>
      <c r="M94" s="1352"/>
      <c r="N94" s="194"/>
      <c r="O94" s="105">
        <f t="shared" si="27"/>
        <v>0</v>
      </c>
      <c r="P94" s="105">
        <f t="shared" si="28"/>
        <v>0</v>
      </c>
      <c r="Q94" s="1256">
        <v>2540</v>
      </c>
      <c r="R94" s="1256">
        <v>2040</v>
      </c>
      <c r="S94" s="1256">
        <v>1050</v>
      </c>
      <c r="T94" s="325">
        <f t="shared" si="29"/>
        <v>5.4406800000000004</v>
      </c>
      <c r="U94" s="1257">
        <v>2200</v>
      </c>
      <c r="V94" s="1339"/>
      <c r="W94" s="1339"/>
      <c r="X94" s="1339"/>
    </row>
    <row r="95" spans="1:24" ht="13.5" customHeight="1" thickBot="1">
      <c r="A95" s="1260" t="s">
        <v>2119</v>
      </c>
      <c r="B95" s="425">
        <v>481</v>
      </c>
      <c r="C95" s="425" t="s">
        <v>140</v>
      </c>
      <c r="D95" s="426">
        <v>82.73</v>
      </c>
      <c r="E95" s="425">
        <v>47</v>
      </c>
      <c r="F95" s="425">
        <v>68</v>
      </c>
      <c r="G95" s="425" t="s">
        <v>1838</v>
      </c>
      <c r="H95" s="428"/>
      <c r="I95" s="1035" t="s">
        <v>1462</v>
      </c>
      <c r="J95" s="1261"/>
      <c r="K95" s="194"/>
      <c r="L95" s="504">
        <v>16542000</v>
      </c>
      <c r="M95" s="1352"/>
      <c r="N95" s="194"/>
      <c r="O95" s="105">
        <f t="shared" si="27"/>
        <v>0</v>
      </c>
      <c r="P95" s="105">
        <f t="shared" si="28"/>
        <v>0</v>
      </c>
      <c r="Q95" s="1256">
        <v>3130</v>
      </c>
      <c r="R95" s="1256">
        <v>2040</v>
      </c>
      <c r="S95" s="1256">
        <v>1050</v>
      </c>
      <c r="T95" s="325">
        <f t="shared" si="29"/>
        <v>6.7044600000000001</v>
      </c>
      <c r="U95" s="1257">
        <v>2500</v>
      </c>
      <c r="V95" s="1339"/>
      <c r="W95" s="1339"/>
      <c r="X95" s="1339"/>
    </row>
    <row r="96" spans="1:24" ht="24.75" customHeight="1" thickBot="1">
      <c r="A96" s="1750" t="s">
        <v>648</v>
      </c>
      <c r="B96" s="1751"/>
      <c r="C96" s="1751"/>
      <c r="D96" s="1751"/>
      <c r="E96" s="1751"/>
      <c r="F96" s="1751"/>
      <c r="G96" s="1751"/>
      <c r="H96" s="1751"/>
      <c r="I96" s="1751"/>
      <c r="J96" s="1752"/>
      <c r="L96" s="508"/>
      <c r="N96" s="104"/>
      <c r="O96" s="105"/>
      <c r="P96" s="105"/>
      <c r="T96" s="123"/>
      <c r="U96" s="91"/>
      <c r="V96" s="1339"/>
      <c r="W96" s="1339"/>
      <c r="X96" s="1339"/>
    </row>
    <row r="97" spans="1:24" ht="13.5" customHeight="1">
      <c r="A97" s="298" t="s">
        <v>1843</v>
      </c>
      <c r="B97" s="33">
        <v>336.6</v>
      </c>
      <c r="C97" s="33" t="s">
        <v>140</v>
      </c>
      <c r="D97" s="429">
        <v>52.04</v>
      </c>
      <c r="E97" s="33">
        <v>24.3</v>
      </c>
      <c r="F97" s="33" t="s">
        <v>140</v>
      </c>
      <c r="G97" s="33" t="s">
        <v>1844</v>
      </c>
      <c r="H97" s="430"/>
      <c r="I97" s="889" t="s">
        <v>1462</v>
      </c>
      <c r="J97" s="939"/>
      <c r="K97" s="81"/>
      <c r="L97" s="504">
        <v>15058000</v>
      </c>
      <c r="M97" s="81"/>
      <c r="N97" s="104"/>
      <c r="O97" s="105">
        <f t="shared" ref="O97:O108" si="30">IF(OR(T97="",J97=""),0,J97*T97)</f>
        <v>0</v>
      </c>
      <c r="P97" s="105">
        <f t="shared" ref="P97:P108" si="31">IF(OR(U97="",J97=""),0,J97*U97)</f>
        <v>0</v>
      </c>
      <c r="Q97" s="94">
        <v>3496</v>
      </c>
      <c r="R97" s="94">
        <v>1716</v>
      </c>
      <c r="S97" s="94">
        <v>1200</v>
      </c>
      <c r="T97" s="106">
        <f t="shared" ref="T97:T112" si="32">(Q97/1000)*(R97/1000)*(S97/1000)</f>
        <v>7.1989631999999997</v>
      </c>
      <c r="U97" s="93">
        <v>2525</v>
      </c>
      <c r="V97" s="1339"/>
      <c r="W97" s="1339"/>
      <c r="X97" s="1339"/>
    </row>
    <row r="98" spans="1:24" ht="13.5" customHeight="1">
      <c r="A98" s="296" t="s">
        <v>1845</v>
      </c>
      <c r="B98" s="16">
        <v>436.1</v>
      </c>
      <c r="C98" s="16" t="s">
        <v>140</v>
      </c>
      <c r="D98" s="423">
        <v>67.38</v>
      </c>
      <c r="E98" s="16">
        <v>26.1</v>
      </c>
      <c r="F98" s="16" t="s">
        <v>140</v>
      </c>
      <c r="G98" s="16" t="s">
        <v>1846</v>
      </c>
      <c r="H98" s="424"/>
      <c r="I98" s="889" t="s">
        <v>1462</v>
      </c>
      <c r="J98" s="940"/>
      <c r="K98" s="81"/>
      <c r="L98" s="504">
        <v>18199000</v>
      </c>
      <c r="M98" s="81"/>
      <c r="N98" s="104"/>
      <c r="O98" s="105">
        <f t="shared" si="30"/>
        <v>0</v>
      </c>
      <c r="P98" s="105">
        <f t="shared" si="31"/>
        <v>0</v>
      </c>
      <c r="Q98" s="94">
        <v>3496</v>
      </c>
      <c r="R98" s="94">
        <v>1716</v>
      </c>
      <c r="S98" s="94">
        <v>1200</v>
      </c>
      <c r="T98" s="106">
        <f t="shared" si="32"/>
        <v>7.1989631999999997</v>
      </c>
      <c r="U98" s="93">
        <v>2540</v>
      </c>
      <c r="V98" s="1339"/>
      <c r="W98" s="1339"/>
      <c r="X98" s="1339"/>
    </row>
    <row r="99" spans="1:24" ht="13.5" customHeight="1">
      <c r="A99" s="296" t="s">
        <v>1847</v>
      </c>
      <c r="B99" s="16">
        <v>535</v>
      </c>
      <c r="C99" s="16" t="s">
        <v>140</v>
      </c>
      <c r="D99" s="423">
        <v>82.66</v>
      </c>
      <c r="E99" s="16">
        <v>25.9</v>
      </c>
      <c r="F99" s="16" t="s">
        <v>140</v>
      </c>
      <c r="G99" s="16" t="s">
        <v>1846</v>
      </c>
      <c r="H99" s="424"/>
      <c r="I99" s="889" t="s">
        <v>1462</v>
      </c>
      <c r="J99" s="940"/>
      <c r="K99" s="81"/>
      <c r="L99" s="504">
        <v>20613000</v>
      </c>
      <c r="M99" s="81"/>
      <c r="N99" s="104"/>
      <c r="O99" s="105">
        <f t="shared" si="30"/>
        <v>0</v>
      </c>
      <c r="P99" s="105">
        <f t="shared" si="31"/>
        <v>0</v>
      </c>
      <c r="Q99" s="94">
        <v>3496</v>
      </c>
      <c r="R99" s="94">
        <v>1848</v>
      </c>
      <c r="S99" s="94">
        <v>1200</v>
      </c>
      <c r="T99" s="106">
        <f t="shared" si="32"/>
        <v>7.7527296000000003</v>
      </c>
      <c r="U99" s="93">
        <v>2875</v>
      </c>
      <c r="V99" s="1339"/>
      <c r="W99" s="1339"/>
      <c r="X99" s="1339"/>
    </row>
    <row r="100" spans="1:24" ht="13.5" customHeight="1">
      <c r="A100" s="296" t="s">
        <v>1848</v>
      </c>
      <c r="B100" s="16">
        <v>713.3</v>
      </c>
      <c r="C100" s="16" t="s">
        <v>140</v>
      </c>
      <c r="D100" s="423">
        <v>110.2</v>
      </c>
      <c r="E100" s="16">
        <v>22</v>
      </c>
      <c r="F100" s="16" t="s">
        <v>140</v>
      </c>
      <c r="G100" s="16" t="s">
        <v>1849</v>
      </c>
      <c r="H100" s="424"/>
      <c r="I100" s="889" t="s">
        <v>1462</v>
      </c>
      <c r="J100" s="940"/>
      <c r="K100" s="81"/>
      <c r="L100" s="504">
        <v>25750000</v>
      </c>
      <c r="M100" s="81"/>
      <c r="N100" s="104"/>
      <c r="O100" s="105">
        <f t="shared" si="30"/>
        <v>0</v>
      </c>
      <c r="P100" s="105">
        <f t="shared" si="31"/>
        <v>0</v>
      </c>
      <c r="Q100" s="94">
        <v>3521</v>
      </c>
      <c r="R100" s="94">
        <v>1928</v>
      </c>
      <c r="S100" s="94">
        <v>1400</v>
      </c>
      <c r="T100" s="106">
        <f t="shared" si="32"/>
        <v>9.5038831999999989</v>
      </c>
      <c r="U100" s="93">
        <v>3580</v>
      </c>
      <c r="V100" s="1339"/>
      <c r="W100" s="1339"/>
      <c r="X100" s="1339"/>
    </row>
    <row r="101" spans="1:24" ht="13.5" customHeight="1">
      <c r="A101" s="296" t="s">
        <v>1850</v>
      </c>
      <c r="B101" s="16">
        <v>798</v>
      </c>
      <c r="C101" s="16" t="s">
        <v>140</v>
      </c>
      <c r="D101" s="423">
        <v>123.3</v>
      </c>
      <c r="E101" s="16">
        <v>26.9</v>
      </c>
      <c r="F101" s="16" t="s">
        <v>140</v>
      </c>
      <c r="G101" s="16" t="s">
        <v>1851</v>
      </c>
      <c r="H101" s="424"/>
      <c r="I101" s="889" t="s">
        <v>1462</v>
      </c>
      <c r="J101" s="940"/>
      <c r="K101" s="81"/>
      <c r="L101" s="504">
        <v>29749000</v>
      </c>
      <c r="M101" s="81"/>
      <c r="N101" s="104"/>
      <c r="O101" s="105">
        <f t="shared" si="30"/>
        <v>0</v>
      </c>
      <c r="P101" s="105">
        <f t="shared" si="31"/>
        <v>0</v>
      </c>
      <c r="Q101" s="94">
        <v>3521</v>
      </c>
      <c r="R101" s="94">
        <v>2026</v>
      </c>
      <c r="S101" s="94">
        <v>1400</v>
      </c>
      <c r="T101" s="106">
        <f t="shared" si="32"/>
        <v>9.986964399999998</v>
      </c>
      <c r="U101" s="93">
        <v>3980</v>
      </c>
      <c r="V101" s="1339"/>
      <c r="W101" s="1339"/>
      <c r="X101" s="1339"/>
    </row>
    <row r="102" spans="1:24" ht="13.5" customHeight="1">
      <c r="A102" s="296" t="s">
        <v>1852</v>
      </c>
      <c r="B102" s="16">
        <v>882.1</v>
      </c>
      <c r="C102" s="16" t="s">
        <v>140</v>
      </c>
      <c r="D102" s="423">
        <v>136.30000000000001</v>
      </c>
      <c r="E102" s="16">
        <v>26.8</v>
      </c>
      <c r="F102" s="16" t="s">
        <v>140</v>
      </c>
      <c r="G102" s="16" t="s">
        <v>1853</v>
      </c>
      <c r="H102" s="424"/>
      <c r="I102" s="889" t="s">
        <v>1462</v>
      </c>
      <c r="J102" s="940"/>
      <c r="K102" s="81"/>
      <c r="L102" s="504">
        <v>32606000</v>
      </c>
      <c r="M102" s="81"/>
      <c r="N102" s="104"/>
      <c r="O102" s="105">
        <f t="shared" si="30"/>
        <v>0</v>
      </c>
      <c r="P102" s="105">
        <f t="shared" si="31"/>
        <v>0</v>
      </c>
      <c r="Q102" s="94">
        <v>3521</v>
      </c>
      <c r="R102" s="94">
        <v>2026</v>
      </c>
      <c r="S102" s="94">
        <v>1400</v>
      </c>
      <c r="T102" s="106">
        <f t="shared" si="32"/>
        <v>9.986964399999998</v>
      </c>
      <c r="U102" s="93">
        <v>4060</v>
      </c>
      <c r="V102" s="1339"/>
      <c r="W102" s="1339"/>
      <c r="X102" s="1339"/>
    </row>
    <row r="103" spans="1:24" ht="13.5" customHeight="1">
      <c r="A103" s="296" t="s">
        <v>1854</v>
      </c>
      <c r="B103" s="16">
        <v>1046</v>
      </c>
      <c r="C103" s="16" t="s">
        <v>140</v>
      </c>
      <c r="D103" s="423">
        <v>161.6</v>
      </c>
      <c r="E103" s="16">
        <v>26.5</v>
      </c>
      <c r="F103" s="16" t="s">
        <v>140</v>
      </c>
      <c r="G103" s="16" t="s">
        <v>1855</v>
      </c>
      <c r="H103" s="424"/>
      <c r="I103" s="889" t="s">
        <v>1462</v>
      </c>
      <c r="J103" s="940"/>
      <c r="K103" s="81"/>
      <c r="L103" s="504">
        <v>39040000</v>
      </c>
      <c r="M103" s="81"/>
      <c r="N103" s="104"/>
      <c r="O103" s="105">
        <f t="shared" si="30"/>
        <v>0</v>
      </c>
      <c r="P103" s="105">
        <f t="shared" si="31"/>
        <v>0</v>
      </c>
      <c r="Q103" s="94">
        <v>3588</v>
      </c>
      <c r="R103" s="94">
        <v>2250</v>
      </c>
      <c r="S103" s="94">
        <v>1500</v>
      </c>
      <c r="T103" s="106">
        <f t="shared" si="32"/>
        <v>12.109500000000001</v>
      </c>
      <c r="U103" s="93">
        <v>5210</v>
      </c>
      <c r="V103" s="1339"/>
      <c r="W103" s="1339"/>
      <c r="X103" s="1339"/>
    </row>
    <row r="104" spans="1:24" ht="13.5" customHeight="1">
      <c r="A104" s="296" t="s">
        <v>1856</v>
      </c>
      <c r="B104" s="16">
        <v>1190</v>
      </c>
      <c r="C104" s="16" t="s">
        <v>140</v>
      </c>
      <c r="D104" s="423">
        <v>183.8</v>
      </c>
      <c r="E104" s="16">
        <v>65</v>
      </c>
      <c r="F104" s="16" t="s">
        <v>140</v>
      </c>
      <c r="G104" s="16" t="s">
        <v>1857</v>
      </c>
      <c r="H104" s="424"/>
      <c r="I104" s="889" t="s">
        <v>1462</v>
      </c>
      <c r="J104" s="940"/>
      <c r="K104" s="81"/>
      <c r="L104" s="504">
        <v>43047000</v>
      </c>
      <c r="M104" s="81"/>
      <c r="N104" s="104"/>
      <c r="O104" s="105">
        <f t="shared" si="30"/>
        <v>0</v>
      </c>
      <c r="P104" s="105">
        <f t="shared" si="31"/>
        <v>0</v>
      </c>
      <c r="Q104" s="94">
        <v>4596</v>
      </c>
      <c r="R104" s="94">
        <v>2191</v>
      </c>
      <c r="S104" s="94">
        <v>1500</v>
      </c>
      <c r="T104" s="106">
        <f t="shared" si="32"/>
        <v>15.104753999999998</v>
      </c>
      <c r="U104" s="93">
        <v>6262</v>
      </c>
      <c r="V104" s="1339"/>
      <c r="W104" s="1339"/>
      <c r="X104" s="1339"/>
    </row>
    <row r="105" spans="1:24" ht="13.5" customHeight="1">
      <c r="A105" s="296" t="s">
        <v>1858</v>
      </c>
      <c r="B105" s="16">
        <v>1289</v>
      </c>
      <c r="C105" s="16" t="s">
        <v>140</v>
      </c>
      <c r="D105" s="423">
        <v>199.1</v>
      </c>
      <c r="E105" s="16">
        <v>75</v>
      </c>
      <c r="F105" s="16" t="s">
        <v>140</v>
      </c>
      <c r="G105" s="16" t="s">
        <v>1857</v>
      </c>
      <c r="H105" s="424"/>
      <c r="I105" s="889" t="s">
        <v>1462</v>
      </c>
      <c r="J105" s="940"/>
      <c r="K105" s="81"/>
      <c r="L105" s="504">
        <v>45473000</v>
      </c>
      <c r="M105" s="81"/>
      <c r="N105" s="104"/>
      <c r="O105" s="105">
        <f t="shared" si="30"/>
        <v>0</v>
      </c>
      <c r="P105" s="105">
        <f t="shared" si="31"/>
        <v>0</v>
      </c>
      <c r="Q105" s="94">
        <v>4596</v>
      </c>
      <c r="R105" s="94">
        <v>2241</v>
      </c>
      <c r="S105" s="94">
        <v>1500</v>
      </c>
      <c r="T105" s="106">
        <f t="shared" si="32"/>
        <v>15.449454000000003</v>
      </c>
      <c r="U105" s="93">
        <v>6362</v>
      </c>
      <c r="V105" s="1339"/>
      <c r="W105" s="1339"/>
      <c r="X105" s="1339"/>
    </row>
    <row r="106" spans="1:24" ht="13.5" customHeight="1">
      <c r="A106" s="296" t="s">
        <v>1859</v>
      </c>
      <c r="B106" s="16">
        <v>1397</v>
      </c>
      <c r="C106" s="16" t="s">
        <v>140</v>
      </c>
      <c r="D106" s="423">
        <v>215.8</v>
      </c>
      <c r="E106" s="16">
        <v>65</v>
      </c>
      <c r="F106" s="16" t="s">
        <v>140</v>
      </c>
      <c r="G106" s="16" t="s">
        <v>1857</v>
      </c>
      <c r="H106" s="424"/>
      <c r="I106" s="889" t="s">
        <v>1462</v>
      </c>
      <c r="J106" s="940"/>
      <c r="K106" s="81"/>
      <c r="L106" s="504">
        <v>49597000</v>
      </c>
      <c r="M106" s="81"/>
      <c r="N106" s="104"/>
      <c r="O106" s="105">
        <f t="shared" si="30"/>
        <v>0</v>
      </c>
      <c r="P106" s="105">
        <f t="shared" si="31"/>
        <v>0</v>
      </c>
      <c r="Q106" s="94">
        <v>4596</v>
      </c>
      <c r="R106" s="94">
        <v>2241</v>
      </c>
      <c r="S106" s="94">
        <v>1500</v>
      </c>
      <c r="T106" s="106">
        <f t="shared" si="32"/>
        <v>15.449454000000003</v>
      </c>
      <c r="U106" s="93">
        <v>6410</v>
      </c>
      <c r="V106" s="1339"/>
      <c r="W106" s="1339"/>
      <c r="X106" s="1339"/>
    </row>
    <row r="107" spans="1:24" ht="13.5" customHeight="1">
      <c r="A107" s="296" t="s">
        <v>1860</v>
      </c>
      <c r="B107" s="16">
        <v>1607</v>
      </c>
      <c r="C107" s="16" t="s">
        <v>140</v>
      </c>
      <c r="D107" s="423">
        <v>248.2</v>
      </c>
      <c r="E107" s="16">
        <v>74.5</v>
      </c>
      <c r="F107" s="16" t="s">
        <v>140</v>
      </c>
      <c r="G107" s="16" t="s">
        <v>1861</v>
      </c>
      <c r="H107" s="424"/>
      <c r="I107" s="889" t="s">
        <v>1462</v>
      </c>
      <c r="J107" s="940"/>
      <c r="K107" s="81"/>
      <c r="L107" s="504">
        <v>59048000</v>
      </c>
      <c r="M107" s="81"/>
      <c r="N107" s="104"/>
      <c r="O107" s="105">
        <f t="shared" si="30"/>
        <v>0</v>
      </c>
      <c r="P107" s="105">
        <f t="shared" si="31"/>
        <v>0</v>
      </c>
      <c r="Q107" s="94">
        <v>4611</v>
      </c>
      <c r="R107" s="94">
        <v>2343</v>
      </c>
      <c r="S107" s="94">
        <v>1600</v>
      </c>
      <c r="T107" s="106">
        <f t="shared" si="32"/>
        <v>17.285716799999999</v>
      </c>
      <c r="U107" s="93">
        <v>7730</v>
      </c>
      <c r="V107" s="1339"/>
      <c r="W107" s="1339"/>
      <c r="X107" s="1339"/>
    </row>
    <row r="108" spans="1:24" ht="13.5" customHeight="1" thickBot="1">
      <c r="A108" s="296" t="s">
        <v>1862</v>
      </c>
      <c r="B108" s="16">
        <v>1765</v>
      </c>
      <c r="C108" s="16" t="s">
        <v>140</v>
      </c>
      <c r="D108" s="423">
        <v>272.7</v>
      </c>
      <c r="E108" s="16">
        <v>78.2</v>
      </c>
      <c r="F108" s="16" t="s">
        <v>140</v>
      </c>
      <c r="G108" s="16" t="s">
        <v>1863</v>
      </c>
      <c r="H108" s="424"/>
      <c r="I108" s="889" t="s">
        <v>1462</v>
      </c>
      <c r="J108" s="941"/>
      <c r="K108" s="81"/>
      <c r="L108" s="504">
        <v>64528000</v>
      </c>
      <c r="M108" s="81"/>
      <c r="N108" s="104"/>
      <c r="O108" s="105">
        <f t="shared" si="30"/>
        <v>0</v>
      </c>
      <c r="P108" s="105">
        <f t="shared" si="31"/>
        <v>0</v>
      </c>
      <c r="Q108" s="94">
        <v>4611</v>
      </c>
      <c r="R108" s="94">
        <v>2343</v>
      </c>
      <c r="S108" s="94">
        <v>1600</v>
      </c>
      <c r="T108" s="106">
        <f>(Q108/1000)*(R108/1000)*(S108/1000)</f>
        <v>17.285716799999999</v>
      </c>
      <c r="U108" s="93">
        <v>7850</v>
      </c>
      <c r="V108" s="1339"/>
      <c r="W108" s="1339"/>
      <c r="X108" s="1339"/>
    </row>
    <row r="109" spans="1:24" ht="17.25" customHeight="1" thickBot="1">
      <c r="A109" s="1503" t="s">
        <v>448</v>
      </c>
      <c r="B109" s="1504"/>
      <c r="C109" s="1504"/>
      <c r="D109" s="1504"/>
      <c r="E109" s="1504"/>
      <c r="F109" s="1504"/>
      <c r="G109" s="1504"/>
      <c r="H109" s="1504"/>
      <c r="I109" s="1504"/>
      <c r="J109" s="1505"/>
      <c r="L109" s="508"/>
      <c r="N109" s="104"/>
      <c r="O109" s="105"/>
      <c r="P109" s="105"/>
      <c r="T109" s="106">
        <f t="shared" si="32"/>
        <v>0</v>
      </c>
      <c r="U109" s="91"/>
      <c r="V109" s="1339"/>
      <c r="W109" s="1339"/>
      <c r="X109" s="1339"/>
    </row>
    <row r="110" spans="1:24" ht="37.5" customHeight="1">
      <c r="A110" s="31" t="s">
        <v>211</v>
      </c>
      <c r="B110" s="1759" t="s">
        <v>1864</v>
      </c>
      <c r="C110" s="1760"/>
      <c r="D110" s="1760"/>
      <c r="E110" s="1760"/>
      <c r="F110" s="1760"/>
      <c r="G110" s="648" t="s">
        <v>664</v>
      </c>
      <c r="H110" s="648">
        <v>0.23</v>
      </c>
      <c r="I110" s="934" t="s">
        <v>1462</v>
      </c>
      <c r="J110" s="936"/>
      <c r="K110" s="607"/>
      <c r="L110" s="504">
        <v>84000</v>
      </c>
      <c r="N110" s="104"/>
      <c r="O110" s="105">
        <f>IF(OR(T110="",J110=""),0,J110*T110)</f>
        <v>0</v>
      </c>
      <c r="P110" s="105">
        <f>IF(OR(U110="",J110=""),0,J110*U110)</f>
        <v>0</v>
      </c>
      <c r="Q110" s="13">
        <v>200</v>
      </c>
      <c r="R110" s="13">
        <v>145</v>
      </c>
      <c r="S110" s="13">
        <v>55</v>
      </c>
      <c r="T110" s="649">
        <f t="shared" si="32"/>
        <v>1.5949999999999998E-3</v>
      </c>
      <c r="U110" s="91">
        <v>0.4</v>
      </c>
      <c r="V110" s="1339"/>
      <c r="W110" s="1339"/>
      <c r="X110" s="1339"/>
    </row>
    <row r="111" spans="1:24" ht="14.1" customHeight="1">
      <c r="A111" s="937" t="s">
        <v>1865</v>
      </c>
      <c r="B111" s="1761" t="s">
        <v>1866</v>
      </c>
      <c r="C111" s="1762"/>
      <c r="D111" s="1762"/>
      <c r="E111" s="1762"/>
      <c r="F111" s="1762"/>
      <c r="G111" s="647" t="s">
        <v>664</v>
      </c>
      <c r="H111" s="647">
        <v>0.21</v>
      </c>
      <c r="I111" s="889" t="s">
        <v>1462</v>
      </c>
      <c r="J111" s="606"/>
      <c r="K111" s="611"/>
      <c r="L111" s="504">
        <v>84000</v>
      </c>
      <c r="N111" s="104"/>
      <c r="O111" s="105">
        <f>IF(OR(T111="",J111=""),0,J111*T111)</f>
        <v>0</v>
      </c>
      <c r="P111" s="105">
        <f>IF(OR(U111="",J111=""),0,J111*U111)</f>
        <v>0</v>
      </c>
      <c r="Q111" s="13">
        <v>165</v>
      </c>
      <c r="R111" s="13">
        <v>160</v>
      </c>
      <c r="S111" s="13">
        <v>50</v>
      </c>
      <c r="T111" s="649">
        <f t="shared" si="32"/>
        <v>1.3200000000000002E-3</v>
      </c>
      <c r="U111" s="91">
        <v>0.38</v>
      </c>
      <c r="V111" s="1339"/>
      <c r="W111" s="1339"/>
      <c r="X111" s="1339"/>
    </row>
    <row r="112" spans="1:24" ht="14.1" customHeight="1" thickBot="1">
      <c r="A112" s="938" t="s">
        <v>1867</v>
      </c>
      <c r="B112" s="1763" t="s">
        <v>2144</v>
      </c>
      <c r="C112" s="1764"/>
      <c r="D112" s="1764"/>
      <c r="E112" s="1764"/>
      <c r="F112" s="1764"/>
      <c r="G112" s="650"/>
      <c r="H112" s="642">
        <v>0.2</v>
      </c>
      <c r="I112" s="935" t="s">
        <v>1462</v>
      </c>
      <c r="J112" s="609"/>
      <c r="K112" s="610"/>
      <c r="L112" s="1340">
        <v>54000</v>
      </c>
      <c r="N112" s="104"/>
      <c r="O112" s="105">
        <f>IF(OR(T112="",J112=""),0,J112*T112)</f>
        <v>0</v>
      </c>
      <c r="P112" s="105">
        <f>IF(OR(U112="",J112=""),0,J112*U112)</f>
        <v>0</v>
      </c>
      <c r="T112" s="649">
        <f t="shared" si="32"/>
        <v>0</v>
      </c>
      <c r="U112" s="91">
        <v>0.25</v>
      </c>
      <c r="V112" s="1339"/>
      <c r="W112" s="1339"/>
      <c r="X112" s="1339"/>
    </row>
    <row r="113" spans="1:1" ht="18">
      <c r="A113" s="554"/>
    </row>
  </sheetData>
  <mergeCells count="46">
    <mergeCell ref="A1:A3"/>
    <mergeCell ref="B1:H1"/>
    <mergeCell ref="I1:J1"/>
    <mergeCell ref="B2:H2"/>
    <mergeCell ref="I2:J2"/>
    <mergeCell ref="B3:H3"/>
    <mergeCell ref="I3:J3"/>
    <mergeCell ref="L4:L5"/>
    <mergeCell ref="A7:J7"/>
    <mergeCell ref="A14:J14"/>
    <mergeCell ref="A4:A5"/>
    <mergeCell ref="B4:C4"/>
    <mergeCell ref="E4:E5"/>
    <mergeCell ref="F4:F5"/>
    <mergeCell ref="H4:H5"/>
    <mergeCell ref="A22:J22"/>
    <mergeCell ref="A45:J45"/>
    <mergeCell ref="A54:J54"/>
    <mergeCell ref="A63:J63"/>
    <mergeCell ref="I4:I5"/>
    <mergeCell ref="J4:J5"/>
    <mergeCell ref="B110:F110"/>
    <mergeCell ref="B111:F111"/>
    <mergeCell ref="B112:F112"/>
    <mergeCell ref="A109:J109"/>
    <mergeCell ref="A18:J18"/>
    <mergeCell ref="A36:J36"/>
    <mergeCell ref="A39:J39"/>
    <mergeCell ref="E73:E74"/>
    <mergeCell ref="F73:F74"/>
    <mergeCell ref="H73:H74"/>
    <mergeCell ref="I73:I74"/>
    <mergeCell ref="J73:J74"/>
    <mergeCell ref="A42:J42"/>
    <mergeCell ref="A25:J25"/>
    <mergeCell ref="A28:J28"/>
    <mergeCell ref="A33:J33"/>
    <mergeCell ref="L73:L74"/>
    <mergeCell ref="A75:I75"/>
    <mergeCell ref="A76:J76"/>
    <mergeCell ref="A86:J86"/>
    <mergeCell ref="A96:J96"/>
    <mergeCell ref="A73:A74"/>
    <mergeCell ref="B73:C74"/>
    <mergeCell ref="A81:J81"/>
    <mergeCell ref="A91:J91"/>
  </mergeCells>
  <printOptions horizontalCentered="1"/>
  <pageMargins left="0.39370078740157483" right="0.39370078740157483" top="0.78740157480314965" bottom="0.78740157480314965" header="0.51181102362204722" footer="0.51181102362204722"/>
  <pageSetup paperSize="9" scale="7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38</vt:i4>
      </vt:variant>
    </vt:vector>
  </HeadingPairs>
  <TitlesOfParts>
    <vt:vector size="57" baseType="lpstr">
      <vt:lpstr>Начало</vt:lpstr>
      <vt:lpstr>Регистрация КП</vt:lpstr>
      <vt:lpstr>Объём проекта</vt:lpstr>
      <vt:lpstr>Рекламные материалы</vt:lpstr>
      <vt:lpstr>VRF_Мультизональные системы</vt:lpstr>
      <vt:lpstr>VRF_серия ATOM</vt:lpstr>
      <vt:lpstr>Чиллеры Фанкойлы СКЛАД</vt:lpstr>
      <vt:lpstr>ККБ</vt:lpstr>
      <vt:lpstr>Чиллеры</vt:lpstr>
      <vt:lpstr>Гидромодули</vt:lpstr>
      <vt:lpstr>Фанкойлы AC</vt:lpstr>
      <vt:lpstr>Фанкойлы DC</vt:lpstr>
      <vt:lpstr>RAC_multi</vt:lpstr>
      <vt:lpstr>PAC</vt:lpstr>
      <vt:lpstr>PAC inverter</vt:lpstr>
      <vt:lpstr>PAC &gt; 22 кВт</vt:lpstr>
      <vt:lpstr>HRV_Приточные установки</vt:lpstr>
      <vt:lpstr>Руфтопы</vt:lpstr>
      <vt:lpstr>Тепловые насосы</vt:lpstr>
      <vt:lpstr>PAC!_ФильтрБазыДанных</vt:lpstr>
      <vt:lpstr>'PAC &gt; 22 кВт'!_ФильтрБазыДанных</vt:lpstr>
      <vt:lpstr>'PAC inverter'!_ФильтрБазыДанных</vt:lpstr>
      <vt:lpstr>'VRF_Мультизональные системы'!_ФильтрБазыДанных</vt:lpstr>
      <vt:lpstr>'VRF_серия ATOM'!_ФильтрБазыДанных</vt:lpstr>
      <vt:lpstr>Руфтопы!_ФильтрБазыДанных</vt:lpstr>
      <vt:lpstr>'Фанкойлы AC'!_ФильтрБазыДанных</vt:lpstr>
      <vt:lpstr>'Фанкойлы DC'!_ФильтрБазыДанных</vt:lpstr>
      <vt:lpstr>Чиллеры!_ФильтрБазыДанных</vt:lpstr>
      <vt:lpstr>'Чиллеры Фанкойлы СКЛАД'!_ФильтрБазыДанных</vt:lpstr>
      <vt:lpstr>PAC!Заголовки_для_печати</vt:lpstr>
      <vt:lpstr>'PAC &gt; 22 кВт'!Заголовки_для_печати</vt:lpstr>
      <vt:lpstr>'PAC inverter'!Заголовки_для_печати</vt:lpstr>
      <vt:lpstr>RAC_multi!Заголовки_для_печати</vt:lpstr>
      <vt:lpstr>'VRF_Мультизональные системы'!Заголовки_для_печати</vt:lpstr>
      <vt:lpstr>'VRF_серия ATOM'!Заголовки_для_печати</vt:lpstr>
      <vt:lpstr>ККБ!Заголовки_для_печати</vt:lpstr>
      <vt:lpstr>Руфтопы!Заголовки_для_печати</vt:lpstr>
      <vt:lpstr>'Фанкойлы AC'!Заголовки_для_печати</vt:lpstr>
      <vt:lpstr>'Фанкойлы DC'!Заголовки_для_печати</vt:lpstr>
      <vt:lpstr>Чиллеры!Заголовки_для_печати</vt:lpstr>
      <vt:lpstr>'Чиллеры Фанкойлы СКЛАД'!Заголовки_для_печати</vt:lpstr>
      <vt:lpstr>'HRV_Приточные установки'!Область_печати</vt:lpstr>
      <vt:lpstr>PAC!Область_печати</vt:lpstr>
      <vt:lpstr>'PAC &gt; 22 кВт'!Область_печати</vt:lpstr>
      <vt:lpstr>'PAC inverter'!Область_печати</vt:lpstr>
      <vt:lpstr>RAC_multi!Область_печати</vt:lpstr>
      <vt:lpstr>'VRF_Мультизональные системы'!Область_печати</vt:lpstr>
      <vt:lpstr>'VRF_серия ATOM'!Область_печати</vt:lpstr>
      <vt:lpstr>ККБ!Область_печати</vt:lpstr>
      <vt:lpstr>Начало!Область_печати</vt:lpstr>
      <vt:lpstr>'Регистрация КП'!Область_печати</vt:lpstr>
      <vt:lpstr>Руфтопы!Область_печати</vt:lpstr>
      <vt:lpstr>'Тепловые насосы'!Область_печати</vt:lpstr>
      <vt:lpstr>'Фанкойлы AC'!Область_печати</vt:lpstr>
      <vt:lpstr>'Фанкойлы DC'!Область_печати</vt:lpstr>
      <vt:lpstr>Чиллеры!Область_печати</vt:lpstr>
      <vt:lpstr>'Чиллеры Фанкойлы СКЛАД'!Область_печати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Selyukova Alina</cp:lastModifiedBy>
  <cp:lastPrinted>2022-02-28T11:00:36Z</cp:lastPrinted>
  <dcterms:created xsi:type="dcterms:W3CDTF">1996-10-08T23:32:33Z</dcterms:created>
  <dcterms:modified xsi:type="dcterms:W3CDTF">2022-05-26T10:23:42Z</dcterms:modified>
</cp:coreProperties>
</file>