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3"/>
  <workbookPr showInkAnnotation="0" codeName="ЭтаКнига" defaultThemeVersion="124226"/>
  <mc:AlternateContent xmlns:mc="http://schemas.openxmlformats.org/markup-compatibility/2006">
    <mc:Choice Requires="x15">
      <x15ac:absPath xmlns:x15ac="http://schemas.microsoft.com/office/spreadsheetml/2010/11/ac" url="C:\Users\mkononova\Desktop\"/>
    </mc:Choice>
  </mc:AlternateContent>
  <xr:revisionPtr revIDLastSave="0" documentId="13_ncr:1_{93A813DE-4CDB-4ECF-ADF8-B84E39695679}" xr6:coauthVersionLast="36" xr6:coauthVersionMax="36" xr10:uidLastSave="{00000000-0000-0000-0000-000000000000}"/>
  <bookViews>
    <workbookView xWindow="0" yWindow="0" windowWidth="28800" windowHeight="11925" tabRatio="924" xr2:uid="{00000000-000D-0000-FFFF-FFFF00000000}"/>
  </bookViews>
  <sheets>
    <sheet name="Начало" sheetId="23" r:id="rId1"/>
    <sheet name="Регистрация КП" sheetId="27" r:id="rId2"/>
    <sheet name="Объём проекта" sheetId="32" r:id="rId3"/>
    <sheet name="Рекламные материалы" sheetId="40" r:id="rId4"/>
    <sheet name="VRF_Мультизональные системы" sheetId="30" r:id="rId5"/>
    <sheet name="VRF_серия ATOM" sheetId="39" r:id="rId6"/>
    <sheet name="Чиллеры Фанкойлы СКЛАД" sheetId="49" r:id="rId7"/>
    <sheet name="ККБ" sheetId="12" r:id="rId8"/>
    <sheet name="Чиллеры" sheetId="44" r:id="rId9"/>
    <sheet name="Гидромодули" sheetId="38" r:id="rId10"/>
    <sheet name="Фанкойлы AC" sheetId="47" r:id="rId11"/>
    <sheet name="Фанкойлы DC" sheetId="48" r:id="rId12"/>
    <sheet name="RAC_multi" sheetId="41" r:id="rId13"/>
    <sheet name="PAC" sheetId="42" r:id="rId14"/>
    <sheet name="PAC inverter" sheetId="43" r:id="rId15"/>
    <sheet name="PAC &gt; 22 кВт" sheetId="37" r:id="rId16"/>
    <sheet name="HRV_Приточные установки" sheetId="33" r:id="rId17"/>
    <sheet name="Руфтопы" sheetId="14" r:id="rId18"/>
    <sheet name="Тепловые насосы" sheetId="21" r:id="rId19"/>
  </sheets>
  <externalReferences>
    <externalReference r:id="rId20"/>
    <externalReference r:id="rId21"/>
    <externalReference r:id="rId22"/>
    <externalReference r:id="rId23"/>
  </externalReferences>
  <definedNames>
    <definedName name="_xlnm._FilterDatabase" localSheetId="16">'HRV_Приточные установки'!#REF!</definedName>
    <definedName name="_xlnm._FilterDatabase" localSheetId="13">PAC!$A$31:$K$70</definedName>
    <definedName name="_xlnm._FilterDatabase" localSheetId="15">'PAC &gt; 22 кВт'!$A$24:$J$24</definedName>
    <definedName name="_xlnm._FilterDatabase" localSheetId="14">'PAC inverter'!$A$15:$K$45</definedName>
    <definedName name="_xlnm._FilterDatabase" localSheetId="4">'VRF_Мультизональные системы'!$A$66:$I$332</definedName>
    <definedName name="_xlnm._FilterDatabase" localSheetId="5">'VRF_серия ATOM'!$A$46:$I$66</definedName>
    <definedName name="_xlnm._FilterDatabase" localSheetId="17">Руфтопы!$A$4:$H$23</definedName>
    <definedName name="_xlnm._FilterDatabase" localSheetId="10">'Фанкойлы AC'!$A$41:$I$157</definedName>
    <definedName name="_xlnm._FilterDatabase" localSheetId="11">'Фанкойлы DC'!$A$46:$I$141</definedName>
    <definedName name="_xlnm._FilterDatabase" localSheetId="8">Чиллеры!$A$3:$I$110</definedName>
    <definedName name="_xlnm._FilterDatabase" localSheetId="6">'Чиллеры Фанкойлы СКЛАД'!$A$3:$I$18</definedName>
    <definedName name="_xlnm.Print_Titles" localSheetId="16">'HRV_Приточные установки'!#REF!</definedName>
    <definedName name="_xlnm.Print_Titles" localSheetId="13">PAC!$1:$2</definedName>
    <definedName name="_xlnm.Print_Titles" localSheetId="15">'PAC &gt; 22 кВт'!$1:$2</definedName>
    <definedName name="_xlnm.Print_Titles" localSheetId="14">'PAC inverter'!$1:$2</definedName>
    <definedName name="_xlnm.Print_Titles" localSheetId="12">RAC_multi!$1:$2</definedName>
    <definedName name="_xlnm.Print_Titles" localSheetId="4">'VRF_Мультизональные системы'!$1:$2</definedName>
    <definedName name="_xlnm.Print_Titles" localSheetId="5">'VRF_серия ATOM'!$1:$2</definedName>
    <definedName name="_xlnm.Print_Titles" localSheetId="7">ККБ!$1:$2</definedName>
    <definedName name="_xlnm.Print_Titles" localSheetId="17">Руфтопы!$1:$2</definedName>
    <definedName name="_xlnm.Print_Titles" localSheetId="10">'Фанкойлы AC'!$1:$2</definedName>
    <definedName name="_xlnm.Print_Titles" localSheetId="11">'Фанкойлы DC'!$1:$2</definedName>
    <definedName name="_xlnm.Print_Titles" localSheetId="8">Чиллеры!$1:$2</definedName>
    <definedName name="_xlnm.Print_Titles" localSheetId="6">'Чиллеры Фанкойлы СКЛАД'!$1:$2</definedName>
    <definedName name="_xlnm.Print_Area" localSheetId="16">'HRV_Приточные установки'!#REF!</definedName>
    <definedName name="_xlnm.Print_Area" localSheetId="13">PAC!$A$1:$K$70</definedName>
    <definedName name="_xlnm.Print_Area" localSheetId="15">'PAC &gt; 22 кВт'!$A$1:$K$45</definedName>
    <definedName name="_xlnm.Print_Area" localSheetId="14">'PAC inverter'!$A$1:$K$45</definedName>
    <definedName name="_xlnm.Print_Area" localSheetId="12">RAC_multi!$A$1:$K$129</definedName>
    <definedName name="_xlnm.Print_Area" localSheetId="4">'VRF_Мультизональные системы'!$A$1:$J$427</definedName>
    <definedName name="_xlnm.Print_Area" localSheetId="5">'VRF_серия ATOM'!$A$1:$J$104</definedName>
    <definedName name="_xlnm.Print_Area" localSheetId="7">ККБ!$A$1:$L$97</definedName>
    <definedName name="_xlnm.Print_Area" localSheetId="0">Начало!$A$1:$D$23</definedName>
    <definedName name="_xlnm.Print_Area" localSheetId="1">'Регистрация КП'!$A$1:$A$38</definedName>
    <definedName name="_xlnm.Print_Area" localSheetId="17">Руфтопы!$A$1:$I$23</definedName>
    <definedName name="_xlnm.Print_Area" localSheetId="18">'Тепловые насосы'!$A$1:$I$2</definedName>
    <definedName name="_xlnm.Print_Area" localSheetId="10">'Фанкойлы AC'!$A$1:$J$157</definedName>
    <definedName name="_xlnm.Print_Area" localSheetId="11">'Фанкойлы DC'!$A$1:$J$141</definedName>
    <definedName name="_xlnm.Print_Area" localSheetId="8">Чиллеры!$A$1:$J$110</definedName>
    <definedName name="_xlnm.Print_Area" localSheetId="6">'Чиллеры Фанкойлы СКЛАД'!$A$1:$J$18</definedName>
    <definedName name="скидка_на_VRF_Приточные_установки" localSheetId="16">Начало!#REF!</definedName>
    <definedName name="скидка_на_VRF_Приточные_установки" localSheetId="13">#REF!</definedName>
    <definedName name="скидка_на_VRF_Приточные_установки" localSheetId="15">[1]Начало!#REF!</definedName>
    <definedName name="скидка_на_VRF_Приточные_установки" localSheetId="14">#REF!</definedName>
    <definedName name="скидка_на_VRF_Приточные_установки" localSheetId="12">#REF!</definedName>
    <definedName name="скидка_на_VRF_Приточные_установки" localSheetId="4">Начало!#REF!</definedName>
    <definedName name="скидка_на_VRF_Приточные_установки" localSheetId="5">Начало!#REF!</definedName>
    <definedName name="скидка_на_VRF_Приточные_установки" localSheetId="9">[2]Начало!#REF!</definedName>
    <definedName name="скидка_на_VRF_Приточные_установки" localSheetId="10">[3]Начало!#REF!</definedName>
    <definedName name="скидка_на_VRF_Приточные_установки" localSheetId="11">[4]Начало!#REF!</definedName>
    <definedName name="скидка_на_VRF_Приточные_установки" localSheetId="8">[3]Начало!#REF!</definedName>
    <definedName name="скидка_на_VRF_Приточные_установки" localSheetId="6">[3]Начало!#REF!</definedName>
    <definedName name="скидка_на_VRF_Приточные_установки">Начало!#REF!</definedName>
  </definedNames>
  <calcPr calcId="191029"/>
</workbook>
</file>

<file path=xl/calcChain.xml><?xml version="1.0" encoding="utf-8"?>
<calcChain xmlns="http://schemas.openxmlformats.org/spreadsheetml/2006/main">
  <c r="K78" i="41" l="1"/>
  <c r="K75" i="41"/>
  <c r="K72" i="41"/>
  <c r="K69" i="41"/>
  <c r="K67" i="41"/>
  <c r="K65" i="41"/>
  <c r="U79" i="41"/>
  <c r="U76" i="41"/>
  <c r="U73" i="41"/>
  <c r="U80" i="41"/>
  <c r="U78" i="41"/>
  <c r="Q78" i="41"/>
  <c r="U77" i="41"/>
  <c r="U75" i="41"/>
  <c r="Q75" i="41"/>
  <c r="U74" i="41"/>
  <c r="U72" i="41"/>
  <c r="Q72" i="41"/>
  <c r="U68" i="41"/>
  <c r="U67" i="41"/>
  <c r="Q67" i="41"/>
  <c r="U70" i="41"/>
  <c r="U69" i="41"/>
  <c r="Q69" i="41"/>
  <c r="U66" i="41"/>
  <c r="U65" i="41"/>
  <c r="Q65" i="41"/>
  <c r="P69" i="41" l="1"/>
  <c r="P75" i="41"/>
  <c r="P72" i="41"/>
  <c r="P78" i="41"/>
  <c r="P65" i="41"/>
  <c r="P67" i="41"/>
  <c r="Q7" i="41" l="1"/>
  <c r="U115" i="41" l="1"/>
  <c r="P115" i="41" s="1"/>
  <c r="Q115" i="41"/>
  <c r="U114" i="41"/>
  <c r="P114" i="41" s="1"/>
  <c r="Q114" i="41"/>
  <c r="U113" i="41"/>
  <c r="P113" i="41" s="1"/>
  <c r="Q113" i="41"/>
  <c r="U112" i="41"/>
  <c r="P112" i="41" s="1"/>
  <c r="Q112" i="41"/>
  <c r="U111" i="41"/>
  <c r="P111" i="41" s="1"/>
  <c r="Q111" i="41"/>
  <c r="U105" i="41"/>
  <c r="P105" i="41" s="1"/>
  <c r="Q105" i="41"/>
  <c r="U49" i="41"/>
  <c r="U48" i="41"/>
  <c r="Q48" i="41"/>
  <c r="K48" i="41"/>
  <c r="U47" i="41"/>
  <c r="U46" i="41"/>
  <c r="Q46" i="41"/>
  <c r="K46" i="41"/>
  <c r="U45" i="41"/>
  <c r="U44" i="41"/>
  <c r="Q44" i="41"/>
  <c r="K44" i="41"/>
  <c r="U43" i="41"/>
  <c r="U42" i="41"/>
  <c r="Q42" i="41"/>
  <c r="K42" i="41"/>
  <c r="U40" i="41"/>
  <c r="U39" i="41"/>
  <c r="Q39" i="41"/>
  <c r="K39" i="41"/>
  <c r="U38" i="41"/>
  <c r="U37" i="41"/>
  <c r="Q37" i="41"/>
  <c r="K37" i="41"/>
  <c r="U36" i="41"/>
  <c r="U35" i="41"/>
  <c r="Q35" i="41"/>
  <c r="K35" i="41"/>
  <c r="P35" i="41" l="1"/>
  <c r="P39" i="41"/>
  <c r="P42" i="41"/>
  <c r="P44" i="41"/>
  <c r="P46" i="41"/>
  <c r="P48" i="41"/>
  <c r="P37" i="41"/>
  <c r="U162" i="41" l="1"/>
  <c r="U161" i="41"/>
  <c r="P161" i="41" s="1"/>
  <c r="Q161" i="41"/>
  <c r="K161" i="41"/>
  <c r="U160" i="41"/>
  <c r="U159" i="41"/>
  <c r="Q159" i="41"/>
  <c r="K159" i="41"/>
  <c r="U158" i="41"/>
  <c r="U157" i="41"/>
  <c r="Q157" i="41"/>
  <c r="K157" i="41"/>
  <c r="U156" i="41"/>
  <c r="U155" i="41"/>
  <c r="Q155" i="41"/>
  <c r="K155" i="41"/>
  <c r="P157" i="41" l="1"/>
  <c r="P155" i="41"/>
  <c r="P159" i="41"/>
  <c r="U109" i="41"/>
  <c r="U108" i="41"/>
  <c r="U106" i="41"/>
  <c r="U107" i="41"/>
  <c r="K7" i="41" l="1"/>
  <c r="U417" i="30" l="1"/>
  <c r="P417" i="30" s="1"/>
  <c r="Q417" i="30"/>
  <c r="U416" i="30"/>
  <c r="P416" i="30" s="1"/>
  <c r="Q416" i="30"/>
  <c r="T25" i="12" l="1"/>
  <c r="R25" i="12" s="1"/>
  <c r="S25" i="12"/>
  <c r="T24" i="12"/>
  <c r="R24" i="12" s="1"/>
  <c r="S24" i="12"/>
  <c r="Q184" i="48" l="1"/>
  <c r="P184" i="48"/>
  <c r="Q104" i="48"/>
  <c r="P104" i="48"/>
  <c r="U15" i="49" l="1"/>
  <c r="P15" i="49" s="1"/>
  <c r="Q15" i="49"/>
  <c r="U14" i="49"/>
  <c r="P14" i="49" s="1"/>
  <c r="Q14" i="49"/>
  <c r="T27" i="44" l="1"/>
  <c r="O27" i="44" s="1"/>
  <c r="P27" i="44"/>
  <c r="T26" i="44"/>
  <c r="O26" i="44" s="1"/>
  <c r="P26" i="44"/>
  <c r="O114" i="41" l="1"/>
  <c r="O115" i="41"/>
  <c r="O113" i="41"/>
  <c r="O111" i="41"/>
  <c r="O105" i="41"/>
  <c r="O112" i="41"/>
  <c r="O46" i="41"/>
  <c r="X47" i="43"/>
  <c r="AA46" i="43"/>
  <c r="X46" i="43"/>
  <c r="O78" i="41" l="1"/>
  <c r="O67" i="41"/>
  <c r="O37" i="41"/>
  <c r="O161" i="41"/>
  <c r="O65" i="41"/>
  <c r="O155" i="41"/>
  <c r="O159" i="41"/>
  <c r="O157" i="41"/>
  <c r="O75" i="41"/>
  <c r="O48" i="41"/>
  <c r="O35" i="41"/>
  <c r="O69" i="41"/>
  <c r="O42" i="41"/>
  <c r="O44" i="41"/>
  <c r="O39" i="41"/>
  <c r="O72" i="41"/>
  <c r="Y46" i="43"/>
  <c r="S46" i="43" s="1"/>
  <c r="T46" i="43"/>
  <c r="R46" i="43"/>
  <c r="K46" i="43"/>
  <c r="Q131" i="41" l="1"/>
  <c r="P76" i="42" l="1"/>
  <c r="P75" i="42"/>
  <c r="R5" i="21" l="1"/>
  <c r="R6" i="21"/>
  <c r="R7" i="21"/>
  <c r="Q8" i="21"/>
  <c r="R8" i="21"/>
  <c r="Q9" i="21"/>
  <c r="R9" i="21"/>
  <c r="Q10" i="21"/>
  <c r="R10" i="21"/>
  <c r="Q11" i="21"/>
  <c r="R11" i="21"/>
  <c r="Q12" i="21"/>
  <c r="R12" i="21"/>
  <c r="Q13" i="21"/>
  <c r="R13" i="21"/>
  <c r="Q14" i="21"/>
  <c r="R14" i="21"/>
  <c r="Q15" i="21"/>
  <c r="R15" i="21"/>
  <c r="Q16" i="21"/>
  <c r="R16" i="21"/>
  <c r="Q17" i="21"/>
  <c r="R17" i="21"/>
  <c r="Q18" i="21"/>
  <c r="R18" i="21"/>
  <c r="Q19" i="21"/>
  <c r="R19" i="21"/>
  <c r="Q20" i="21"/>
  <c r="R20" i="21"/>
  <c r="Q21" i="21"/>
  <c r="R21" i="21"/>
  <c r="Q22" i="21"/>
  <c r="R22" i="21"/>
  <c r="Q23" i="21"/>
  <c r="R23" i="21"/>
  <c r="Q24" i="21"/>
  <c r="R24" i="21"/>
  <c r="Q25" i="21"/>
  <c r="R25" i="21"/>
  <c r="Q26" i="21"/>
  <c r="R26" i="21"/>
  <c r="Q27" i="21"/>
  <c r="R27" i="21"/>
  <c r="Q28" i="21"/>
  <c r="R28" i="21"/>
  <c r="Q29" i="21"/>
  <c r="R29" i="21"/>
  <c r="Q30" i="21"/>
  <c r="R30" i="21"/>
  <c r="Q31" i="21"/>
  <c r="R31" i="21"/>
  <c r="Q32" i="21"/>
  <c r="R32" i="21"/>
  <c r="Q33" i="21"/>
  <c r="R33" i="21"/>
  <c r="Q34" i="21"/>
  <c r="R34" i="21"/>
  <c r="Q35" i="21"/>
  <c r="R35" i="21"/>
  <c r="Q36" i="21"/>
  <c r="R36" i="21"/>
  <c r="Q37" i="21"/>
  <c r="R37" i="21"/>
  <c r="Q38" i="21"/>
  <c r="R38" i="21"/>
  <c r="Q39" i="21"/>
  <c r="R39" i="21"/>
  <c r="Q40" i="21"/>
  <c r="R40" i="21"/>
  <c r="Q41" i="21"/>
  <c r="R41" i="21"/>
  <c r="Q42" i="21"/>
  <c r="R42" i="21"/>
  <c r="Q43" i="21"/>
  <c r="R43" i="21"/>
  <c r="Q44" i="21"/>
  <c r="R44" i="21"/>
  <c r="Q45" i="21"/>
  <c r="R45" i="21"/>
  <c r="Q46" i="21"/>
  <c r="R46" i="21"/>
  <c r="Q47" i="21"/>
  <c r="R47" i="21"/>
  <c r="Q48" i="21"/>
  <c r="R48" i="21"/>
  <c r="Q49" i="21"/>
  <c r="R49" i="21"/>
  <c r="Q50" i="21"/>
  <c r="R50" i="21"/>
  <c r="Q51" i="21"/>
  <c r="R51" i="21"/>
  <c r="Q52" i="21"/>
  <c r="R52" i="21"/>
  <c r="Q53" i="21"/>
  <c r="R53" i="21"/>
  <c r="Q54" i="21"/>
  <c r="R54" i="21"/>
  <c r="Q55" i="21"/>
  <c r="R55" i="21"/>
  <c r="Q56" i="21"/>
  <c r="R56" i="21"/>
  <c r="Q57" i="21"/>
  <c r="R57" i="21"/>
  <c r="Q58" i="21"/>
  <c r="R58" i="21"/>
  <c r="Q59" i="21"/>
  <c r="R59" i="21"/>
  <c r="Q60" i="21"/>
  <c r="R60" i="21"/>
  <c r="Q61" i="21"/>
  <c r="R61" i="21"/>
  <c r="Q62" i="21"/>
  <c r="R62" i="21"/>
  <c r="Q63" i="21"/>
  <c r="R63" i="21"/>
  <c r="Q64" i="21"/>
  <c r="R64" i="21"/>
  <c r="Q65" i="21"/>
  <c r="R65" i="21"/>
  <c r="Q66" i="21"/>
  <c r="R66" i="21"/>
  <c r="Q67" i="21"/>
  <c r="R67" i="21"/>
  <c r="Q68" i="21"/>
  <c r="R68" i="21"/>
  <c r="Q69" i="21"/>
  <c r="R69" i="21"/>
  <c r="U96" i="39" l="1"/>
  <c r="P96" i="39" s="1"/>
  <c r="Q96" i="39"/>
  <c r="Q389" i="30"/>
  <c r="U389" i="30"/>
  <c r="P389" i="30" s="1"/>
  <c r="U346" i="30" l="1"/>
  <c r="P346" i="30" s="1"/>
  <c r="Q346" i="30"/>
  <c r="U345" i="30"/>
  <c r="P345" i="30" s="1"/>
  <c r="Q345" i="30"/>
  <c r="U344" i="30"/>
  <c r="P344" i="30" s="1"/>
  <c r="Q344" i="30"/>
  <c r="U343" i="30"/>
  <c r="P343" i="30" s="1"/>
  <c r="Q343" i="30"/>
  <c r="U342" i="30"/>
  <c r="P342" i="30" s="1"/>
  <c r="Q342" i="30"/>
  <c r="U341" i="30"/>
  <c r="P341" i="30" s="1"/>
  <c r="Q341" i="30"/>
  <c r="T95" i="44" l="1"/>
  <c r="O95" i="44" s="1"/>
  <c r="P95" i="44"/>
  <c r="T94" i="44"/>
  <c r="O94" i="44" s="1"/>
  <c r="P94" i="44"/>
  <c r="T93" i="44"/>
  <c r="O93" i="44" s="1"/>
  <c r="P93" i="44"/>
  <c r="T92" i="44"/>
  <c r="O92" i="44" s="1"/>
  <c r="P92" i="44"/>
  <c r="T85" i="44"/>
  <c r="O85" i="44" s="1"/>
  <c r="P85" i="44"/>
  <c r="T84" i="44"/>
  <c r="O84" i="44" s="1"/>
  <c r="P84" i="44"/>
  <c r="T83" i="44"/>
  <c r="O83" i="44" s="1"/>
  <c r="P83" i="44"/>
  <c r="T82" i="44"/>
  <c r="O82" i="44" s="1"/>
  <c r="P82" i="44"/>
  <c r="P77" i="47"/>
  <c r="Q77" i="47"/>
  <c r="P65" i="47"/>
  <c r="Q65" i="47"/>
  <c r="P53" i="47" l="1"/>
  <c r="Q53" i="47"/>
  <c r="P54" i="47"/>
  <c r="Q54" i="47"/>
  <c r="N3" i="44" l="1"/>
  <c r="O3" i="49"/>
  <c r="P90" i="44" l="1"/>
  <c r="P89" i="44"/>
  <c r="P88" i="44"/>
  <c r="P87" i="44"/>
  <c r="P80" i="44"/>
  <c r="P79" i="44"/>
  <c r="P78" i="44"/>
  <c r="P77" i="44"/>
  <c r="P72" i="44"/>
  <c r="P71" i="44"/>
  <c r="P70" i="44"/>
  <c r="P69" i="44"/>
  <c r="P68" i="44"/>
  <c r="P67" i="44"/>
  <c r="P66" i="44"/>
  <c r="P65" i="44"/>
  <c r="P64" i="44"/>
  <c r="P62" i="44"/>
  <c r="P61" i="44"/>
  <c r="P60" i="44"/>
  <c r="P59" i="44"/>
  <c r="P58" i="44"/>
  <c r="P57" i="44"/>
  <c r="P56" i="44"/>
  <c r="P55" i="44"/>
  <c r="P53" i="44"/>
  <c r="P52" i="44"/>
  <c r="P51" i="44"/>
  <c r="P50" i="44"/>
  <c r="P49" i="44"/>
  <c r="P48" i="44"/>
  <c r="P47" i="44"/>
  <c r="P46" i="44"/>
  <c r="P10" i="44"/>
  <c r="P9" i="44"/>
  <c r="P8" i="44"/>
  <c r="P7" i="44"/>
  <c r="P6" i="44"/>
  <c r="P5" i="44"/>
  <c r="P14" i="44"/>
  <c r="P13" i="44"/>
  <c r="P12" i="44"/>
  <c r="P18" i="44"/>
  <c r="P17" i="44"/>
  <c r="P16" i="44"/>
  <c r="P21" i="44"/>
  <c r="P20" i="44"/>
  <c r="P24" i="44"/>
  <c r="P23" i="44"/>
  <c r="Q60" i="49"/>
  <c r="P60" i="49"/>
  <c r="Q59" i="49"/>
  <c r="P59" i="49"/>
  <c r="Q58" i="49"/>
  <c r="P58" i="49"/>
  <c r="Q57" i="49"/>
  <c r="P57" i="49"/>
  <c r="Q53" i="49"/>
  <c r="Q52" i="49"/>
  <c r="Q51" i="49"/>
  <c r="Q50" i="49"/>
  <c r="Q49" i="49"/>
  <c r="Q45" i="49"/>
  <c r="P45" i="49"/>
  <c r="Q44" i="49"/>
  <c r="P44" i="49"/>
  <c r="Q43" i="49"/>
  <c r="P43" i="49"/>
  <c r="Q42" i="49"/>
  <c r="P42" i="49"/>
  <c r="Q41" i="49"/>
  <c r="P41" i="49"/>
  <c r="Q40" i="49"/>
  <c r="P40" i="49"/>
  <c r="Q39" i="49"/>
  <c r="P39" i="49"/>
  <c r="Q38" i="49"/>
  <c r="P38" i="49"/>
  <c r="Q37" i="49"/>
  <c r="P37" i="49"/>
  <c r="Q36" i="49"/>
  <c r="P36" i="49"/>
  <c r="Q35" i="49"/>
  <c r="P35" i="49"/>
  <c r="Q33" i="49"/>
  <c r="Q32" i="49"/>
  <c r="Q31" i="49"/>
  <c r="Q30" i="49"/>
  <c r="Q29" i="49"/>
  <c r="P29" i="49"/>
  <c r="Q28" i="49"/>
  <c r="P28" i="49"/>
  <c r="Q27" i="49"/>
  <c r="Q26" i="49"/>
  <c r="Q5" i="49"/>
  <c r="Q6" i="49"/>
  <c r="Q7" i="49"/>
  <c r="Q8" i="49"/>
  <c r="Q9" i="49"/>
  <c r="U29" i="49" l="1"/>
  <c r="U28" i="49"/>
  <c r="U53" i="49"/>
  <c r="P53" i="49" s="1"/>
  <c r="U52" i="49"/>
  <c r="P52" i="49" s="1"/>
  <c r="U51" i="49"/>
  <c r="P51" i="49" s="1"/>
  <c r="U50" i="49"/>
  <c r="P50" i="49" s="1"/>
  <c r="U49" i="49"/>
  <c r="P49" i="49" s="1"/>
  <c r="U33" i="49"/>
  <c r="P33" i="49" s="1"/>
  <c r="U32" i="49"/>
  <c r="P32" i="49" s="1"/>
  <c r="U31" i="49"/>
  <c r="P31" i="49" s="1"/>
  <c r="U30" i="49"/>
  <c r="P30" i="49" s="1"/>
  <c r="U27" i="49"/>
  <c r="P27" i="49" s="1"/>
  <c r="U26" i="49"/>
  <c r="P26" i="49" s="1"/>
  <c r="U18" i="49" l="1"/>
  <c r="P18" i="49" s="1"/>
  <c r="Q18" i="49"/>
  <c r="U17" i="49"/>
  <c r="P17" i="49" s="1"/>
  <c r="Q17" i="49"/>
  <c r="U12" i="49"/>
  <c r="P12" i="49" s="1"/>
  <c r="Q12" i="49"/>
  <c r="U11" i="49"/>
  <c r="P11" i="49" s="1"/>
  <c r="Q11" i="49"/>
  <c r="U9" i="49"/>
  <c r="P9" i="49" s="1"/>
  <c r="U8" i="49"/>
  <c r="P8" i="49" s="1"/>
  <c r="U7" i="49"/>
  <c r="P7" i="49" s="1"/>
  <c r="U6" i="49"/>
  <c r="P6" i="49" s="1"/>
  <c r="U5" i="49"/>
  <c r="P5" i="49" s="1"/>
  <c r="Q3" i="49" l="1"/>
  <c r="P3" i="49"/>
  <c r="T77" i="44"/>
  <c r="O77" i="44" s="1"/>
  <c r="T78" i="44"/>
  <c r="O78" i="44" s="1"/>
  <c r="T79" i="44"/>
  <c r="O79" i="44" s="1"/>
  <c r="T80" i="44"/>
  <c r="O80" i="44" s="1"/>
  <c r="T87" i="44"/>
  <c r="O87" i="44" s="1"/>
  <c r="T88" i="44"/>
  <c r="O88" i="44" s="1"/>
  <c r="T89" i="44"/>
  <c r="O89" i="44" s="1"/>
  <c r="T90" i="44"/>
  <c r="O90" i="44" s="1"/>
  <c r="T64" i="44"/>
  <c r="O64" i="44" s="1"/>
  <c r="T65" i="44"/>
  <c r="O65" i="44" s="1"/>
  <c r="T66" i="44"/>
  <c r="O66" i="44" s="1"/>
  <c r="T67" i="44"/>
  <c r="O67" i="44" s="1"/>
  <c r="T68" i="44"/>
  <c r="O68" i="44" s="1"/>
  <c r="T69" i="44"/>
  <c r="O69" i="44" s="1"/>
  <c r="T70" i="44"/>
  <c r="O70" i="44" s="1"/>
  <c r="T71" i="44"/>
  <c r="O71" i="44" s="1"/>
  <c r="T72" i="44"/>
  <c r="O72" i="44" s="1"/>
  <c r="T20" i="44"/>
  <c r="O20" i="44" s="1"/>
  <c r="T21" i="44"/>
  <c r="O21" i="44" s="1"/>
  <c r="T23" i="44"/>
  <c r="O23" i="44" s="1"/>
  <c r="T24" i="44"/>
  <c r="O24" i="44" s="1"/>
  <c r="T18" i="44"/>
  <c r="O18" i="44" s="1"/>
  <c r="T17" i="44"/>
  <c r="O17" i="44" s="1"/>
  <c r="T16" i="44"/>
  <c r="O16" i="44" s="1"/>
  <c r="T12" i="44"/>
  <c r="O12" i="44" s="1"/>
  <c r="T14" i="44"/>
  <c r="O14" i="44" s="1"/>
  <c r="T13" i="44"/>
  <c r="O13" i="44" s="1"/>
  <c r="T5" i="44"/>
  <c r="O5" i="44" s="1"/>
  <c r="T10" i="44"/>
  <c r="O10" i="44" s="1"/>
  <c r="T9" i="44"/>
  <c r="O9" i="44" s="1"/>
  <c r="T8" i="44"/>
  <c r="O8" i="44" s="1"/>
  <c r="T7" i="44"/>
  <c r="O7" i="44" s="1"/>
  <c r="T6" i="44"/>
  <c r="O6" i="44" s="1"/>
  <c r="U94" i="39" l="1"/>
  <c r="Q94" i="39"/>
  <c r="U380" i="30" l="1"/>
  <c r="Q380" i="30"/>
  <c r="T62" i="44" l="1"/>
  <c r="O62" i="44" s="1"/>
  <c r="T61" i="44"/>
  <c r="O61" i="44" s="1"/>
  <c r="T60" i="44"/>
  <c r="O60" i="44" s="1"/>
  <c r="T59" i="44"/>
  <c r="O59" i="44" s="1"/>
  <c r="T58" i="44"/>
  <c r="O58" i="44" s="1"/>
  <c r="T57" i="44"/>
  <c r="O57" i="44" s="1"/>
  <c r="T56" i="44"/>
  <c r="O56" i="44" s="1"/>
  <c r="T55" i="44"/>
  <c r="O55" i="44" s="1"/>
  <c r="T53" i="44"/>
  <c r="O53" i="44" s="1"/>
  <c r="T52" i="44"/>
  <c r="O52" i="44" s="1"/>
  <c r="T51" i="44"/>
  <c r="O51" i="44" s="1"/>
  <c r="T50" i="44"/>
  <c r="O50" i="44" s="1"/>
  <c r="T49" i="44"/>
  <c r="O49" i="44" s="1"/>
  <c r="T48" i="44"/>
  <c r="O48" i="44" s="1"/>
  <c r="T47" i="44"/>
  <c r="O47" i="44" s="1"/>
  <c r="T46" i="44"/>
  <c r="O46" i="44" s="1"/>
  <c r="V191" i="48" l="1"/>
  <c r="Q191" i="48" s="1"/>
  <c r="R191" i="48"/>
  <c r="V190" i="48"/>
  <c r="Q190" i="48" s="1"/>
  <c r="R190" i="48"/>
  <c r="V189" i="48"/>
  <c r="Q189" i="48" s="1"/>
  <c r="R189" i="48"/>
  <c r="V188" i="48"/>
  <c r="Q188" i="48" s="1"/>
  <c r="R188" i="48"/>
  <c r="V187" i="48"/>
  <c r="Q187" i="48" s="1"/>
  <c r="R187" i="48"/>
  <c r="V186" i="48"/>
  <c r="Q186" i="48" s="1"/>
  <c r="R186" i="48"/>
  <c r="V182" i="48"/>
  <c r="Q182" i="48" s="1"/>
  <c r="R182" i="48"/>
  <c r="V181" i="48"/>
  <c r="Q181" i="48" s="1"/>
  <c r="R181" i="48"/>
  <c r="V180" i="48"/>
  <c r="Q180" i="48" s="1"/>
  <c r="R180" i="48"/>
  <c r="V179" i="48"/>
  <c r="Q179" i="48" s="1"/>
  <c r="R179" i="48"/>
  <c r="V178" i="48"/>
  <c r="Q178" i="48" s="1"/>
  <c r="R178" i="48"/>
  <c r="V177" i="48"/>
  <c r="Q177" i="48" s="1"/>
  <c r="R177" i="48"/>
  <c r="V174" i="48"/>
  <c r="Q174" i="48" s="1"/>
  <c r="R174" i="48"/>
  <c r="V173" i="48"/>
  <c r="Q173" i="48" s="1"/>
  <c r="R173" i="48"/>
  <c r="V172" i="48"/>
  <c r="Q172" i="48" s="1"/>
  <c r="R172" i="48"/>
  <c r="V171" i="48"/>
  <c r="Q171" i="48" s="1"/>
  <c r="R171" i="48"/>
  <c r="V170" i="48"/>
  <c r="Q170" i="48" s="1"/>
  <c r="R170" i="48"/>
  <c r="V169" i="48"/>
  <c r="Q169" i="48" s="1"/>
  <c r="R169" i="48"/>
  <c r="V166" i="48"/>
  <c r="Q166" i="48" s="1"/>
  <c r="R166" i="48"/>
  <c r="V165" i="48"/>
  <c r="Q165" i="48" s="1"/>
  <c r="R165" i="48"/>
  <c r="V164" i="48"/>
  <c r="Q164" i="48" s="1"/>
  <c r="R164" i="48"/>
  <c r="V163" i="48"/>
  <c r="Q163" i="48" s="1"/>
  <c r="R163" i="48"/>
  <c r="V162" i="48"/>
  <c r="Q162" i="48" s="1"/>
  <c r="R162" i="48"/>
  <c r="V161" i="48"/>
  <c r="Q161" i="48" s="1"/>
  <c r="R161" i="48"/>
  <c r="V160" i="48"/>
  <c r="Q160" i="48" s="1"/>
  <c r="R160" i="48"/>
  <c r="V159" i="48"/>
  <c r="Q159" i="48" s="1"/>
  <c r="R159" i="48"/>
  <c r="V158" i="48"/>
  <c r="Q158" i="48" s="1"/>
  <c r="R158" i="48"/>
  <c r="V157" i="48"/>
  <c r="Q157" i="48" s="1"/>
  <c r="R157" i="48"/>
  <c r="V156" i="48"/>
  <c r="Q156" i="48" s="1"/>
  <c r="R156" i="48"/>
  <c r="V155" i="48"/>
  <c r="Q155" i="48" s="1"/>
  <c r="R155" i="48"/>
  <c r="V152" i="48"/>
  <c r="Q152" i="48" s="1"/>
  <c r="R152" i="48"/>
  <c r="V151" i="48"/>
  <c r="Q151" i="48" s="1"/>
  <c r="R151" i="48"/>
  <c r="V150" i="48"/>
  <c r="Q150" i="48" s="1"/>
  <c r="R150" i="48"/>
  <c r="V149" i="48"/>
  <c r="Q149" i="48" s="1"/>
  <c r="R149" i="48"/>
  <c r="V148" i="48"/>
  <c r="Q148" i="48" s="1"/>
  <c r="R148" i="48"/>
  <c r="V147" i="48"/>
  <c r="Q147" i="48" s="1"/>
  <c r="R147" i="48"/>
  <c r="V146" i="48"/>
  <c r="Q146" i="48" s="1"/>
  <c r="R146" i="48"/>
  <c r="V145" i="48"/>
  <c r="Q145" i="48" s="1"/>
  <c r="R145" i="48"/>
  <c r="V144" i="48"/>
  <c r="Q144" i="48" s="1"/>
  <c r="R144" i="48"/>
  <c r="R141" i="48"/>
  <c r="Q141" i="48"/>
  <c r="R138" i="48"/>
  <c r="Q138" i="48"/>
  <c r="R133" i="48"/>
  <c r="Q133" i="48"/>
  <c r="R128" i="48"/>
  <c r="Q128" i="48"/>
  <c r="R127" i="48"/>
  <c r="Q127" i="48"/>
  <c r="R126" i="48"/>
  <c r="Q126" i="48"/>
  <c r="R124" i="48"/>
  <c r="Q124" i="48"/>
  <c r="R123" i="48"/>
  <c r="Q123" i="48"/>
  <c r="R122" i="48"/>
  <c r="Q122" i="48"/>
  <c r="R119" i="48"/>
  <c r="Q119" i="48"/>
  <c r="R118" i="48"/>
  <c r="Q118" i="48"/>
  <c r="R117" i="48"/>
  <c r="Q117" i="48"/>
  <c r="R116" i="48"/>
  <c r="Q116" i="48"/>
  <c r="R115" i="48"/>
  <c r="Q115" i="48"/>
  <c r="R114" i="48"/>
  <c r="Q114" i="48"/>
  <c r="R113" i="48"/>
  <c r="Q113" i="48"/>
  <c r="R112" i="48"/>
  <c r="Q112" i="48"/>
  <c r="R111" i="48"/>
  <c r="Q111" i="48"/>
  <c r="R110" i="48"/>
  <c r="Q110" i="48"/>
  <c r="R109" i="48"/>
  <c r="Q109" i="48"/>
  <c r="R108" i="48"/>
  <c r="Q108" i="48"/>
  <c r="R107" i="48"/>
  <c r="Q107" i="48"/>
  <c r="R106" i="48"/>
  <c r="Q106" i="48"/>
  <c r="R105" i="48"/>
  <c r="Q105" i="48"/>
  <c r="V102" i="48"/>
  <c r="Q102" i="48" s="1"/>
  <c r="R102" i="48"/>
  <c r="V101" i="48"/>
  <c r="Q101" i="48" s="1"/>
  <c r="R101" i="48"/>
  <c r="V100" i="48"/>
  <c r="Q100" i="48" s="1"/>
  <c r="R100" i="48"/>
  <c r="V99" i="48"/>
  <c r="Q99" i="48" s="1"/>
  <c r="R99" i="48"/>
  <c r="V98" i="48"/>
  <c r="Q98" i="48" s="1"/>
  <c r="R98" i="48"/>
  <c r="V97" i="48"/>
  <c r="Q97" i="48" s="1"/>
  <c r="R97" i="48"/>
  <c r="V96" i="48"/>
  <c r="Q96" i="48" s="1"/>
  <c r="R96" i="48"/>
  <c r="V95" i="48"/>
  <c r="Q95" i="48" s="1"/>
  <c r="R95" i="48"/>
  <c r="V94" i="48"/>
  <c r="Q94" i="48" s="1"/>
  <c r="R94" i="48"/>
  <c r="V93" i="48"/>
  <c r="Q93" i="48" s="1"/>
  <c r="R93" i="48"/>
  <c r="V92" i="48"/>
  <c r="Q92" i="48" s="1"/>
  <c r="R92" i="48"/>
  <c r="V91" i="48"/>
  <c r="Q91" i="48" s="1"/>
  <c r="R91" i="48"/>
  <c r="R90" i="48"/>
  <c r="Q90" i="48"/>
  <c r="V88" i="48"/>
  <c r="Q88" i="48" s="1"/>
  <c r="R88" i="48"/>
  <c r="V87" i="48"/>
  <c r="Q87" i="48" s="1"/>
  <c r="R87" i="48"/>
  <c r="V86" i="48"/>
  <c r="Q86" i="48" s="1"/>
  <c r="R86" i="48"/>
  <c r="V85" i="48"/>
  <c r="Q85" i="48" s="1"/>
  <c r="R85" i="48"/>
  <c r="V84" i="48"/>
  <c r="Q84" i="48" s="1"/>
  <c r="R84" i="48"/>
  <c r="V83" i="48"/>
  <c r="Q83" i="48" s="1"/>
  <c r="R83" i="48"/>
  <c r="V82" i="48"/>
  <c r="Q82" i="48" s="1"/>
  <c r="R82" i="48"/>
  <c r="V81" i="48"/>
  <c r="Q81" i="48" s="1"/>
  <c r="R81" i="48"/>
  <c r="V80" i="48"/>
  <c r="Q80" i="48" s="1"/>
  <c r="R80" i="48"/>
  <c r="V79" i="48"/>
  <c r="Q79" i="48" s="1"/>
  <c r="R79" i="48"/>
  <c r="V78" i="48"/>
  <c r="Q78" i="48" s="1"/>
  <c r="R78" i="48"/>
  <c r="V77" i="48"/>
  <c r="Q77" i="48" s="1"/>
  <c r="R77" i="48"/>
  <c r="R76" i="48"/>
  <c r="Q76" i="48"/>
  <c r="R75" i="48"/>
  <c r="Q75" i="48"/>
  <c r="V74" i="48"/>
  <c r="Q74" i="48" s="1"/>
  <c r="R74" i="48"/>
  <c r="V73" i="48"/>
  <c r="Q73" i="48" s="1"/>
  <c r="R73" i="48"/>
  <c r="V72" i="48"/>
  <c r="Q72" i="48" s="1"/>
  <c r="R72" i="48"/>
  <c r="V71" i="48"/>
  <c r="Q71" i="48" s="1"/>
  <c r="R71" i="48"/>
  <c r="V70" i="48"/>
  <c r="Q70" i="48" s="1"/>
  <c r="R70" i="48"/>
  <c r="V69" i="48"/>
  <c r="Q69" i="48" s="1"/>
  <c r="R69" i="48"/>
  <c r="V68" i="48"/>
  <c r="Q68" i="48" s="1"/>
  <c r="R68" i="48"/>
  <c r="V67" i="48"/>
  <c r="Q67" i="48" s="1"/>
  <c r="R67" i="48"/>
  <c r="R66" i="48"/>
  <c r="Q66" i="48"/>
  <c r="R65" i="48"/>
  <c r="Q65" i="48"/>
  <c r="V64" i="48"/>
  <c r="Q64" i="48" s="1"/>
  <c r="R64" i="48"/>
  <c r="V63" i="48"/>
  <c r="Q63" i="48" s="1"/>
  <c r="R63" i="48"/>
  <c r="V62" i="48"/>
  <c r="Q62" i="48" s="1"/>
  <c r="R62" i="48"/>
  <c r="V61" i="48"/>
  <c r="Q61" i="48" s="1"/>
  <c r="R61" i="48"/>
  <c r="V60" i="48"/>
  <c r="Q60" i="48" s="1"/>
  <c r="R60" i="48"/>
  <c r="V59" i="48"/>
  <c r="Q59" i="48" s="1"/>
  <c r="R59" i="48"/>
  <c r="V58" i="48"/>
  <c r="Q58" i="48" s="1"/>
  <c r="R58" i="48"/>
  <c r="V57" i="48"/>
  <c r="Q57" i="48" s="1"/>
  <c r="R57" i="48"/>
  <c r="R56" i="48"/>
  <c r="Q56" i="48"/>
  <c r="V54" i="48"/>
  <c r="Q54" i="48" s="1"/>
  <c r="R54" i="48"/>
  <c r="V53" i="48"/>
  <c r="Q53" i="48" s="1"/>
  <c r="R53" i="48"/>
  <c r="V52" i="48"/>
  <c r="Q52" i="48" s="1"/>
  <c r="R52" i="48"/>
  <c r="V51" i="48"/>
  <c r="Q51" i="48" s="1"/>
  <c r="R51" i="48"/>
  <c r="V50" i="48"/>
  <c r="Q50" i="48" s="1"/>
  <c r="R50" i="48"/>
  <c r="V49" i="48"/>
  <c r="Q49" i="48" s="1"/>
  <c r="R49" i="48"/>
  <c r="V48" i="48"/>
  <c r="Q48" i="48" s="1"/>
  <c r="R48" i="48"/>
  <c r="V47" i="48"/>
  <c r="Q47" i="48" s="1"/>
  <c r="R47" i="48"/>
  <c r="V42" i="48"/>
  <c r="Q42" i="48" s="1"/>
  <c r="R42" i="48"/>
  <c r="V41" i="48"/>
  <c r="Q41" i="48" s="1"/>
  <c r="R41" i="48"/>
  <c r="V40" i="48"/>
  <c r="Q40" i="48" s="1"/>
  <c r="R40" i="48"/>
  <c r="V39" i="48"/>
  <c r="Q39" i="48" s="1"/>
  <c r="R39" i="48"/>
  <c r="V38" i="48"/>
  <c r="Q38" i="48" s="1"/>
  <c r="R38" i="48"/>
  <c r="V35" i="48"/>
  <c r="Q35" i="48" s="1"/>
  <c r="R35" i="48"/>
  <c r="V34" i="48"/>
  <c r="Q34" i="48" s="1"/>
  <c r="R34" i="48"/>
  <c r="V33" i="48"/>
  <c r="Q33" i="48" s="1"/>
  <c r="R33" i="48"/>
  <c r="V32" i="48"/>
  <c r="Q32" i="48" s="1"/>
  <c r="R32" i="48"/>
  <c r="V31" i="48"/>
  <c r="Q31" i="48" s="1"/>
  <c r="R31" i="48"/>
  <c r="V30" i="48"/>
  <c r="Q30" i="48" s="1"/>
  <c r="R30" i="48"/>
  <c r="V27" i="48"/>
  <c r="Q27" i="48" s="1"/>
  <c r="R27" i="48"/>
  <c r="V26" i="48"/>
  <c r="Q26" i="48" s="1"/>
  <c r="R26" i="48"/>
  <c r="V25" i="48"/>
  <c r="Q25" i="48" s="1"/>
  <c r="R25" i="48"/>
  <c r="V24" i="48"/>
  <c r="Q24" i="48" s="1"/>
  <c r="R24" i="48"/>
  <c r="V23" i="48"/>
  <c r="Q23" i="48" s="1"/>
  <c r="R23" i="48"/>
  <c r="V22" i="48"/>
  <c r="Q22" i="48" s="1"/>
  <c r="R22" i="48"/>
  <c r="V21" i="48"/>
  <c r="Q21" i="48" s="1"/>
  <c r="R21" i="48"/>
  <c r="V20" i="48"/>
  <c r="Q20" i="48" s="1"/>
  <c r="R20" i="48"/>
  <c r="V19" i="48"/>
  <c r="Q19" i="48" s="1"/>
  <c r="R19" i="48"/>
  <c r="V18" i="48"/>
  <c r="Q18" i="48" s="1"/>
  <c r="R18" i="48"/>
  <c r="V17" i="48"/>
  <c r="Q17" i="48" s="1"/>
  <c r="R17" i="48"/>
  <c r="V16" i="48"/>
  <c r="Q16" i="48" s="1"/>
  <c r="R16" i="48"/>
  <c r="V13" i="48"/>
  <c r="Q13" i="48" s="1"/>
  <c r="R13" i="48"/>
  <c r="V12" i="48"/>
  <c r="Q12" i="48" s="1"/>
  <c r="R12" i="48"/>
  <c r="V11" i="48"/>
  <c r="Q11" i="48" s="1"/>
  <c r="R11" i="48"/>
  <c r="V10" i="48"/>
  <c r="Q10" i="48" s="1"/>
  <c r="R10" i="48"/>
  <c r="V9" i="48"/>
  <c r="Q9" i="48" s="1"/>
  <c r="R9" i="48"/>
  <c r="V8" i="48"/>
  <c r="Q8" i="48" s="1"/>
  <c r="R8" i="48"/>
  <c r="V7" i="48"/>
  <c r="Q7" i="48" s="1"/>
  <c r="R7" i="48"/>
  <c r="V6" i="48"/>
  <c r="Q6" i="48" s="1"/>
  <c r="R6" i="48"/>
  <c r="V5" i="48"/>
  <c r="Q5" i="48" s="1"/>
  <c r="R5" i="48"/>
  <c r="P3" i="48"/>
  <c r="U204" i="47"/>
  <c r="P204" i="47" s="1"/>
  <c r="Q204" i="47"/>
  <c r="U203" i="47"/>
  <c r="P203" i="47" s="1"/>
  <c r="Q203" i="47"/>
  <c r="U202" i="47"/>
  <c r="P202" i="47" s="1"/>
  <c r="Q202" i="47"/>
  <c r="U201" i="47"/>
  <c r="P201" i="47" s="1"/>
  <c r="Q201" i="47"/>
  <c r="U200" i="47"/>
  <c r="P200" i="47" s="1"/>
  <c r="Q200" i="47"/>
  <c r="U199" i="47"/>
  <c r="P199" i="47" s="1"/>
  <c r="Q199" i="47"/>
  <c r="U198" i="47"/>
  <c r="P198" i="47" s="1"/>
  <c r="Q198" i="47"/>
  <c r="U197" i="47"/>
  <c r="P197" i="47" s="1"/>
  <c r="Q197" i="47"/>
  <c r="U196" i="47"/>
  <c r="P196" i="47" s="1"/>
  <c r="Q196" i="47"/>
  <c r="U193" i="47"/>
  <c r="P193" i="47" s="1"/>
  <c r="Q193" i="47"/>
  <c r="U192" i="47"/>
  <c r="P192" i="47" s="1"/>
  <c r="Q192" i="47"/>
  <c r="U191" i="47"/>
  <c r="P191" i="47" s="1"/>
  <c r="Q191" i="47"/>
  <c r="U190" i="47"/>
  <c r="P190" i="47" s="1"/>
  <c r="Q190" i="47"/>
  <c r="U189" i="47"/>
  <c r="P189" i="47" s="1"/>
  <c r="Q189" i="47"/>
  <c r="U188" i="47"/>
  <c r="P188" i="47" s="1"/>
  <c r="Q188" i="47"/>
  <c r="U187" i="47"/>
  <c r="P187" i="47" s="1"/>
  <c r="Q187" i="47"/>
  <c r="U186" i="47"/>
  <c r="P186" i="47" s="1"/>
  <c r="Q186" i="47"/>
  <c r="U185" i="47"/>
  <c r="P185" i="47" s="1"/>
  <c r="Q185" i="47"/>
  <c r="U182" i="47"/>
  <c r="P182" i="47" s="1"/>
  <c r="Q182" i="47"/>
  <c r="U181" i="47"/>
  <c r="P181" i="47" s="1"/>
  <c r="Q181" i="47"/>
  <c r="U180" i="47"/>
  <c r="P180" i="47" s="1"/>
  <c r="Q180" i="47"/>
  <c r="U179" i="47"/>
  <c r="P179" i="47" s="1"/>
  <c r="Q179" i="47"/>
  <c r="U178" i="47"/>
  <c r="P178" i="47" s="1"/>
  <c r="Q178" i="47"/>
  <c r="U177" i="47"/>
  <c r="P177" i="47" s="1"/>
  <c r="Q177" i="47"/>
  <c r="U176" i="47"/>
  <c r="P176" i="47" s="1"/>
  <c r="Q176" i="47"/>
  <c r="U175" i="47"/>
  <c r="P175" i="47" s="1"/>
  <c r="Q175" i="47"/>
  <c r="U174" i="47"/>
  <c r="P174" i="47" s="1"/>
  <c r="Q174" i="47"/>
  <c r="U173" i="47"/>
  <c r="P173" i="47" s="1"/>
  <c r="Q173" i="47"/>
  <c r="U172" i="47"/>
  <c r="P172" i="47" s="1"/>
  <c r="Q172" i="47"/>
  <c r="U171" i="47"/>
  <c r="P171" i="47" s="1"/>
  <c r="Q171" i="47"/>
  <c r="U168" i="47"/>
  <c r="P168" i="47" s="1"/>
  <c r="Q168" i="47"/>
  <c r="U167" i="47"/>
  <c r="P167" i="47" s="1"/>
  <c r="Q167" i="47"/>
  <c r="U166" i="47"/>
  <c r="P166" i="47" s="1"/>
  <c r="Q166" i="47"/>
  <c r="U165" i="47"/>
  <c r="P165" i="47" s="1"/>
  <c r="Q165" i="47"/>
  <c r="U164" i="47"/>
  <c r="P164" i="47" s="1"/>
  <c r="Q164" i="47"/>
  <c r="U163" i="47"/>
  <c r="P163" i="47" s="1"/>
  <c r="Q163" i="47"/>
  <c r="U162" i="47"/>
  <c r="P162" i="47" s="1"/>
  <c r="Q162" i="47"/>
  <c r="U161" i="47"/>
  <c r="P161" i="47" s="1"/>
  <c r="Q161" i="47"/>
  <c r="U160" i="47"/>
  <c r="P160" i="47" s="1"/>
  <c r="Q160" i="47"/>
  <c r="Q157" i="47"/>
  <c r="P157" i="47"/>
  <c r="Q154" i="47"/>
  <c r="P154" i="47"/>
  <c r="Q149" i="47"/>
  <c r="P149" i="47"/>
  <c r="Q144" i="47"/>
  <c r="P144" i="47"/>
  <c r="Q143" i="47"/>
  <c r="P143" i="47"/>
  <c r="Q142" i="47"/>
  <c r="P142" i="47"/>
  <c r="Q140" i="47"/>
  <c r="P140" i="47"/>
  <c r="Q139" i="47"/>
  <c r="P139" i="47"/>
  <c r="Q138" i="47"/>
  <c r="P138" i="47"/>
  <c r="Q135" i="47"/>
  <c r="P135" i="47"/>
  <c r="Q134" i="47"/>
  <c r="P134" i="47"/>
  <c r="Q133" i="47"/>
  <c r="P133" i="47"/>
  <c r="Q132" i="47"/>
  <c r="P132" i="47"/>
  <c r="Q131" i="47"/>
  <c r="P131" i="47"/>
  <c r="Q130" i="47"/>
  <c r="P130" i="47"/>
  <c r="Q129" i="47"/>
  <c r="P129" i="47"/>
  <c r="Q128" i="47"/>
  <c r="P128" i="47"/>
  <c r="Q127" i="47"/>
  <c r="P127" i="47"/>
  <c r="Q126" i="47"/>
  <c r="P126" i="47"/>
  <c r="Q125" i="47"/>
  <c r="P125" i="47"/>
  <c r="Q124" i="47"/>
  <c r="P124" i="47"/>
  <c r="Q123" i="47"/>
  <c r="P123" i="47"/>
  <c r="Q122" i="47"/>
  <c r="P122" i="47"/>
  <c r="Q121" i="47"/>
  <c r="P121" i="47"/>
  <c r="Q120" i="47"/>
  <c r="P120" i="47"/>
  <c r="Q118" i="47"/>
  <c r="P118" i="47"/>
  <c r="Q117" i="47"/>
  <c r="P117" i="47"/>
  <c r="Q116" i="47"/>
  <c r="P116" i="47"/>
  <c r="Q115" i="47"/>
  <c r="P115" i="47"/>
  <c r="Q114" i="47"/>
  <c r="P114" i="47"/>
  <c r="Q113" i="47"/>
  <c r="P113" i="47"/>
  <c r="Q112" i="47"/>
  <c r="P112" i="47"/>
  <c r="Q111" i="47"/>
  <c r="P111" i="47"/>
  <c r="Q110" i="47"/>
  <c r="P110" i="47"/>
  <c r="Q109" i="47"/>
  <c r="P109" i="47"/>
  <c r="Q108" i="47"/>
  <c r="P108" i="47"/>
  <c r="Q107" i="47"/>
  <c r="P107" i="47"/>
  <c r="Q106" i="47"/>
  <c r="P106" i="47"/>
  <c r="U104" i="47"/>
  <c r="P104" i="47" s="1"/>
  <c r="Q104" i="47"/>
  <c r="U103" i="47"/>
  <c r="P103" i="47" s="1"/>
  <c r="Q103" i="47"/>
  <c r="U102" i="47"/>
  <c r="P102" i="47" s="1"/>
  <c r="Q102" i="47"/>
  <c r="U101" i="47"/>
  <c r="P101" i="47" s="1"/>
  <c r="Q101" i="47"/>
  <c r="U100" i="47"/>
  <c r="P100" i="47" s="1"/>
  <c r="Q100" i="47"/>
  <c r="U99" i="47"/>
  <c r="P99" i="47" s="1"/>
  <c r="Q99" i="47"/>
  <c r="U98" i="47"/>
  <c r="P98" i="47" s="1"/>
  <c r="Q98" i="47"/>
  <c r="U97" i="47"/>
  <c r="P97" i="47" s="1"/>
  <c r="Q97" i="47"/>
  <c r="U96" i="47"/>
  <c r="P96" i="47" s="1"/>
  <c r="Q96" i="47"/>
  <c r="U95" i="47"/>
  <c r="P95" i="47" s="1"/>
  <c r="Q95" i="47"/>
  <c r="U94" i="47"/>
  <c r="P94" i="47" s="1"/>
  <c r="Q94" i="47"/>
  <c r="U93" i="47"/>
  <c r="P93" i="47" s="1"/>
  <c r="Q93" i="47"/>
  <c r="Q92" i="47"/>
  <c r="P92" i="47"/>
  <c r="Q91" i="47"/>
  <c r="P91" i="47"/>
  <c r="Q90" i="47"/>
  <c r="P90" i="47"/>
  <c r="Q89" i="47"/>
  <c r="P89" i="47"/>
  <c r="Q88" i="47"/>
  <c r="P88" i="47"/>
  <c r="Q87" i="47"/>
  <c r="P87" i="47"/>
  <c r="Q86" i="47"/>
  <c r="P86" i="47"/>
  <c r="Q85" i="47"/>
  <c r="P85" i="47"/>
  <c r="Q84" i="47"/>
  <c r="P84" i="47"/>
  <c r="Q83" i="47"/>
  <c r="P83" i="47"/>
  <c r="Q82" i="47"/>
  <c r="P82" i="47"/>
  <c r="Q81" i="47"/>
  <c r="P81" i="47"/>
  <c r="Q80" i="47"/>
  <c r="P80" i="47"/>
  <c r="Q79" i="47"/>
  <c r="P79" i="47"/>
  <c r="Q78" i="47"/>
  <c r="P78" i="47"/>
  <c r="Q76" i="47"/>
  <c r="P76" i="47"/>
  <c r="Q75" i="47"/>
  <c r="P75" i="47"/>
  <c r="Q74" i="47"/>
  <c r="P74" i="47"/>
  <c r="Q73" i="47"/>
  <c r="P73" i="47"/>
  <c r="Q72" i="47"/>
  <c r="P72" i="47"/>
  <c r="Q71" i="47"/>
  <c r="P71" i="47"/>
  <c r="Q70" i="47"/>
  <c r="P70" i="47"/>
  <c r="Q69" i="47"/>
  <c r="P69" i="47"/>
  <c r="Q68" i="47"/>
  <c r="P68" i="47"/>
  <c r="Q67" i="47"/>
  <c r="P67" i="47"/>
  <c r="Q66" i="47"/>
  <c r="P66" i="47"/>
  <c r="Q64" i="47"/>
  <c r="P64" i="47"/>
  <c r="Q63" i="47"/>
  <c r="P63" i="47"/>
  <c r="Q62" i="47"/>
  <c r="P62" i="47"/>
  <c r="Q61" i="47"/>
  <c r="P61" i="47"/>
  <c r="Q60" i="47"/>
  <c r="P60" i="47"/>
  <c r="Q59" i="47"/>
  <c r="P59" i="47"/>
  <c r="Q58" i="47"/>
  <c r="P58" i="47"/>
  <c r="Q57" i="47"/>
  <c r="P57" i="47"/>
  <c r="Q56" i="47"/>
  <c r="P56" i="47"/>
  <c r="Q55" i="47"/>
  <c r="P55" i="47"/>
  <c r="Q52" i="47"/>
  <c r="P52" i="47"/>
  <c r="Q51" i="47"/>
  <c r="P51" i="47"/>
  <c r="Q50" i="47"/>
  <c r="P50" i="47"/>
  <c r="Q49" i="47"/>
  <c r="P49" i="47"/>
  <c r="Q48" i="47"/>
  <c r="P48" i="47"/>
  <c r="Q47" i="47"/>
  <c r="P47" i="47"/>
  <c r="Q46" i="47"/>
  <c r="P46" i="47"/>
  <c r="U44" i="47"/>
  <c r="P44" i="47" s="1"/>
  <c r="Q44" i="47"/>
  <c r="U43" i="47"/>
  <c r="P43" i="47" s="1"/>
  <c r="Q43" i="47"/>
  <c r="U42" i="47"/>
  <c r="P42" i="47" s="1"/>
  <c r="Q42" i="47"/>
  <c r="U36" i="47"/>
  <c r="P36" i="47" s="1"/>
  <c r="Q36" i="47"/>
  <c r="U35" i="47"/>
  <c r="P35" i="47" s="1"/>
  <c r="Q35" i="47"/>
  <c r="U34" i="47"/>
  <c r="P34" i="47" s="1"/>
  <c r="Q34" i="47"/>
  <c r="U33" i="47"/>
  <c r="P33" i="47" s="1"/>
  <c r="Q33" i="47"/>
  <c r="U30" i="47"/>
  <c r="P30" i="47" s="1"/>
  <c r="Q30" i="47"/>
  <c r="U29" i="47"/>
  <c r="P29" i="47" s="1"/>
  <c r="Q29" i="47"/>
  <c r="U28" i="47"/>
  <c r="P28" i="47" s="1"/>
  <c r="Q28" i="47"/>
  <c r="U27" i="47"/>
  <c r="P27" i="47" s="1"/>
  <c r="Q27" i="47"/>
  <c r="U26" i="47"/>
  <c r="P26" i="47" s="1"/>
  <c r="Q26" i="47"/>
  <c r="U25" i="47"/>
  <c r="P25" i="47" s="1"/>
  <c r="Q25" i="47"/>
  <c r="U24" i="47"/>
  <c r="P24" i="47" s="1"/>
  <c r="Q24" i="47"/>
  <c r="U23" i="47"/>
  <c r="P23" i="47" s="1"/>
  <c r="Q23" i="47"/>
  <c r="U22" i="47"/>
  <c r="P22" i="47" s="1"/>
  <c r="Q22" i="47"/>
  <c r="U21" i="47"/>
  <c r="P21" i="47" s="1"/>
  <c r="Q21" i="47"/>
  <c r="U20" i="47"/>
  <c r="P20" i="47" s="1"/>
  <c r="Q20" i="47"/>
  <c r="U19" i="47"/>
  <c r="P19" i="47" s="1"/>
  <c r="Q19" i="47"/>
  <c r="U16" i="47"/>
  <c r="P16" i="47" s="1"/>
  <c r="Q16" i="47"/>
  <c r="U15" i="47"/>
  <c r="P15" i="47" s="1"/>
  <c r="Q15" i="47"/>
  <c r="U14" i="47"/>
  <c r="P14" i="47" s="1"/>
  <c r="Q14" i="47"/>
  <c r="U13" i="47"/>
  <c r="P13" i="47" s="1"/>
  <c r="Q13" i="47"/>
  <c r="U12" i="47"/>
  <c r="P12" i="47" s="1"/>
  <c r="Q12" i="47"/>
  <c r="U11" i="47"/>
  <c r="P11" i="47" s="1"/>
  <c r="Q11" i="47"/>
  <c r="U10" i="47"/>
  <c r="P10" i="47" s="1"/>
  <c r="Q10" i="47"/>
  <c r="U9" i="47"/>
  <c r="P9" i="47" s="1"/>
  <c r="Q9" i="47"/>
  <c r="U8" i="47"/>
  <c r="P8" i="47" s="1"/>
  <c r="Q8" i="47"/>
  <c r="U7" i="47"/>
  <c r="P7" i="47" s="1"/>
  <c r="Q7" i="47"/>
  <c r="U6" i="47"/>
  <c r="P6" i="47" s="1"/>
  <c r="Q6" i="47"/>
  <c r="U5" i="47"/>
  <c r="P5" i="47" s="1"/>
  <c r="Q5" i="47"/>
  <c r="O3" i="47"/>
  <c r="P3" i="47" l="1"/>
  <c r="Q3" i="48"/>
  <c r="Q3" i="47"/>
  <c r="R3" i="48"/>
  <c r="T59" i="12"/>
  <c r="T60" i="12"/>
  <c r="T68" i="12" l="1"/>
  <c r="R68" i="12" s="1"/>
  <c r="S68" i="12"/>
  <c r="T67" i="12"/>
  <c r="R67" i="12" s="1"/>
  <c r="S67" i="12"/>
  <c r="T66" i="12"/>
  <c r="R66" i="12" s="1"/>
  <c r="S66" i="12"/>
  <c r="T65" i="12"/>
  <c r="R65" i="12" s="1"/>
  <c r="S65" i="12"/>
  <c r="T62" i="12"/>
  <c r="R62" i="12" s="1"/>
  <c r="S62" i="12"/>
  <c r="T61" i="12"/>
  <c r="R61" i="12" s="1"/>
  <c r="S61" i="12"/>
  <c r="R60" i="12"/>
  <c r="S60" i="12"/>
  <c r="R59" i="12"/>
  <c r="S59" i="12"/>
  <c r="K173" i="41" l="1"/>
  <c r="K171" i="41"/>
  <c r="K169" i="41"/>
  <c r="T112" i="44" l="1"/>
  <c r="O112" i="44" s="1"/>
  <c r="P112" i="44"/>
  <c r="T111" i="44"/>
  <c r="O111" i="44" s="1"/>
  <c r="P111" i="44"/>
  <c r="T110" i="44"/>
  <c r="O110" i="44" s="1"/>
  <c r="P110" i="44"/>
  <c r="T109" i="44"/>
  <c r="T108" i="44"/>
  <c r="O108" i="44" s="1"/>
  <c r="P108" i="44"/>
  <c r="T107" i="44"/>
  <c r="O107" i="44" s="1"/>
  <c r="P107" i="44"/>
  <c r="T106" i="44"/>
  <c r="O106" i="44" s="1"/>
  <c r="P106" i="44"/>
  <c r="T105" i="44"/>
  <c r="O105" i="44" s="1"/>
  <c r="P105" i="44"/>
  <c r="T104" i="44"/>
  <c r="O104" i="44" s="1"/>
  <c r="P104" i="44"/>
  <c r="T103" i="44"/>
  <c r="O103" i="44" s="1"/>
  <c r="P103" i="44"/>
  <c r="T102" i="44"/>
  <c r="O102" i="44" s="1"/>
  <c r="P102" i="44"/>
  <c r="T101" i="44"/>
  <c r="O101" i="44" s="1"/>
  <c r="P101" i="44"/>
  <c r="T100" i="44"/>
  <c r="O100" i="44" s="1"/>
  <c r="P100" i="44"/>
  <c r="T99" i="44"/>
  <c r="O99" i="44" s="1"/>
  <c r="P99" i="44"/>
  <c r="T98" i="44"/>
  <c r="O98" i="44" s="1"/>
  <c r="P98" i="44"/>
  <c r="T97" i="44"/>
  <c r="O97" i="44" s="1"/>
  <c r="P97" i="44"/>
  <c r="T44" i="44"/>
  <c r="O44" i="44" s="1"/>
  <c r="P44" i="44"/>
  <c r="T43" i="44"/>
  <c r="O43" i="44" s="1"/>
  <c r="P43" i="44"/>
  <c r="T41" i="44"/>
  <c r="O41" i="44" s="1"/>
  <c r="P41" i="44"/>
  <c r="T40" i="44"/>
  <c r="O40" i="44" s="1"/>
  <c r="P40" i="44"/>
  <c r="T38" i="44"/>
  <c r="O38" i="44" s="1"/>
  <c r="P38" i="44"/>
  <c r="T37" i="44"/>
  <c r="O37" i="44" s="1"/>
  <c r="P37" i="44"/>
  <c r="T35" i="44"/>
  <c r="O35" i="44" s="1"/>
  <c r="P35" i="44"/>
  <c r="T34" i="44"/>
  <c r="O34" i="44" s="1"/>
  <c r="P34" i="44"/>
  <c r="O3" i="44" l="1"/>
  <c r="P3" i="44"/>
  <c r="O3" i="30"/>
  <c r="K12" i="43" l="1"/>
  <c r="R12" i="43"/>
  <c r="X12" i="43"/>
  <c r="AA12" i="43"/>
  <c r="T12" i="43" s="1"/>
  <c r="X13" i="43"/>
  <c r="X14" i="43"/>
  <c r="K5" i="43"/>
  <c r="R5" i="43"/>
  <c r="X5" i="43"/>
  <c r="AA5" i="43"/>
  <c r="T5" i="43" s="1"/>
  <c r="X6" i="43"/>
  <c r="X7" i="43"/>
  <c r="K8" i="43"/>
  <c r="X8" i="43"/>
  <c r="AA8" i="43"/>
  <c r="T8" i="43" s="1"/>
  <c r="R8" i="43"/>
  <c r="X9" i="43"/>
  <c r="X10" i="43"/>
  <c r="K29" i="43"/>
  <c r="R29" i="43"/>
  <c r="X29" i="43"/>
  <c r="AA29" i="43"/>
  <c r="T29" i="43" s="1"/>
  <c r="X30" i="43"/>
  <c r="X31" i="43"/>
  <c r="K16" i="43"/>
  <c r="R16" i="43"/>
  <c r="X16" i="43"/>
  <c r="AA16" i="43"/>
  <c r="T16" i="43" s="1"/>
  <c r="X17" i="43"/>
  <c r="X18" i="43"/>
  <c r="K19" i="43"/>
  <c r="X19" i="43"/>
  <c r="AA19" i="43"/>
  <c r="T19" i="43" s="1"/>
  <c r="R19" i="43"/>
  <c r="X20" i="43"/>
  <c r="X21" i="43"/>
  <c r="K22" i="43"/>
  <c r="X22" i="43"/>
  <c r="AA22" i="43"/>
  <c r="T22" i="43" s="1"/>
  <c r="R22" i="43"/>
  <c r="X23" i="43"/>
  <c r="X24" i="43"/>
  <c r="K25" i="43"/>
  <c r="X25" i="43"/>
  <c r="AA25" i="43"/>
  <c r="T25" i="43" s="1"/>
  <c r="R25" i="43"/>
  <c r="X26" i="43"/>
  <c r="X27" i="43"/>
  <c r="K33" i="43"/>
  <c r="R33" i="43"/>
  <c r="X33" i="43"/>
  <c r="AA33" i="43"/>
  <c r="T33" i="43" s="1"/>
  <c r="X34" i="43"/>
  <c r="K35" i="43"/>
  <c r="R35" i="43"/>
  <c r="X35" i="43"/>
  <c r="AA35" i="43"/>
  <c r="T35" i="43" s="1"/>
  <c r="X36" i="43"/>
  <c r="K37" i="43"/>
  <c r="X37" i="43"/>
  <c r="AA37" i="43"/>
  <c r="T37" i="43" s="1"/>
  <c r="R37" i="43"/>
  <c r="X38" i="43"/>
  <c r="K39" i="43"/>
  <c r="X39" i="43"/>
  <c r="AA39" i="43"/>
  <c r="T39" i="43" s="1"/>
  <c r="R39" i="43"/>
  <c r="X40" i="43"/>
  <c r="K41" i="43"/>
  <c r="R41" i="43"/>
  <c r="X41" i="43"/>
  <c r="AA41" i="43"/>
  <c r="T41" i="43" s="1"/>
  <c r="X42" i="43"/>
  <c r="K43" i="43"/>
  <c r="R43" i="43"/>
  <c r="X43" i="43"/>
  <c r="AA43" i="43"/>
  <c r="T43" i="43" s="1"/>
  <c r="X44" i="43"/>
  <c r="K49" i="43"/>
  <c r="R49" i="43"/>
  <c r="X49" i="43"/>
  <c r="AA49" i="43"/>
  <c r="T49" i="43" s="1"/>
  <c r="X50" i="43"/>
  <c r="K51" i="43"/>
  <c r="R51" i="43"/>
  <c r="X51" i="43"/>
  <c r="AA51" i="43"/>
  <c r="T51" i="43" s="1"/>
  <c r="X52" i="43"/>
  <c r="K53" i="43"/>
  <c r="R53" i="43"/>
  <c r="X53" i="43"/>
  <c r="AA53" i="43"/>
  <c r="T53" i="43" s="1"/>
  <c r="X54" i="43"/>
  <c r="K55" i="43"/>
  <c r="X55" i="43"/>
  <c r="AA55" i="43"/>
  <c r="T55" i="43" s="1"/>
  <c r="R55" i="43"/>
  <c r="X56" i="43"/>
  <c r="K57" i="43"/>
  <c r="X57" i="43"/>
  <c r="AA57" i="43"/>
  <c r="T57" i="43" s="1"/>
  <c r="R57" i="43"/>
  <c r="X58" i="43"/>
  <c r="Y51" i="43" l="1"/>
  <c r="S51" i="43" s="1"/>
  <c r="Y41" i="43"/>
  <c r="S41" i="43" s="1"/>
  <c r="R3" i="43"/>
  <c r="Y29" i="43"/>
  <c r="S29" i="43" s="1"/>
  <c r="Y43" i="43"/>
  <c r="S43" i="43" s="1"/>
  <c r="Y49" i="43"/>
  <c r="S49" i="43" s="1"/>
  <c r="Y55" i="43"/>
  <c r="S55" i="43" s="1"/>
  <c r="Y53" i="43"/>
  <c r="S53" i="43" s="1"/>
  <c r="Y33" i="43"/>
  <c r="S33" i="43" s="1"/>
  <c r="Y8" i="43"/>
  <c r="S8" i="43" s="1"/>
  <c r="Y5" i="43"/>
  <c r="S5" i="43" s="1"/>
  <c r="Y12" i="43"/>
  <c r="S12" i="43" s="1"/>
  <c r="Y37" i="43"/>
  <c r="S37" i="43" s="1"/>
  <c r="Y19" i="43"/>
  <c r="S19" i="43" s="1"/>
  <c r="Y16" i="43"/>
  <c r="S16" i="43" s="1"/>
  <c r="Y35" i="43"/>
  <c r="S35" i="43" s="1"/>
  <c r="Y25" i="43"/>
  <c r="S25" i="43" s="1"/>
  <c r="Y22" i="43"/>
  <c r="S22" i="43" s="1"/>
  <c r="Y57" i="43"/>
  <c r="S57" i="43" s="1"/>
  <c r="Y39" i="43"/>
  <c r="S39" i="43" s="1"/>
  <c r="T3" i="43"/>
  <c r="S3" i="43" l="1"/>
  <c r="K12" i="42"/>
  <c r="V12" i="42"/>
  <c r="Y12" i="42"/>
  <c r="R12" i="42" s="1"/>
  <c r="P12" i="42"/>
  <c r="V13" i="42"/>
  <c r="V14" i="42"/>
  <c r="K15" i="42"/>
  <c r="P15" i="42"/>
  <c r="V15" i="42"/>
  <c r="Y15" i="42"/>
  <c r="R15" i="42" s="1"/>
  <c r="V16" i="42"/>
  <c r="V17" i="42"/>
  <c r="K5" i="42"/>
  <c r="V5" i="42"/>
  <c r="Y5" i="42"/>
  <c r="R5" i="42" s="1"/>
  <c r="V6" i="42"/>
  <c r="V7" i="42"/>
  <c r="K8" i="42"/>
  <c r="P8" i="42"/>
  <c r="V8" i="42"/>
  <c r="Y8" i="42"/>
  <c r="R8" i="42" s="1"/>
  <c r="V9" i="42"/>
  <c r="V10" i="42"/>
  <c r="K32" i="42"/>
  <c r="V32" i="42"/>
  <c r="Y32" i="42"/>
  <c r="R32" i="42" s="1"/>
  <c r="V33" i="42"/>
  <c r="V34" i="42"/>
  <c r="K35" i="42"/>
  <c r="V35" i="42"/>
  <c r="Y35" i="42"/>
  <c r="R35" i="42" s="1"/>
  <c r="V36" i="42"/>
  <c r="V37" i="42"/>
  <c r="K19" i="42"/>
  <c r="V19" i="42"/>
  <c r="Y19" i="42"/>
  <c r="R19" i="42" s="1"/>
  <c r="V20" i="42"/>
  <c r="V21" i="42"/>
  <c r="K22" i="42"/>
  <c r="P22" i="42"/>
  <c r="V22" i="42"/>
  <c r="Y22" i="42"/>
  <c r="R22" i="42" s="1"/>
  <c r="V23" i="42"/>
  <c r="V24" i="42"/>
  <c r="K25" i="42"/>
  <c r="P25" i="42"/>
  <c r="V25" i="42"/>
  <c r="Y25" i="42"/>
  <c r="R25" i="42" s="1"/>
  <c r="V26" i="42"/>
  <c r="V27" i="42"/>
  <c r="K28" i="42"/>
  <c r="V28" i="42"/>
  <c r="Y28" i="42"/>
  <c r="R28" i="42" s="1"/>
  <c r="V29" i="42"/>
  <c r="V30" i="42"/>
  <c r="P39" i="42"/>
  <c r="R39" i="42"/>
  <c r="V39" i="42"/>
  <c r="Q39" i="42" s="1"/>
  <c r="K45" i="42"/>
  <c r="P45" i="42"/>
  <c r="V45" i="42"/>
  <c r="Y45" i="42"/>
  <c r="R45" i="42" s="1"/>
  <c r="V46" i="42"/>
  <c r="K47" i="42"/>
  <c r="P47" i="42"/>
  <c r="V47" i="42"/>
  <c r="Y47" i="42"/>
  <c r="R47" i="42" s="1"/>
  <c r="V48" i="42"/>
  <c r="K41" i="42"/>
  <c r="P41" i="42"/>
  <c r="V41" i="42"/>
  <c r="Y41" i="42"/>
  <c r="R41" i="42" s="1"/>
  <c r="V42" i="42"/>
  <c r="K43" i="42"/>
  <c r="V43" i="42"/>
  <c r="Y43" i="42"/>
  <c r="R43" i="42" s="1"/>
  <c r="V44" i="42"/>
  <c r="K49" i="42"/>
  <c r="V49" i="42"/>
  <c r="Y49" i="42"/>
  <c r="R49" i="42" s="1"/>
  <c r="V50" i="42"/>
  <c r="K51" i="42"/>
  <c r="V51" i="42"/>
  <c r="Y51" i="42"/>
  <c r="R51" i="42" s="1"/>
  <c r="V52" i="42"/>
  <c r="K53" i="42"/>
  <c r="V53" i="42"/>
  <c r="Y53" i="42"/>
  <c r="R53" i="42" s="1"/>
  <c r="V54" i="42"/>
  <c r="K56" i="42"/>
  <c r="P56" i="42"/>
  <c r="V56" i="42"/>
  <c r="Y56" i="42"/>
  <c r="R56" i="42" s="1"/>
  <c r="V57" i="42"/>
  <c r="K58" i="42"/>
  <c r="P58" i="42"/>
  <c r="V58" i="42"/>
  <c r="Y58" i="42"/>
  <c r="R58" i="42" s="1"/>
  <c r="V59" i="42"/>
  <c r="K60" i="42"/>
  <c r="P60" i="42"/>
  <c r="V60" i="42"/>
  <c r="Y60" i="42"/>
  <c r="R60" i="42" s="1"/>
  <c r="V61" i="42"/>
  <c r="K62" i="42"/>
  <c r="P62" i="42"/>
  <c r="V62" i="42"/>
  <c r="Y62" i="42"/>
  <c r="R62" i="42" s="1"/>
  <c r="V63" i="42"/>
  <c r="K65" i="42"/>
  <c r="P65" i="42"/>
  <c r="V65" i="42"/>
  <c r="Y65" i="42"/>
  <c r="R65" i="42" s="1"/>
  <c r="V66" i="42"/>
  <c r="K67" i="42"/>
  <c r="V67" i="42"/>
  <c r="Y67" i="42"/>
  <c r="R67" i="42" s="1"/>
  <c r="V68" i="42"/>
  <c r="K69" i="42"/>
  <c r="V69" i="42"/>
  <c r="Y69" i="42"/>
  <c r="R69" i="42" s="1"/>
  <c r="V70" i="42"/>
  <c r="P72" i="42"/>
  <c r="Q72" i="42"/>
  <c r="R72" i="42"/>
  <c r="P73" i="42"/>
  <c r="R73" i="42"/>
  <c r="V73" i="42"/>
  <c r="Q73" i="42" s="1"/>
  <c r="K142" i="41"/>
  <c r="Q142" i="41"/>
  <c r="U142" i="41"/>
  <c r="U143" i="41"/>
  <c r="K144" i="41"/>
  <c r="Q144" i="41"/>
  <c r="U144" i="41"/>
  <c r="U145" i="41"/>
  <c r="K146" i="41"/>
  <c r="Q146" i="41"/>
  <c r="U146" i="41"/>
  <c r="U147" i="41"/>
  <c r="K148" i="41"/>
  <c r="Q148" i="41"/>
  <c r="U148" i="41"/>
  <c r="U149" i="41"/>
  <c r="K150" i="41"/>
  <c r="Q150" i="41"/>
  <c r="U150" i="41"/>
  <c r="U151" i="41"/>
  <c r="K152" i="41"/>
  <c r="Q152" i="41"/>
  <c r="U152" i="41"/>
  <c r="U153" i="41"/>
  <c r="K135" i="41"/>
  <c r="Q135" i="41"/>
  <c r="U135" i="41"/>
  <c r="U136" i="41"/>
  <c r="K137" i="41"/>
  <c r="Q137" i="41"/>
  <c r="U137" i="41"/>
  <c r="U138" i="41"/>
  <c r="K139" i="41"/>
  <c r="Q139" i="41"/>
  <c r="U139" i="41"/>
  <c r="U140" i="41"/>
  <c r="K29" i="41"/>
  <c r="Q29" i="41"/>
  <c r="U29" i="41"/>
  <c r="U30" i="41"/>
  <c r="K31" i="41"/>
  <c r="Q31" i="41"/>
  <c r="U31" i="41"/>
  <c r="U32" i="41"/>
  <c r="K164" i="41"/>
  <c r="Q164" i="41"/>
  <c r="U164" i="41"/>
  <c r="U165" i="41"/>
  <c r="K166" i="41"/>
  <c r="Q166" i="41"/>
  <c r="U166" i="41"/>
  <c r="U167" i="41"/>
  <c r="U7" i="41"/>
  <c r="U8" i="41"/>
  <c r="K9" i="41"/>
  <c r="Q9" i="41"/>
  <c r="U9" i="41"/>
  <c r="U10" i="41"/>
  <c r="K11" i="41"/>
  <c r="Q11" i="41"/>
  <c r="U11" i="41"/>
  <c r="U12" i="41"/>
  <c r="K13" i="41"/>
  <c r="Q13" i="41"/>
  <c r="U13" i="41"/>
  <c r="U14" i="41"/>
  <c r="K15" i="41"/>
  <c r="Q15" i="41"/>
  <c r="U15" i="41"/>
  <c r="U16" i="41"/>
  <c r="K18" i="41"/>
  <c r="Q18" i="41"/>
  <c r="U18" i="41"/>
  <c r="U19" i="41"/>
  <c r="K20" i="41"/>
  <c r="Q20" i="41"/>
  <c r="U20" i="41"/>
  <c r="U21" i="41"/>
  <c r="K22" i="41"/>
  <c r="Q22" i="41"/>
  <c r="U22" i="41"/>
  <c r="U23" i="41"/>
  <c r="K24" i="41"/>
  <c r="Q24" i="41"/>
  <c r="U24" i="41"/>
  <c r="U25" i="41"/>
  <c r="K26" i="41"/>
  <c r="Q26" i="41"/>
  <c r="U26" i="41"/>
  <c r="U27" i="41"/>
  <c r="Q169" i="41"/>
  <c r="U169" i="41"/>
  <c r="U170" i="41"/>
  <c r="Q171" i="41"/>
  <c r="U171" i="41"/>
  <c r="U172" i="41"/>
  <c r="Q173" i="41"/>
  <c r="U173" i="41"/>
  <c r="U174" i="41"/>
  <c r="K176" i="41"/>
  <c r="Q176" i="41"/>
  <c r="U176" i="41"/>
  <c r="U177" i="41"/>
  <c r="K178" i="41"/>
  <c r="Q178" i="41"/>
  <c r="U178" i="41"/>
  <c r="U179" i="41"/>
  <c r="K180" i="41"/>
  <c r="Q180" i="41"/>
  <c r="U180" i="41"/>
  <c r="U181" i="41"/>
  <c r="K182" i="41"/>
  <c r="Q182" i="41"/>
  <c r="U182" i="41"/>
  <c r="U183" i="41"/>
  <c r="K184" i="41"/>
  <c r="Q184" i="41"/>
  <c r="U184" i="41"/>
  <c r="U185" i="41"/>
  <c r="K51" i="41"/>
  <c r="Q51" i="41"/>
  <c r="U51" i="41"/>
  <c r="U52" i="41"/>
  <c r="K53" i="41"/>
  <c r="Q53" i="41"/>
  <c r="U53" i="41"/>
  <c r="U54" i="41"/>
  <c r="K55" i="41"/>
  <c r="Q55" i="41"/>
  <c r="U55" i="41"/>
  <c r="U56" i="41"/>
  <c r="K57" i="41"/>
  <c r="Q57" i="41"/>
  <c r="U57" i="41"/>
  <c r="U58" i="41"/>
  <c r="K60" i="41"/>
  <c r="Q60" i="41"/>
  <c r="U60" i="41"/>
  <c r="U61" i="41"/>
  <c r="K62" i="41"/>
  <c r="Q62" i="41"/>
  <c r="U62" i="41"/>
  <c r="U63" i="41"/>
  <c r="O82" i="41"/>
  <c r="P82" i="41"/>
  <c r="Q82" i="41"/>
  <c r="O83" i="41"/>
  <c r="P83" i="41"/>
  <c r="Q83" i="41"/>
  <c r="O85" i="41"/>
  <c r="P85" i="41"/>
  <c r="Q85" i="41"/>
  <c r="O86" i="41"/>
  <c r="P86" i="41"/>
  <c r="Q86" i="41"/>
  <c r="O87" i="41"/>
  <c r="P87" i="41"/>
  <c r="Q87" i="41"/>
  <c r="O88" i="41"/>
  <c r="P88" i="41"/>
  <c r="Q88" i="41"/>
  <c r="O91" i="41"/>
  <c r="Q91" i="41"/>
  <c r="U91" i="41"/>
  <c r="P91" i="41" s="1"/>
  <c r="O92" i="41"/>
  <c r="Q92" i="41"/>
  <c r="U92" i="41"/>
  <c r="P92" i="41" s="1"/>
  <c r="O93" i="41"/>
  <c r="Q93" i="41"/>
  <c r="U93" i="41"/>
  <c r="P93" i="41" s="1"/>
  <c r="O94" i="41"/>
  <c r="Q94" i="41"/>
  <c r="U94" i="41"/>
  <c r="P94" i="41" s="1"/>
  <c r="O95" i="41"/>
  <c r="Q95" i="41"/>
  <c r="U95" i="41"/>
  <c r="P95" i="41" s="1"/>
  <c r="O96" i="41"/>
  <c r="Q96" i="41"/>
  <c r="U96" i="41"/>
  <c r="P96" i="41" s="1"/>
  <c r="O97" i="41"/>
  <c r="Q97" i="41"/>
  <c r="U97" i="41"/>
  <c r="P97" i="41" s="1"/>
  <c r="O99" i="41"/>
  <c r="Q99" i="41"/>
  <c r="U99" i="41"/>
  <c r="P99" i="41" s="1"/>
  <c r="O100" i="41"/>
  <c r="Q100" i="41"/>
  <c r="U100" i="41"/>
  <c r="P100" i="41" s="1"/>
  <c r="O101" i="41"/>
  <c r="Q101" i="41"/>
  <c r="U101" i="41"/>
  <c r="P101" i="41" s="1"/>
  <c r="O102" i="41"/>
  <c r="Q102" i="41"/>
  <c r="U102" i="41"/>
  <c r="P102" i="41" s="1"/>
  <c r="O103" i="41"/>
  <c r="Q103" i="41"/>
  <c r="U103" i="41"/>
  <c r="P103" i="41" s="1"/>
  <c r="O188" i="41"/>
  <c r="Q188" i="41"/>
  <c r="U188" i="41"/>
  <c r="P188" i="41" s="1"/>
  <c r="O189" i="41"/>
  <c r="Q189" i="41"/>
  <c r="U189" i="41"/>
  <c r="P189" i="41" s="1"/>
  <c r="O190" i="41"/>
  <c r="Q190" i="41"/>
  <c r="U190" i="41"/>
  <c r="P190" i="41" s="1"/>
  <c r="O191" i="41"/>
  <c r="Q191" i="41"/>
  <c r="U191" i="41"/>
  <c r="P191" i="41" s="1"/>
  <c r="O193" i="41"/>
  <c r="Q193" i="41"/>
  <c r="U193" i="41"/>
  <c r="P193" i="41" s="1"/>
  <c r="O194" i="41"/>
  <c r="Q194" i="41"/>
  <c r="U194" i="41"/>
  <c r="P194" i="41" s="1"/>
  <c r="O196" i="41"/>
  <c r="Q196" i="41"/>
  <c r="U196" i="41"/>
  <c r="P196" i="41" s="1"/>
  <c r="O197" i="41"/>
  <c r="Q197" i="41"/>
  <c r="U197" i="41"/>
  <c r="P197" i="41" s="1"/>
  <c r="O199" i="41"/>
  <c r="Q199" i="41"/>
  <c r="U199" i="41"/>
  <c r="P199" i="41" s="1"/>
  <c r="O200" i="41"/>
  <c r="Q200" i="41"/>
  <c r="U200" i="41"/>
  <c r="P200" i="41" s="1"/>
  <c r="O201" i="41"/>
  <c r="Q201" i="41"/>
  <c r="U201" i="41"/>
  <c r="P201" i="41" s="1"/>
  <c r="O203" i="41"/>
  <c r="Q203" i="41"/>
  <c r="U203" i="41"/>
  <c r="P203" i="41" s="1"/>
  <c r="O204" i="41"/>
  <c r="Q204" i="41"/>
  <c r="U204" i="41"/>
  <c r="P204" i="41" s="1"/>
  <c r="O106" i="41"/>
  <c r="Q106" i="41"/>
  <c r="P106" i="41"/>
  <c r="O107" i="41"/>
  <c r="Q107" i="41"/>
  <c r="P107" i="41"/>
  <c r="O108" i="41"/>
  <c r="Q108" i="41"/>
  <c r="P108" i="41"/>
  <c r="O109" i="41"/>
  <c r="Q109" i="41"/>
  <c r="P109" i="41"/>
  <c r="K117" i="41"/>
  <c r="Q117" i="41"/>
  <c r="U117" i="41"/>
  <c r="U118" i="41"/>
  <c r="K119" i="41"/>
  <c r="Q119" i="41"/>
  <c r="U119" i="41"/>
  <c r="U120" i="41"/>
  <c r="K121" i="41"/>
  <c r="Q121" i="41"/>
  <c r="U121" i="41"/>
  <c r="U122" i="41"/>
  <c r="K123" i="41"/>
  <c r="Q123" i="41"/>
  <c r="U123" i="41"/>
  <c r="U124" i="41"/>
  <c r="O126" i="41"/>
  <c r="Q126" i="41"/>
  <c r="U126" i="41"/>
  <c r="P126" i="41" s="1"/>
  <c r="O127" i="41"/>
  <c r="Q127" i="41"/>
  <c r="U127" i="41"/>
  <c r="P127" i="41" s="1"/>
  <c r="O128" i="41"/>
  <c r="Q128" i="41"/>
  <c r="U128" i="41"/>
  <c r="P128" i="41" s="1"/>
  <c r="O129" i="41"/>
  <c r="Q129" i="41"/>
  <c r="U129" i="41"/>
  <c r="P129" i="41" s="1"/>
  <c r="Q5" i="41" l="1"/>
  <c r="R3" i="42"/>
  <c r="W69" i="42"/>
  <c r="Q69" i="42" s="1"/>
  <c r="W19" i="42"/>
  <c r="Q19" i="42" s="1"/>
  <c r="O123" i="41"/>
  <c r="O121" i="41"/>
  <c r="O137" i="41"/>
  <c r="P142" i="41"/>
  <c r="O119" i="41"/>
  <c r="O135" i="41"/>
  <c r="O26" i="41"/>
  <c r="O57" i="41"/>
  <c r="O51" i="41"/>
  <c r="O178" i="41"/>
  <c r="O173" i="41"/>
  <c r="O171" i="41"/>
  <c r="O164" i="41"/>
  <c r="O150" i="41"/>
  <c r="O15" i="41"/>
  <c r="O144" i="41"/>
  <c r="O180" i="41"/>
  <c r="O22" i="41"/>
  <c r="O182" i="41"/>
  <c r="O24" i="41"/>
  <c r="O13" i="41"/>
  <c r="O152" i="41"/>
  <c r="O142" i="41"/>
  <c r="O55" i="41"/>
  <c r="O18" i="41"/>
  <c r="O7" i="41"/>
  <c r="O29" i="41"/>
  <c r="O148" i="41"/>
  <c r="O60" i="41"/>
  <c r="O169" i="41"/>
  <c r="O9" i="41"/>
  <c r="W15" i="42"/>
  <c r="Q15" i="42" s="1"/>
  <c r="W56" i="42"/>
  <c r="Q56" i="42" s="1"/>
  <c r="W5" i="42"/>
  <c r="Q5" i="42" s="1"/>
  <c r="W62" i="42"/>
  <c r="Q62" i="42" s="1"/>
  <c r="W25" i="42"/>
  <c r="Q25" i="42" s="1"/>
  <c r="W32" i="42"/>
  <c r="Q32" i="42" s="1"/>
  <c r="W65" i="42"/>
  <c r="Q65" i="42" s="1"/>
  <c r="W22" i="42"/>
  <c r="Q22" i="42" s="1"/>
  <c r="W12" i="42"/>
  <c r="Q12" i="42" s="1"/>
  <c r="W60" i="42"/>
  <c r="Q60" i="42" s="1"/>
  <c r="W49" i="42"/>
  <c r="Q49" i="42" s="1"/>
  <c r="P60" i="41"/>
  <c r="P146" i="41"/>
  <c r="P55" i="41"/>
  <c r="P22" i="41"/>
  <c r="P173" i="41"/>
  <c r="P31" i="41"/>
  <c r="P119" i="41"/>
  <c r="P137" i="41"/>
  <c r="P184" i="41"/>
  <c r="P26" i="41"/>
  <c r="P13" i="41"/>
  <c r="P148" i="41"/>
  <c r="P117" i="41"/>
  <c r="P51" i="41"/>
  <c r="P144" i="41"/>
  <c r="P9" i="41"/>
  <c r="P29" i="41"/>
  <c r="P123" i="41"/>
  <c r="P121" i="41"/>
  <c r="P53" i="41"/>
  <c r="P178" i="41"/>
  <c r="P18" i="41"/>
  <c r="P7" i="41"/>
  <c r="P139" i="41"/>
  <c r="P152" i="41"/>
  <c r="P182" i="41"/>
  <c r="P171" i="41"/>
  <c r="P24" i="41"/>
  <c r="P164" i="41"/>
  <c r="P135" i="41"/>
  <c r="W67" i="42"/>
  <c r="Q67" i="42" s="1"/>
  <c r="W53" i="42"/>
  <c r="Q53" i="42" s="1"/>
  <c r="W43" i="42"/>
  <c r="Q43" i="42" s="1"/>
  <c r="W41" i="42"/>
  <c r="Q41" i="42" s="1"/>
  <c r="W8" i="42"/>
  <c r="Q8" i="42" s="1"/>
  <c r="W28" i="42"/>
  <c r="Q28" i="42" s="1"/>
  <c r="W35" i="42"/>
  <c r="Q35" i="42" s="1"/>
  <c r="W58" i="42"/>
  <c r="Q58" i="42" s="1"/>
  <c r="W51" i="42"/>
  <c r="Q51" i="42" s="1"/>
  <c r="W47" i="42"/>
  <c r="Q47" i="42" s="1"/>
  <c r="W45" i="42"/>
  <c r="Q45" i="42" s="1"/>
  <c r="P180" i="41"/>
  <c r="P166" i="41"/>
  <c r="P15" i="41"/>
  <c r="P62" i="41"/>
  <c r="P11" i="41"/>
  <c r="P169" i="41"/>
  <c r="P57" i="41"/>
  <c r="P20" i="41"/>
  <c r="P176" i="41"/>
  <c r="P150" i="41"/>
  <c r="P67" i="42"/>
  <c r="P43" i="42"/>
  <c r="P5" i="42"/>
  <c r="P49" i="42"/>
  <c r="P28" i="42"/>
  <c r="P53" i="42"/>
  <c r="P51" i="42"/>
  <c r="P32" i="42"/>
  <c r="P69" i="42"/>
  <c r="P19" i="42"/>
  <c r="P35" i="42"/>
  <c r="Q3" i="42" l="1"/>
  <c r="P5" i="41"/>
  <c r="P3" i="42"/>
  <c r="O139" i="41"/>
  <c r="O117" i="41"/>
  <c r="O31" i="41"/>
  <c r="O11" i="41"/>
  <c r="O62" i="41"/>
  <c r="O53" i="41"/>
  <c r="O166" i="41"/>
  <c r="O20" i="41"/>
  <c r="O146" i="41"/>
  <c r="O184" i="41"/>
  <c r="O176" i="41"/>
  <c r="O5" i="41" l="1"/>
  <c r="T23" i="12"/>
  <c r="R23" i="12" s="1"/>
  <c r="S23" i="12"/>
  <c r="T22" i="12"/>
  <c r="R22" i="12" s="1"/>
  <c r="S22" i="12"/>
  <c r="T21" i="12"/>
  <c r="R21" i="12" s="1"/>
  <c r="S21" i="12"/>
  <c r="T20" i="12"/>
  <c r="R20" i="12" s="1"/>
  <c r="S20" i="12"/>
  <c r="S5" i="12" l="1"/>
  <c r="T5" i="12"/>
  <c r="R5" i="12" s="1"/>
  <c r="S6" i="12"/>
  <c r="T6" i="12"/>
  <c r="R6" i="12" s="1"/>
  <c r="S7" i="12"/>
  <c r="T7" i="12"/>
  <c r="R7" i="12" s="1"/>
  <c r="S8" i="12"/>
  <c r="T8" i="12"/>
  <c r="R8" i="12" s="1"/>
  <c r="S9" i="12"/>
  <c r="T9" i="12"/>
  <c r="R9" i="12" s="1"/>
  <c r="S10" i="12"/>
  <c r="T10" i="12"/>
  <c r="R10" i="12" s="1"/>
  <c r="S11" i="12"/>
  <c r="T11" i="12"/>
  <c r="R11" i="12" s="1"/>
  <c r="S12" i="12"/>
  <c r="T12" i="12"/>
  <c r="R12" i="12" s="1"/>
  <c r="S13" i="12"/>
  <c r="T13" i="12"/>
  <c r="R13" i="12" s="1"/>
  <c r="S14" i="12"/>
  <c r="T14" i="12"/>
  <c r="R14" i="12" s="1"/>
  <c r="S15" i="12"/>
  <c r="T15" i="12"/>
  <c r="R15" i="12" s="1"/>
  <c r="S16" i="12"/>
  <c r="T16" i="12"/>
  <c r="R16" i="12" s="1"/>
  <c r="U10" i="33"/>
  <c r="P10" i="33" s="1"/>
  <c r="Q10" i="33"/>
  <c r="U9" i="33"/>
  <c r="P9" i="33" s="1"/>
  <c r="Q9" i="33"/>
  <c r="U8" i="33"/>
  <c r="P8" i="33" s="1"/>
  <c r="Q8" i="33"/>
  <c r="U7" i="33"/>
  <c r="P7" i="33" s="1"/>
  <c r="Q7" i="33"/>
  <c r="U6" i="33"/>
  <c r="P6" i="33" s="1"/>
  <c r="Q6" i="33"/>
  <c r="U5" i="33"/>
  <c r="P5" i="33" s="1"/>
  <c r="Q5" i="33"/>
  <c r="U4" i="33"/>
  <c r="P4" i="33" s="1"/>
  <c r="Q4" i="33"/>
  <c r="U3" i="33"/>
  <c r="P3" i="33" s="1"/>
  <c r="Q3" i="33"/>
  <c r="U45" i="39" l="1"/>
  <c r="P45" i="39" s="1"/>
  <c r="Q45" i="39"/>
  <c r="U41" i="39"/>
  <c r="P41" i="39" s="1"/>
  <c r="Q41" i="39"/>
  <c r="U114" i="30"/>
  <c r="P114" i="30" s="1"/>
  <c r="Q114" i="30"/>
  <c r="U199" i="30"/>
  <c r="P199" i="30" s="1"/>
  <c r="Q199" i="30"/>
  <c r="U195" i="30"/>
  <c r="P195" i="30" s="1"/>
  <c r="Q195" i="30"/>
  <c r="U274" i="30"/>
  <c r="P274" i="30" s="1"/>
  <c r="Q274" i="30"/>
  <c r="U388" i="30" l="1"/>
  <c r="P388" i="30" s="1"/>
  <c r="Q388" i="30"/>
  <c r="P3" i="21" l="1"/>
  <c r="U421" i="30"/>
  <c r="P421" i="30" s="1"/>
  <c r="Q421" i="30"/>
  <c r="U420" i="30"/>
  <c r="P420" i="30" s="1"/>
  <c r="Q420" i="30"/>
  <c r="U419" i="30"/>
  <c r="P419" i="30" s="1"/>
  <c r="Q419" i="30"/>
  <c r="U418" i="30"/>
  <c r="P418" i="30" s="1"/>
  <c r="Q418" i="30"/>
  <c r="U108" i="39"/>
  <c r="P108" i="39" s="1"/>
  <c r="Q108" i="39"/>
  <c r="U107" i="39"/>
  <c r="P107" i="39" s="1"/>
  <c r="Q107" i="39"/>
  <c r="Q110" i="30" l="1"/>
  <c r="U110" i="30"/>
  <c r="P110" i="30" s="1"/>
  <c r="U75" i="39" l="1"/>
  <c r="P75" i="39" s="1"/>
  <c r="Q75" i="39"/>
  <c r="U74" i="39"/>
  <c r="P74" i="39" s="1"/>
  <c r="Q74" i="39"/>
  <c r="U73" i="39"/>
  <c r="P73" i="39" s="1"/>
  <c r="Q73" i="39"/>
  <c r="U72" i="39"/>
  <c r="P72" i="39" s="1"/>
  <c r="Q72" i="39"/>
  <c r="U71" i="39"/>
  <c r="P71" i="39" s="1"/>
  <c r="Q71" i="39"/>
  <c r="U70" i="39"/>
  <c r="P70" i="39" s="1"/>
  <c r="Q70" i="39"/>
  <c r="U69" i="39"/>
  <c r="P69" i="39" s="1"/>
  <c r="Q69" i="39"/>
  <c r="U68" i="39"/>
  <c r="P68" i="39" s="1"/>
  <c r="Q68" i="39"/>
  <c r="U11" i="39" l="1"/>
  <c r="P11" i="39" s="1"/>
  <c r="Q11" i="39"/>
  <c r="U84" i="39" l="1"/>
  <c r="P84" i="39" s="1"/>
  <c r="Q84" i="39"/>
  <c r="O3" i="39" l="1"/>
  <c r="U411" i="30" l="1"/>
  <c r="P411" i="30" s="1"/>
  <c r="Q411" i="30"/>
  <c r="U72" i="30" l="1"/>
  <c r="U71" i="30"/>
  <c r="U70" i="30"/>
  <c r="U69" i="30"/>
  <c r="U68" i="30"/>
  <c r="P72" i="30" l="1"/>
  <c r="Q72" i="30"/>
  <c r="P71" i="30"/>
  <c r="Q71" i="30"/>
  <c r="Q70" i="30"/>
  <c r="P70" i="30"/>
  <c r="P69" i="30"/>
  <c r="Q69" i="30"/>
  <c r="P68" i="30"/>
  <c r="Q68" i="30"/>
  <c r="T30" i="12" l="1"/>
  <c r="R30" i="12" s="1"/>
  <c r="S30" i="12"/>
  <c r="T29" i="12"/>
  <c r="R29" i="12" s="1"/>
  <c r="S29" i="12"/>
  <c r="T28" i="12"/>
  <c r="R28" i="12" s="1"/>
  <c r="S28" i="12"/>
  <c r="T27" i="12"/>
  <c r="R27" i="12" s="1"/>
  <c r="S27" i="12"/>
  <c r="T58" i="12" l="1"/>
  <c r="R58" i="12" s="1"/>
  <c r="S58" i="12"/>
  <c r="T57" i="12"/>
  <c r="R57" i="12" s="1"/>
  <c r="S57" i="12"/>
  <c r="T56" i="12"/>
  <c r="R56" i="12" s="1"/>
  <c r="S56" i="12"/>
  <c r="T55" i="12" l="1"/>
  <c r="R55" i="12" s="1"/>
  <c r="S55" i="12"/>
  <c r="U82" i="39" l="1"/>
  <c r="P82" i="39" s="1"/>
  <c r="U81" i="39"/>
  <c r="P81" i="39" s="1"/>
  <c r="U80" i="39"/>
  <c r="P80" i="39" s="1"/>
  <c r="U79" i="39"/>
  <c r="P79" i="39" s="1"/>
  <c r="U78" i="39"/>
  <c r="P78" i="39" s="1"/>
  <c r="U66" i="39"/>
  <c r="U65" i="39"/>
  <c r="P65" i="39" s="1"/>
  <c r="U64" i="39"/>
  <c r="P64" i="39" s="1"/>
  <c r="U63" i="39"/>
  <c r="P63" i="39" s="1"/>
  <c r="U62" i="39"/>
  <c r="P62" i="39" s="1"/>
  <c r="U61" i="39"/>
  <c r="P61" i="39" s="1"/>
  <c r="U60" i="39"/>
  <c r="P60" i="39" s="1"/>
  <c r="U59" i="39"/>
  <c r="P59" i="39" s="1"/>
  <c r="U58" i="39"/>
  <c r="P58" i="39" s="1"/>
  <c r="U57" i="39"/>
  <c r="P57" i="39" s="1"/>
  <c r="U56" i="39"/>
  <c r="P56" i="39" s="1"/>
  <c r="U54" i="39"/>
  <c r="P54" i="39" s="1"/>
  <c r="U53" i="39"/>
  <c r="P53" i="39" s="1"/>
  <c r="U52" i="39"/>
  <c r="P52" i="39" s="1"/>
  <c r="U51" i="39"/>
  <c r="P51" i="39" s="1"/>
  <c r="U50" i="39"/>
  <c r="P50" i="39" s="1"/>
  <c r="U49" i="39"/>
  <c r="P49" i="39" s="1"/>
  <c r="U48" i="39"/>
  <c r="P48" i="39" s="1"/>
  <c r="U47" i="39"/>
  <c r="P47" i="39" s="1"/>
  <c r="U40" i="39"/>
  <c r="P40" i="39" s="1"/>
  <c r="U39" i="39"/>
  <c r="P39" i="39" s="1"/>
  <c r="U38" i="39"/>
  <c r="P38" i="39" s="1"/>
  <c r="U37" i="39"/>
  <c r="P37" i="39" s="1"/>
  <c r="U36" i="39"/>
  <c r="P36" i="39" s="1"/>
  <c r="U35" i="39"/>
  <c r="P35" i="39" s="1"/>
  <c r="U34" i="39"/>
  <c r="P34" i="39" s="1"/>
  <c r="U33" i="39"/>
  <c r="P33" i="39" s="1"/>
  <c r="U32" i="39"/>
  <c r="P32" i="39" s="1"/>
  <c r="U31" i="39"/>
  <c r="P31" i="39" s="1"/>
  <c r="Q35" i="39"/>
  <c r="Q36" i="39"/>
  <c r="U29" i="39"/>
  <c r="P29" i="39" s="1"/>
  <c r="U28" i="39"/>
  <c r="P28" i="39" s="1"/>
  <c r="U27" i="39"/>
  <c r="P27" i="39" s="1"/>
  <c r="U26" i="39"/>
  <c r="P26" i="39" s="1"/>
  <c r="U25" i="39"/>
  <c r="P25" i="39" s="1"/>
  <c r="Q29" i="39"/>
  <c r="Q28" i="39"/>
  <c r="Q27" i="39"/>
  <c r="Q26" i="39"/>
  <c r="Q25" i="39"/>
  <c r="U23" i="39"/>
  <c r="P23" i="39" s="1"/>
  <c r="Q23" i="39"/>
  <c r="U22" i="39"/>
  <c r="P22" i="39" s="1"/>
  <c r="Q22" i="39"/>
  <c r="U44" i="39"/>
  <c r="P44" i="39" s="1"/>
  <c r="Q44" i="39"/>
  <c r="U43" i="39"/>
  <c r="P43" i="39" s="1"/>
  <c r="Q43" i="39"/>
  <c r="Q42" i="39"/>
  <c r="P42" i="39"/>
  <c r="U20" i="39"/>
  <c r="P20" i="39" s="1"/>
  <c r="U19" i="39"/>
  <c r="P19" i="39" s="1"/>
  <c r="U18" i="39"/>
  <c r="P18" i="39" s="1"/>
  <c r="U17" i="39"/>
  <c r="P17" i="39" s="1"/>
  <c r="U16" i="39"/>
  <c r="P16" i="39" s="1"/>
  <c r="U15" i="39"/>
  <c r="P15" i="39" s="1"/>
  <c r="U14" i="39"/>
  <c r="P14" i="39" s="1"/>
  <c r="U10" i="39"/>
  <c r="P10" i="39" s="1"/>
  <c r="U9" i="39"/>
  <c r="P9" i="39" s="1"/>
  <c r="U8" i="39"/>
  <c r="P8" i="39" s="1"/>
  <c r="U7" i="39"/>
  <c r="P7" i="39" s="1"/>
  <c r="U6" i="39"/>
  <c r="P6" i="39" s="1"/>
  <c r="U105" i="39"/>
  <c r="P105" i="39" s="1"/>
  <c r="Q105" i="39"/>
  <c r="U103" i="39"/>
  <c r="P103" i="39" s="1"/>
  <c r="Q103" i="39"/>
  <c r="U102" i="39"/>
  <c r="P102" i="39" s="1"/>
  <c r="Q102" i="39"/>
  <c r="U101" i="39"/>
  <c r="P101" i="39" s="1"/>
  <c r="Q101" i="39"/>
  <c r="U100" i="39"/>
  <c r="P100" i="39" s="1"/>
  <c r="Q100" i="39"/>
  <c r="U99" i="39"/>
  <c r="P99" i="39" s="1"/>
  <c r="Q99" i="39"/>
  <c r="U97" i="39"/>
  <c r="P97" i="39" s="1"/>
  <c r="Q97" i="39"/>
  <c r="U88" i="39"/>
  <c r="P88" i="39" s="1"/>
  <c r="Q88" i="39"/>
  <c r="U87" i="39"/>
  <c r="P87" i="39" s="1"/>
  <c r="Q87" i="39"/>
  <c r="U86" i="39"/>
  <c r="P86" i="39" s="1"/>
  <c r="Q86" i="39"/>
  <c r="U93" i="39"/>
  <c r="P93" i="39" s="1"/>
  <c r="Q93" i="39"/>
  <c r="U92" i="39"/>
  <c r="P92" i="39" s="1"/>
  <c r="Q92" i="39"/>
  <c r="U91" i="39"/>
  <c r="P91" i="39" s="1"/>
  <c r="Q91" i="39"/>
  <c r="U90" i="39"/>
  <c r="P90" i="39" s="1"/>
  <c r="Q90" i="39"/>
  <c r="Q82" i="39"/>
  <c r="Q81" i="39"/>
  <c r="Q80" i="39"/>
  <c r="Q79" i="39"/>
  <c r="Q78" i="39"/>
  <c r="P66" i="39"/>
  <c r="Q66" i="39"/>
  <c r="Q65" i="39"/>
  <c r="Q64" i="39"/>
  <c r="Q63" i="39"/>
  <c r="Q62" i="39"/>
  <c r="Q61" i="39"/>
  <c r="Q60" i="39"/>
  <c r="Q59" i="39"/>
  <c r="Q58" i="39"/>
  <c r="Q57" i="39"/>
  <c r="Q56" i="39"/>
  <c r="Q54" i="39"/>
  <c r="Q53" i="39"/>
  <c r="Q52" i="39"/>
  <c r="Q51" i="39"/>
  <c r="Q50" i="39"/>
  <c r="Q49" i="39"/>
  <c r="Q48" i="39"/>
  <c r="Q47" i="39"/>
  <c r="U46" i="39"/>
  <c r="P46" i="39" s="1"/>
  <c r="Q46" i="39"/>
  <c r="Q40" i="39"/>
  <c r="Q39" i="39"/>
  <c r="Q38" i="39"/>
  <c r="Q37" i="39"/>
  <c r="Q34" i="39"/>
  <c r="Q33" i="39"/>
  <c r="Q32" i="39"/>
  <c r="Q31" i="39"/>
  <c r="Q20" i="39"/>
  <c r="Q19" i="39"/>
  <c r="Q18" i="39"/>
  <c r="Q17" i="39"/>
  <c r="Q16" i="39"/>
  <c r="Q15" i="39"/>
  <c r="Q14" i="39"/>
  <c r="Q10" i="39"/>
  <c r="Q9" i="39"/>
  <c r="Q8" i="39"/>
  <c r="Q7" i="39"/>
  <c r="Q6" i="39"/>
  <c r="P3" i="39" l="1"/>
  <c r="Q3" i="39"/>
  <c r="U415" i="30" l="1"/>
  <c r="P415" i="30" s="1"/>
  <c r="Q415" i="30"/>
  <c r="U414" i="30"/>
  <c r="P414" i="30" s="1"/>
  <c r="Q414" i="30"/>
  <c r="U413" i="30"/>
  <c r="P413" i="30" s="1"/>
  <c r="Q413" i="30"/>
  <c r="U412" i="30"/>
  <c r="P412" i="30" s="1"/>
  <c r="Q412" i="30"/>
  <c r="U393" i="30" l="1"/>
  <c r="P393" i="30" s="1"/>
  <c r="Q393" i="30"/>
  <c r="U145" i="30" l="1"/>
  <c r="P145" i="30" s="1"/>
  <c r="Q145" i="30"/>
  <c r="U144" i="30"/>
  <c r="P144" i="30" s="1"/>
  <c r="Q144" i="30"/>
  <c r="U143" i="30"/>
  <c r="P143" i="30" s="1"/>
  <c r="Q143" i="30"/>
  <c r="U142" i="30"/>
  <c r="P142" i="30" s="1"/>
  <c r="Q142" i="30"/>
  <c r="U141" i="30"/>
  <c r="P141" i="30" s="1"/>
  <c r="Q141" i="30"/>
  <c r="U140" i="30"/>
  <c r="P140" i="30" s="1"/>
  <c r="Q140" i="30"/>
  <c r="U139" i="30"/>
  <c r="P139" i="30" s="1"/>
  <c r="Q139" i="30"/>
  <c r="U138" i="30"/>
  <c r="P138" i="30" s="1"/>
  <c r="Q138" i="30"/>
  <c r="U137" i="30"/>
  <c r="P137" i="30" s="1"/>
  <c r="Q137" i="30"/>
  <c r="U136" i="30"/>
  <c r="P136" i="30" s="1"/>
  <c r="Q136" i="30"/>
  <c r="Q135" i="30"/>
  <c r="P135" i="30"/>
  <c r="U177" i="30" l="1"/>
  <c r="P177" i="30" s="1"/>
  <c r="Q177" i="30"/>
  <c r="U176" i="30"/>
  <c r="P176" i="30" s="1"/>
  <c r="Q176" i="30"/>
  <c r="U175" i="30"/>
  <c r="P175" i="30" s="1"/>
  <c r="Q175" i="30"/>
  <c r="U174" i="30"/>
  <c r="P174" i="30" s="1"/>
  <c r="Q174" i="30"/>
  <c r="U173" i="30"/>
  <c r="P173" i="30" s="1"/>
  <c r="Q173" i="30"/>
  <c r="U172" i="30"/>
  <c r="P172" i="30" s="1"/>
  <c r="Q172" i="30"/>
  <c r="U171" i="30"/>
  <c r="P171" i="30" s="1"/>
  <c r="Q171" i="30"/>
  <c r="U170" i="30"/>
  <c r="P170" i="30" s="1"/>
  <c r="Q170" i="30"/>
  <c r="Q169" i="30"/>
  <c r="P169" i="30"/>
  <c r="U168" i="30"/>
  <c r="P168" i="30" s="1"/>
  <c r="Q168" i="30"/>
  <c r="U167" i="30"/>
  <c r="P167" i="30" s="1"/>
  <c r="Q167" i="30"/>
  <c r="U166" i="30"/>
  <c r="P166" i="30" s="1"/>
  <c r="Q166" i="30"/>
  <c r="U165" i="30"/>
  <c r="P165" i="30" s="1"/>
  <c r="Q165" i="30"/>
  <c r="U164" i="30"/>
  <c r="P164" i="30" s="1"/>
  <c r="Q164" i="30"/>
  <c r="U163" i="30"/>
  <c r="P163" i="30" s="1"/>
  <c r="Q163" i="30"/>
  <c r="U162" i="30"/>
  <c r="P162" i="30" s="1"/>
  <c r="Q162" i="30"/>
  <c r="U161" i="30"/>
  <c r="P161" i="30" s="1"/>
  <c r="Q161" i="30"/>
  <c r="U159" i="30"/>
  <c r="P159" i="30" s="1"/>
  <c r="Q159" i="30"/>
  <c r="U158" i="30"/>
  <c r="P158" i="30" s="1"/>
  <c r="Q158" i="30"/>
  <c r="U157" i="30"/>
  <c r="P157" i="30" s="1"/>
  <c r="Q157" i="30"/>
  <c r="U155" i="30"/>
  <c r="P155" i="30" s="1"/>
  <c r="Q155" i="30"/>
  <c r="U154" i="30"/>
  <c r="P154" i="30" s="1"/>
  <c r="Q154" i="30"/>
  <c r="U153" i="30"/>
  <c r="P153" i="30" s="1"/>
  <c r="Q153" i="30"/>
  <c r="U152" i="30"/>
  <c r="P152" i="30" s="1"/>
  <c r="Q152" i="30"/>
  <c r="U151" i="30"/>
  <c r="P151" i="30" s="1"/>
  <c r="Q151" i="30"/>
  <c r="U150" i="30"/>
  <c r="P150" i="30" s="1"/>
  <c r="Q150" i="30"/>
  <c r="U149" i="30"/>
  <c r="P149" i="30" s="1"/>
  <c r="Q149" i="30"/>
  <c r="U148" i="30"/>
  <c r="P148" i="30" s="1"/>
  <c r="Q148" i="30"/>
  <c r="U147" i="30"/>
  <c r="P147" i="30" s="1"/>
  <c r="Q147" i="30"/>
  <c r="Q146" i="30"/>
  <c r="P146" i="30"/>
  <c r="U134" i="30"/>
  <c r="P134" i="30" s="1"/>
  <c r="Q134" i="30"/>
  <c r="U132" i="30"/>
  <c r="P132" i="30" s="1"/>
  <c r="Q132" i="30"/>
  <c r="U131" i="30"/>
  <c r="P131" i="30" s="1"/>
  <c r="Q131" i="30"/>
  <c r="U130" i="30"/>
  <c r="P130" i="30" s="1"/>
  <c r="Q130" i="30"/>
  <c r="U129" i="30"/>
  <c r="P129" i="30" s="1"/>
  <c r="Q129" i="30"/>
  <c r="U128" i="30"/>
  <c r="P128" i="30" s="1"/>
  <c r="Q128" i="30"/>
  <c r="U127" i="30"/>
  <c r="P127" i="30" s="1"/>
  <c r="Q127" i="30"/>
  <c r="U125" i="30"/>
  <c r="P125" i="30" s="1"/>
  <c r="Q125" i="30"/>
  <c r="U124" i="30"/>
  <c r="P124" i="30" s="1"/>
  <c r="Q124" i="30"/>
  <c r="U122" i="30"/>
  <c r="P122" i="30" s="1"/>
  <c r="Q122" i="30"/>
  <c r="U121" i="30"/>
  <c r="P121" i="30" s="1"/>
  <c r="Q121" i="30"/>
  <c r="U120" i="30"/>
  <c r="P120" i="30" s="1"/>
  <c r="Q120" i="30"/>
  <c r="U119" i="30"/>
  <c r="P119" i="30" s="1"/>
  <c r="Q119" i="30"/>
  <c r="U118" i="30"/>
  <c r="P118" i="30" s="1"/>
  <c r="Q118" i="30"/>
  <c r="U117" i="30"/>
  <c r="P117" i="30" s="1"/>
  <c r="Q117" i="30"/>
  <c r="U116" i="30"/>
  <c r="P116" i="30" s="1"/>
  <c r="Q116" i="30"/>
  <c r="U113" i="30"/>
  <c r="P113" i="30" s="1"/>
  <c r="Q113" i="30"/>
  <c r="U112" i="30"/>
  <c r="P112" i="30" s="1"/>
  <c r="Q112" i="30"/>
  <c r="Q111" i="30"/>
  <c r="P111" i="30"/>
  <c r="U109" i="30"/>
  <c r="P109" i="30" s="1"/>
  <c r="Q109" i="30"/>
  <c r="U108" i="30"/>
  <c r="P108" i="30" s="1"/>
  <c r="Q108" i="30"/>
  <c r="U107" i="30"/>
  <c r="P107" i="30" s="1"/>
  <c r="Q107" i="30"/>
  <c r="U106" i="30"/>
  <c r="P106" i="30" s="1"/>
  <c r="Q106" i="30"/>
  <c r="U105" i="30"/>
  <c r="P105" i="30" s="1"/>
  <c r="Q105" i="30"/>
  <c r="U104" i="30"/>
  <c r="P104" i="30" s="1"/>
  <c r="Q104" i="30"/>
  <c r="U103" i="30"/>
  <c r="P103" i="30" s="1"/>
  <c r="Q103" i="30"/>
  <c r="U102" i="30"/>
  <c r="P102" i="30" s="1"/>
  <c r="Q102" i="30"/>
  <c r="U101" i="30"/>
  <c r="P101" i="30" s="1"/>
  <c r="Q101" i="30"/>
  <c r="U100" i="30"/>
  <c r="P100" i="30" s="1"/>
  <c r="Q100" i="30"/>
  <c r="U99" i="30"/>
  <c r="P99" i="30" s="1"/>
  <c r="Q99" i="30"/>
  <c r="U98" i="30"/>
  <c r="P98" i="30" s="1"/>
  <c r="Q98" i="30"/>
  <c r="U97" i="30"/>
  <c r="P97" i="30" s="1"/>
  <c r="Q97" i="30"/>
  <c r="U96" i="30"/>
  <c r="P96" i="30" s="1"/>
  <c r="Q96" i="30"/>
  <c r="U95" i="30"/>
  <c r="P95" i="30" s="1"/>
  <c r="Q95" i="30"/>
  <c r="T53" i="12" l="1"/>
  <c r="R53" i="12" s="1"/>
  <c r="S53" i="12"/>
  <c r="T52" i="12"/>
  <c r="R52" i="12" s="1"/>
  <c r="S52" i="12"/>
  <c r="T51" i="12"/>
  <c r="R51" i="12" s="1"/>
  <c r="S51" i="12"/>
  <c r="T49" i="12"/>
  <c r="R49" i="12" s="1"/>
  <c r="S49" i="12"/>
  <c r="T48" i="12"/>
  <c r="R48" i="12" s="1"/>
  <c r="S48" i="12"/>
  <c r="T47" i="12"/>
  <c r="R47" i="12" s="1"/>
  <c r="S47" i="12"/>
  <c r="T46" i="12"/>
  <c r="R46" i="12" s="1"/>
  <c r="S46" i="12"/>
  <c r="S44" i="12" l="1"/>
  <c r="S42" i="12"/>
  <c r="S41" i="12"/>
  <c r="S40" i="12"/>
  <c r="S39" i="12"/>
  <c r="S38" i="12"/>
  <c r="S37" i="12"/>
  <c r="S35" i="12"/>
  <c r="S34" i="12"/>
  <c r="S33" i="12"/>
  <c r="S32" i="12"/>
  <c r="S18" i="12"/>
  <c r="T44" i="12"/>
  <c r="R44" i="12" s="1"/>
  <c r="U38" i="30" l="1"/>
  <c r="P38" i="30" s="1"/>
  <c r="Q38" i="30"/>
  <c r="U37" i="30"/>
  <c r="P37" i="30" s="1"/>
  <c r="Q37" i="30"/>
  <c r="U36" i="30"/>
  <c r="P36" i="30" s="1"/>
  <c r="Q36" i="30"/>
  <c r="U35" i="30"/>
  <c r="P35" i="30" s="1"/>
  <c r="Q35" i="30"/>
  <c r="U34" i="30"/>
  <c r="P34" i="30" s="1"/>
  <c r="Q34" i="30"/>
  <c r="U85" i="30" l="1"/>
  <c r="P85" i="30" s="1"/>
  <c r="Q85" i="30"/>
  <c r="U84" i="30"/>
  <c r="P84" i="30" s="1"/>
  <c r="Q84" i="30"/>
  <c r="U377" i="30" l="1"/>
  <c r="P377" i="30" s="1"/>
  <c r="Q377" i="30"/>
  <c r="U234" i="30"/>
  <c r="P234" i="30" s="1"/>
  <c r="Q234" i="30"/>
  <c r="U233" i="30"/>
  <c r="P233" i="30" s="1"/>
  <c r="Q233" i="30"/>
  <c r="U232" i="30"/>
  <c r="P232" i="30" s="1"/>
  <c r="Q232" i="30"/>
  <c r="Q231" i="30"/>
  <c r="P231" i="30"/>
  <c r="T64" i="12" l="1"/>
  <c r="R64" i="12" s="1"/>
  <c r="S64" i="12"/>
  <c r="T63" i="12"/>
  <c r="R63" i="12" s="1"/>
  <c r="S63" i="12"/>
  <c r="T42" i="12"/>
  <c r="R42" i="12" s="1"/>
  <c r="T41" i="12"/>
  <c r="R41" i="12" s="1"/>
  <c r="T40" i="12"/>
  <c r="R40" i="12" s="1"/>
  <c r="T39" i="12"/>
  <c r="R39" i="12" s="1"/>
  <c r="T38" i="12"/>
  <c r="R38" i="12" s="1"/>
  <c r="T37" i="12"/>
  <c r="R37" i="12" s="1"/>
  <c r="T35" i="12"/>
  <c r="R35" i="12" s="1"/>
  <c r="T34" i="12"/>
  <c r="R34" i="12" s="1"/>
  <c r="T33" i="12"/>
  <c r="R33" i="12" s="1"/>
  <c r="T32" i="12"/>
  <c r="R32" i="12" s="1"/>
  <c r="T18" i="12"/>
  <c r="R18" i="12" s="1"/>
  <c r="U7" i="37" l="1"/>
  <c r="U20" i="37"/>
  <c r="U19" i="37"/>
  <c r="P19" i="37" s="1"/>
  <c r="Q19" i="37"/>
  <c r="U17" i="37"/>
  <c r="U16" i="37"/>
  <c r="P16" i="37" s="1"/>
  <c r="Q16" i="37"/>
  <c r="U14" i="37"/>
  <c r="U13" i="37"/>
  <c r="P13" i="37" s="1"/>
  <c r="Q13" i="37"/>
  <c r="U11" i="37"/>
  <c r="U10" i="37"/>
  <c r="U9" i="37"/>
  <c r="U8" i="37"/>
  <c r="U6" i="37"/>
  <c r="P6" i="37" s="1"/>
  <c r="Q6" i="37"/>
  <c r="U54" i="30" l="1"/>
  <c r="P54" i="30" s="1"/>
  <c r="Q54" i="30"/>
  <c r="U41" i="30"/>
  <c r="P41" i="30" s="1"/>
  <c r="Q41" i="30"/>
  <c r="Q6" i="30"/>
  <c r="U6" i="30"/>
  <c r="P6" i="30" s="1"/>
  <c r="U65" i="30" l="1"/>
  <c r="P65" i="30" s="1"/>
  <c r="Q65" i="30"/>
  <c r="U64" i="30"/>
  <c r="P64" i="30" s="1"/>
  <c r="Q64" i="30"/>
  <c r="U63" i="30"/>
  <c r="P63" i="30" s="1"/>
  <c r="Q63" i="30"/>
  <c r="U62" i="30"/>
  <c r="P62" i="30" s="1"/>
  <c r="Q62" i="30"/>
  <c r="U61" i="30"/>
  <c r="P61" i="30" s="1"/>
  <c r="Q61" i="30"/>
  <c r="U60" i="30"/>
  <c r="P60" i="30" s="1"/>
  <c r="Q60" i="30"/>
  <c r="U59" i="30"/>
  <c r="P59" i="30" s="1"/>
  <c r="Q59" i="30"/>
  <c r="U58" i="30"/>
  <c r="P58" i="30" s="1"/>
  <c r="Q58" i="30"/>
  <c r="U57" i="30"/>
  <c r="P57" i="30" s="1"/>
  <c r="Q57" i="30"/>
  <c r="U56" i="30"/>
  <c r="P56" i="30" s="1"/>
  <c r="Q56" i="30"/>
  <c r="U55" i="30"/>
  <c r="P55" i="30" s="1"/>
  <c r="Q55" i="30"/>
  <c r="U52" i="30"/>
  <c r="P52" i="30" s="1"/>
  <c r="Q52" i="30"/>
  <c r="U51" i="30"/>
  <c r="P51" i="30" s="1"/>
  <c r="Q51" i="30"/>
  <c r="U50" i="30"/>
  <c r="P50" i="30" s="1"/>
  <c r="Q50" i="30"/>
  <c r="U49" i="30"/>
  <c r="P49" i="30" s="1"/>
  <c r="Q49" i="30"/>
  <c r="U48" i="30"/>
  <c r="P48" i="30" s="1"/>
  <c r="Q48" i="30"/>
  <c r="U47" i="30"/>
  <c r="P47" i="30" s="1"/>
  <c r="Q47" i="30"/>
  <c r="U46" i="30"/>
  <c r="P46" i="30" s="1"/>
  <c r="Q46" i="30"/>
  <c r="U45" i="30"/>
  <c r="P45" i="30" s="1"/>
  <c r="Q45" i="30"/>
  <c r="U44" i="30"/>
  <c r="P44" i="30" s="1"/>
  <c r="Q44" i="30"/>
  <c r="U43" i="30"/>
  <c r="P43" i="30" s="1"/>
  <c r="Q43" i="30"/>
  <c r="U42" i="30"/>
  <c r="P42" i="30" s="1"/>
  <c r="Q42" i="30"/>
  <c r="U408" i="30" l="1"/>
  <c r="P408" i="30" s="1"/>
  <c r="Q408" i="30"/>
  <c r="V7" i="21"/>
  <c r="Q7" i="21" s="1"/>
  <c r="V6" i="21"/>
  <c r="Q6" i="21" s="1"/>
  <c r="V5" i="21"/>
  <c r="Q5" i="21" s="1"/>
  <c r="V4" i="21"/>
  <c r="Q4" i="21" s="1"/>
  <c r="R4" i="21"/>
  <c r="Q3" i="21" l="1"/>
  <c r="R3" i="21"/>
  <c r="U382" i="30"/>
  <c r="P382" i="30" s="1"/>
  <c r="Q382" i="30"/>
  <c r="U198" i="30" l="1"/>
  <c r="U396" i="30"/>
  <c r="P396" i="30" s="1"/>
  <c r="Q396" i="30"/>
  <c r="U406" i="30"/>
  <c r="P406" i="30" s="1"/>
  <c r="Q406" i="30"/>
  <c r="U384" i="30"/>
  <c r="P384" i="30" s="1"/>
  <c r="Q384" i="30"/>
  <c r="U197" i="30" l="1"/>
  <c r="U428" i="30" l="1"/>
  <c r="P428" i="30" s="1"/>
  <c r="Q428" i="30"/>
  <c r="U426" i="30"/>
  <c r="P426" i="30" s="1"/>
  <c r="Q426" i="30"/>
  <c r="U425" i="30"/>
  <c r="P425" i="30" s="1"/>
  <c r="Q425" i="30"/>
  <c r="U424" i="30"/>
  <c r="P424" i="30" s="1"/>
  <c r="Q424" i="30"/>
  <c r="U423" i="30"/>
  <c r="P423" i="30" s="1"/>
  <c r="Q423" i="30"/>
  <c r="U392" i="30" l="1"/>
  <c r="U395" i="30" l="1"/>
  <c r="P395" i="30" s="1"/>
  <c r="Q395" i="30"/>
  <c r="U394" i="30"/>
  <c r="P394" i="30" s="1"/>
  <c r="Q394" i="30"/>
  <c r="P392" i="30"/>
  <c r="Q392" i="30"/>
  <c r="U303" i="30"/>
  <c r="P303" i="30" s="1"/>
  <c r="Q303" i="30"/>
  <c r="U302" i="30"/>
  <c r="P302" i="30" s="1"/>
  <c r="Q302" i="30"/>
  <c r="U301" i="30"/>
  <c r="P301" i="30" s="1"/>
  <c r="Q301" i="30"/>
  <c r="U300" i="30"/>
  <c r="P300" i="30" s="1"/>
  <c r="Q300" i="30"/>
  <c r="Q299" i="30"/>
  <c r="P299" i="30"/>
  <c r="U298" i="30"/>
  <c r="P298" i="30" s="1"/>
  <c r="Q298" i="30"/>
  <c r="U297" i="30"/>
  <c r="P297" i="30" s="1"/>
  <c r="Q297" i="30"/>
  <c r="U296" i="30"/>
  <c r="P296" i="30" s="1"/>
  <c r="Q296" i="30"/>
  <c r="U295" i="30"/>
  <c r="P295" i="30" s="1"/>
  <c r="Q295" i="30"/>
  <c r="U294" i="30"/>
  <c r="P294" i="30" s="1"/>
  <c r="Q294" i="30"/>
  <c r="U293" i="30"/>
  <c r="P293" i="30" s="1"/>
  <c r="Q293" i="30"/>
  <c r="U292" i="30"/>
  <c r="P292" i="30" s="1"/>
  <c r="Q292" i="30"/>
  <c r="Q291" i="30"/>
  <c r="P291" i="30"/>
  <c r="U290" i="30"/>
  <c r="P290" i="30" s="1"/>
  <c r="Q290" i="30"/>
  <c r="U289" i="30"/>
  <c r="P289" i="30" s="1"/>
  <c r="Q289" i="30"/>
  <c r="U288" i="30"/>
  <c r="P288" i="30" s="1"/>
  <c r="Q288" i="30"/>
  <c r="U287" i="30"/>
  <c r="P287" i="30" s="1"/>
  <c r="Q287" i="30"/>
  <c r="U286" i="30"/>
  <c r="P286" i="30" s="1"/>
  <c r="Q286" i="30"/>
  <c r="U285" i="30"/>
  <c r="P285" i="30" s="1"/>
  <c r="Q285" i="30"/>
  <c r="U284" i="30"/>
  <c r="P284" i="30" s="1"/>
  <c r="Q284" i="30"/>
  <c r="Q283" i="30"/>
  <c r="P283" i="30"/>
  <c r="U282" i="30"/>
  <c r="U281" i="30"/>
  <c r="U280" i="30"/>
  <c r="U279" i="30"/>
  <c r="U278" i="30"/>
  <c r="U277" i="30"/>
  <c r="U276" i="30"/>
  <c r="U273" i="30"/>
  <c r="U272" i="30"/>
  <c r="U271" i="30"/>
  <c r="U270" i="30"/>
  <c r="U269" i="30"/>
  <c r="U268" i="30"/>
  <c r="U267" i="30"/>
  <c r="U266" i="30"/>
  <c r="U264" i="30"/>
  <c r="U263" i="30"/>
  <c r="U262" i="30"/>
  <c r="U261" i="30"/>
  <c r="U260" i="30"/>
  <c r="U259" i="30"/>
  <c r="U258" i="30"/>
  <c r="U257" i="30"/>
  <c r="U255" i="30"/>
  <c r="U254" i="30"/>
  <c r="P254" i="30" s="1"/>
  <c r="U253" i="30"/>
  <c r="U252" i="30"/>
  <c r="U251" i="30"/>
  <c r="U250" i="30"/>
  <c r="U249" i="30"/>
  <c r="Q254" i="30"/>
  <c r="U247" i="30"/>
  <c r="U246" i="30"/>
  <c r="P246" i="30" s="1"/>
  <c r="U245" i="30"/>
  <c r="P245" i="30" s="1"/>
  <c r="U244" i="30"/>
  <c r="U243" i="30"/>
  <c r="U242" i="30"/>
  <c r="U241" i="30"/>
  <c r="U240" i="30"/>
  <c r="U239" i="30"/>
  <c r="U238" i="30"/>
  <c r="U237" i="30"/>
  <c r="U236" i="30"/>
  <c r="Q246" i="30"/>
  <c r="Q245" i="30"/>
  <c r="U230" i="30"/>
  <c r="U229" i="30"/>
  <c r="U228" i="30"/>
  <c r="U227" i="30"/>
  <c r="U226" i="30"/>
  <c r="U225" i="30"/>
  <c r="U224" i="30"/>
  <c r="U223" i="30"/>
  <c r="U222" i="30"/>
  <c r="U221" i="30"/>
  <c r="U219" i="30"/>
  <c r="U217" i="30"/>
  <c r="U216" i="30"/>
  <c r="U215" i="30"/>
  <c r="U214" i="30"/>
  <c r="U213" i="30"/>
  <c r="U212" i="30"/>
  <c r="U210" i="30"/>
  <c r="U209" i="30"/>
  <c r="U207" i="30"/>
  <c r="U206" i="30"/>
  <c r="U205" i="30"/>
  <c r="U204" i="30"/>
  <c r="U203" i="30"/>
  <c r="U202" i="30"/>
  <c r="U201" i="30"/>
  <c r="U194" i="30"/>
  <c r="U193" i="30"/>
  <c r="U192" i="30"/>
  <c r="U191" i="30"/>
  <c r="U190" i="30"/>
  <c r="U189" i="30"/>
  <c r="U188" i="30"/>
  <c r="U187" i="30"/>
  <c r="U186" i="30"/>
  <c r="U185" i="30"/>
  <c r="U183" i="30"/>
  <c r="U182" i="30"/>
  <c r="U181" i="30"/>
  <c r="U180" i="30"/>
  <c r="P282" i="30" l="1"/>
  <c r="Q282" i="30"/>
  <c r="P281" i="30"/>
  <c r="Q281" i="30"/>
  <c r="P280" i="30"/>
  <c r="Q280" i="30"/>
  <c r="P279" i="30"/>
  <c r="Q279" i="30"/>
  <c r="P278" i="30"/>
  <c r="Q278" i="30"/>
  <c r="P277" i="30"/>
  <c r="Q277" i="30"/>
  <c r="P276" i="30"/>
  <c r="Q276" i="30"/>
  <c r="Q275" i="30"/>
  <c r="P275" i="30"/>
  <c r="P273" i="30"/>
  <c r="Q273" i="30"/>
  <c r="Q272" i="30"/>
  <c r="P272" i="30"/>
  <c r="P271" i="30"/>
  <c r="Q271" i="30"/>
  <c r="P270" i="30"/>
  <c r="Q270" i="30"/>
  <c r="P269" i="30"/>
  <c r="Q269" i="30"/>
  <c r="P268" i="30"/>
  <c r="Q268" i="30"/>
  <c r="P267" i="30"/>
  <c r="Q267" i="30"/>
  <c r="P266" i="30"/>
  <c r="Q266" i="30"/>
  <c r="Q265" i="30"/>
  <c r="P265" i="30"/>
  <c r="P264" i="30"/>
  <c r="Q264" i="30"/>
  <c r="Q263" i="30"/>
  <c r="P263" i="30"/>
  <c r="Q262" i="30"/>
  <c r="P262" i="30"/>
  <c r="P261" i="30"/>
  <c r="Q261" i="30"/>
  <c r="P260" i="30"/>
  <c r="Q260" i="30"/>
  <c r="Q259" i="30"/>
  <c r="P259" i="30"/>
  <c r="Q258" i="30"/>
  <c r="P258" i="30"/>
  <c r="P257" i="30"/>
  <c r="Q257" i="30"/>
  <c r="P255" i="30"/>
  <c r="Q255" i="30"/>
  <c r="P253" i="30"/>
  <c r="Q253" i="30"/>
  <c r="P252" i="30"/>
  <c r="Q252" i="30"/>
  <c r="P251" i="30"/>
  <c r="Q251" i="30"/>
  <c r="P250" i="30"/>
  <c r="Q250" i="30"/>
  <c r="P249" i="30"/>
  <c r="Q249" i="30"/>
  <c r="P247" i="30"/>
  <c r="Q247" i="30"/>
  <c r="P244" i="30"/>
  <c r="Q244" i="30"/>
  <c r="P243" i="30"/>
  <c r="Q243" i="30"/>
  <c r="P242" i="30"/>
  <c r="Q242" i="30"/>
  <c r="P241" i="30"/>
  <c r="Q241" i="30"/>
  <c r="P240" i="30"/>
  <c r="Q240" i="30"/>
  <c r="P239" i="30"/>
  <c r="Q239" i="30"/>
  <c r="P238" i="30"/>
  <c r="Q238" i="30"/>
  <c r="P237" i="30"/>
  <c r="Q237" i="30"/>
  <c r="P236" i="30"/>
  <c r="Q236" i="30"/>
  <c r="P230" i="30"/>
  <c r="Q230" i="30"/>
  <c r="P229" i="30"/>
  <c r="Q229" i="30"/>
  <c r="P228" i="30"/>
  <c r="Q228" i="30"/>
  <c r="P227" i="30"/>
  <c r="Q227" i="30"/>
  <c r="P226" i="30"/>
  <c r="Q226" i="30"/>
  <c r="P225" i="30"/>
  <c r="Q225" i="30"/>
  <c r="P224" i="30"/>
  <c r="Q224" i="30"/>
  <c r="P223" i="30"/>
  <c r="Q223" i="30"/>
  <c r="P222" i="30"/>
  <c r="Q222" i="30"/>
  <c r="P221" i="30"/>
  <c r="Q221" i="30"/>
  <c r="Q220" i="30"/>
  <c r="P220" i="30"/>
  <c r="P219" i="30"/>
  <c r="Q219" i="30"/>
  <c r="P217" i="30"/>
  <c r="Q217" i="30"/>
  <c r="P216" i="30"/>
  <c r="Q216" i="30"/>
  <c r="Q215" i="30"/>
  <c r="P215" i="30"/>
  <c r="Q214" i="30"/>
  <c r="P214" i="30"/>
  <c r="P213" i="30"/>
  <c r="Q213" i="30"/>
  <c r="P212" i="30"/>
  <c r="Q212" i="30"/>
  <c r="Q210" i="30"/>
  <c r="P210" i="30"/>
  <c r="Q209" i="30"/>
  <c r="P209" i="30"/>
  <c r="P207" i="30"/>
  <c r="Q207" i="30"/>
  <c r="P206" i="30"/>
  <c r="Q206" i="30"/>
  <c r="Q205" i="30"/>
  <c r="P205" i="30"/>
  <c r="Q204" i="30"/>
  <c r="P204" i="30"/>
  <c r="P203" i="30"/>
  <c r="Q203" i="30"/>
  <c r="P202" i="30"/>
  <c r="Q202" i="30"/>
  <c r="Q201" i="30"/>
  <c r="P201" i="30"/>
  <c r="Q198" i="30"/>
  <c r="P198" i="30"/>
  <c r="P197" i="30"/>
  <c r="Q197" i="30"/>
  <c r="Q196" i="30"/>
  <c r="P196" i="30"/>
  <c r="P194" i="30"/>
  <c r="Q194" i="30"/>
  <c r="P193" i="30"/>
  <c r="Q193" i="30"/>
  <c r="Q192" i="30"/>
  <c r="P192" i="30"/>
  <c r="Q191" i="30"/>
  <c r="P191" i="30"/>
  <c r="P190" i="30"/>
  <c r="Q190" i="30"/>
  <c r="P189" i="30"/>
  <c r="Q189" i="30"/>
  <c r="Q188" i="30"/>
  <c r="P188" i="30"/>
  <c r="Q187" i="30"/>
  <c r="P187" i="30"/>
  <c r="P186" i="30"/>
  <c r="Q186" i="30"/>
  <c r="P185" i="30"/>
  <c r="Q185" i="30"/>
  <c r="U184" i="30"/>
  <c r="P184" i="30" s="1"/>
  <c r="Q184" i="30"/>
  <c r="Q183" i="30"/>
  <c r="P183" i="30"/>
  <c r="Q182" i="30"/>
  <c r="P182" i="30"/>
  <c r="P181" i="30"/>
  <c r="Q181" i="30"/>
  <c r="P180" i="30"/>
  <c r="Q180" i="30"/>
  <c r="U23" i="37" l="1"/>
  <c r="U22" i="37"/>
  <c r="P22" i="37" s="1"/>
  <c r="Q22" i="37"/>
  <c r="U312" i="30" l="1"/>
  <c r="U311" i="30"/>
  <c r="P312" i="30" l="1"/>
  <c r="Q312" i="30"/>
  <c r="P311" i="30"/>
  <c r="Q311" i="30"/>
  <c r="U310" i="30"/>
  <c r="P310" i="30" s="1"/>
  <c r="Q310" i="30"/>
  <c r="U429" i="30" l="1"/>
  <c r="U405" i="30"/>
  <c r="P405" i="30" s="1"/>
  <c r="Q405" i="30"/>
  <c r="U404" i="30"/>
  <c r="P404" i="30" s="1"/>
  <c r="Q404" i="30"/>
  <c r="U407" i="30"/>
  <c r="P407" i="30" s="1"/>
  <c r="Q407" i="30"/>
  <c r="U390" i="30"/>
  <c r="U372" i="30"/>
  <c r="U379" i="30" l="1"/>
  <c r="P379" i="30" s="1"/>
  <c r="Q379" i="30"/>
  <c r="U402" i="30" l="1"/>
  <c r="U401" i="30"/>
  <c r="U400" i="30"/>
  <c r="U385" i="30"/>
  <c r="U383" i="30"/>
  <c r="U378" i="30"/>
  <c r="U376" i="30"/>
  <c r="U375" i="30"/>
  <c r="U374" i="30"/>
  <c r="U373" i="30"/>
  <c r="U399" i="30"/>
  <c r="U398" i="30"/>
  <c r="Q369" i="30"/>
  <c r="U370" i="30"/>
  <c r="U369" i="30"/>
  <c r="P369" i="30" s="1"/>
  <c r="U367" i="30"/>
  <c r="U366" i="30"/>
  <c r="U365" i="30"/>
  <c r="U364" i="30"/>
  <c r="U363" i="30"/>
  <c r="U361" i="30"/>
  <c r="U359" i="30"/>
  <c r="Q360" i="30"/>
  <c r="U338" i="30" l="1"/>
  <c r="P338" i="30" s="1"/>
  <c r="U339" i="30"/>
  <c r="P339" i="30" s="1"/>
  <c r="Q338" i="30"/>
  <c r="Q339" i="30"/>
  <c r="P429" i="30" l="1"/>
  <c r="Q429" i="30"/>
  <c r="U45" i="37" l="1"/>
  <c r="U44" i="37"/>
  <c r="U43" i="37"/>
  <c r="U42" i="37"/>
  <c r="U31" i="37"/>
  <c r="U30" i="37"/>
  <c r="U29" i="37"/>
  <c r="U28" i="37"/>
  <c r="U27" i="37"/>
  <c r="U26" i="37"/>
  <c r="U40" i="37"/>
  <c r="U39" i="37"/>
  <c r="U38" i="37"/>
  <c r="U37" i="37"/>
  <c r="U36" i="37"/>
  <c r="U35" i="37"/>
  <c r="U33" i="37"/>
  <c r="U34" i="37"/>
  <c r="Q35" i="37" l="1"/>
  <c r="P35" i="37"/>
  <c r="Q33" i="37"/>
  <c r="P33" i="37"/>
  <c r="Q390" i="30" l="1"/>
  <c r="P390" i="30"/>
  <c r="Q373" i="30" l="1"/>
  <c r="P373" i="30"/>
  <c r="U354" i="30" l="1"/>
  <c r="P354" i="30" s="1"/>
  <c r="Q354" i="30"/>
  <c r="U353" i="30"/>
  <c r="P353" i="30" s="1"/>
  <c r="Q353" i="30"/>
  <c r="Q378" i="30" l="1"/>
  <c r="P378" i="30"/>
  <c r="U326" i="30"/>
  <c r="P326" i="30" s="1"/>
  <c r="Q326" i="30"/>
  <c r="U325" i="30"/>
  <c r="P325" i="30" s="1"/>
  <c r="Q325" i="30"/>
  <c r="U324" i="30"/>
  <c r="P324" i="30" s="1"/>
  <c r="Q324" i="30"/>
  <c r="U323" i="30"/>
  <c r="P323" i="30" s="1"/>
  <c r="Q323" i="30"/>
  <c r="U322" i="30"/>
  <c r="P322" i="30" s="1"/>
  <c r="Q322" i="30"/>
  <c r="U321" i="30"/>
  <c r="P321" i="30" s="1"/>
  <c r="Q321" i="30"/>
  <c r="U32" i="30"/>
  <c r="P32" i="30" s="1"/>
  <c r="Q32" i="30"/>
  <c r="U31" i="30"/>
  <c r="P31" i="30" s="1"/>
  <c r="Q31" i="30"/>
  <c r="U30" i="30"/>
  <c r="P30" i="30" s="1"/>
  <c r="Q30" i="30"/>
  <c r="U29" i="30"/>
  <c r="P29" i="30" s="1"/>
  <c r="Q29" i="30"/>
  <c r="U28" i="30"/>
  <c r="P28" i="30" s="1"/>
  <c r="Q28" i="30"/>
  <c r="U27" i="30"/>
  <c r="P27" i="30" s="1"/>
  <c r="Q27" i="30"/>
  <c r="U26" i="30"/>
  <c r="P26" i="30" s="1"/>
  <c r="Q26" i="30"/>
  <c r="U25" i="30"/>
  <c r="P25" i="30" s="1"/>
  <c r="Q25" i="30"/>
  <c r="U24" i="30"/>
  <c r="P24" i="30" s="1"/>
  <c r="Q24" i="30"/>
  <c r="U23" i="30"/>
  <c r="P23" i="30" s="1"/>
  <c r="Q23" i="30"/>
  <c r="U22" i="30"/>
  <c r="P22" i="30" s="1"/>
  <c r="Q22" i="30"/>
  <c r="U21" i="30"/>
  <c r="P21" i="30" s="1"/>
  <c r="Q21" i="30"/>
  <c r="U20" i="30"/>
  <c r="P20" i="30" s="1"/>
  <c r="Q20" i="30"/>
  <c r="U14" i="30"/>
  <c r="P14" i="30" s="1"/>
  <c r="Q14" i="30"/>
  <c r="U17" i="30"/>
  <c r="P17" i="30" s="1"/>
  <c r="Q17" i="30"/>
  <c r="U16" i="30"/>
  <c r="P16" i="30" s="1"/>
  <c r="Q16" i="30"/>
  <c r="U15" i="30"/>
  <c r="P15" i="30" s="1"/>
  <c r="Q15" i="30"/>
  <c r="U13" i="30"/>
  <c r="P13" i="30" s="1"/>
  <c r="Q13" i="30"/>
  <c r="U18" i="30"/>
  <c r="P18" i="30" s="1"/>
  <c r="Q18" i="30"/>
  <c r="U12" i="30"/>
  <c r="P12" i="30" s="1"/>
  <c r="Q12" i="30"/>
  <c r="U11" i="30"/>
  <c r="P11" i="30" s="1"/>
  <c r="Q11" i="30"/>
  <c r="U10" i="30"/>
  <c r="P10" i="30" s="1"/>
  <c r="Q10" i="30"/>
  <c r="U9" i="30"/>
  <c r="P9" i="30" s="1"/>
  <c r="Q9" i="30"/>
  <c r="U8" i="30"/>
  <c r="P8" i="30" s="1"/>
  <c r="Q8" i="30"/>
  <c r="U7" i="30"/>
  <c r="P7" i="30" s="1"/>
  <c r="Q7" i="30"/>
  <c r="P359" i="30" l="1"/>
  <c r="Q359" i="30"/>
  <c r="U357" i="30"/>
  <c r="P357" i="30" s="1"/>
  <c r="Q357" i="30"/>
  <c r="P376" i="30" l="1"/>
  <c r="Q376" i="30"/>
  <c r="U351" i="30" l="1"/>
  <c r="P351" i="30" s="1"/>
  <c r="Q351" i="30"/>
  <c r="Q349" i="30"/>
  <c r="U349" i="30"/>
  <c r="P349" i="30" s="1"/>
  <c r="Q350" i="30"/>
  <c r="U350" i="30"/>
  <c r="P350" i="30" s="1"/>
  <c r="P363" i="30"/>
  <c r="Q363" i="30"/>
  <c r="U337" i="30" l="1"/>
  <c r="P337" i="30" s="1"/>
  <c r="Q337" i="30"/>
  <c r="U336" i="30"/>
  <c r="P336" i="30" s="1"/>
  <c r="Q336" i="30"/>
  <c r="U335" i="30"/>
  <c r="P335" i="30" s="1"/>
  <c r="Q335" i="30"/>
  <c r="Q28" i="37" l="1"/>
  <c r="P28" i="37"/>
  <c r="P375" i="30" l="1"/>
  <c r="Q375" i="30"/>
  <c r="Q44" i="37"/>
  <c r="Q42" i="37"/>
  <c r="Q39" i="37"/>
  <c r="P39" i="37"/>
  <c r="Q37" i="37"/>
  <c r="P37" i="37"/>
  <c r="Q30" i="37"/>
  <c r="P30" i="37"/>
  <c r="Q26" i="37"/>
  <c r="P26" i="37"/>
  <c r="S70" i="12"/>
  <c r="T70" i="12"/>
  <c r="R70" i="12" s="1"/>
  <c r="S85" i="12"/>
  <c r="R85" i="12"/>
  <c r="S71" i="12"/>
  <c r="T71" i="12"/>
  <c r="R71" i="12" s="1"/>
  <c r="S86" i="12"/>
  <c r="R86" i="12"/>
  <c r="S72" i="12"/>
  <c r="T72" i="12"/>
  <c r="R72" i="12" s="1"/>
  <c r="S87" i="12"/>
  <c r="R87" i="12"/>
  <c r="S73" i="12"/>
  <c r="T73" i="12"/>
  <c r="R73" i="12" s="1"/>
  <c r="S88" i="12"/>
  <c r="R88" i="12"/>
  <c r="S74" i="12"/>
  <c r="T74" i="12"/>
  <c r="R74" i="12" s="1"/>
  <c r="S89" i="12"/>
  <c r="R89" i="12"/>
  <c r="S75" i="12"/>
  <c r="T75" i="12"/>
  <c r="R75" i="12" s="1"/>
  <c r="S90" i="12"/>
  <c r="R90" i="12"/>
  <c r="S76" i="12"/>
  <c r="T76" i="12"/>
  <c r="R76" i="12" s="1"/>
  <c r="S91" i="12"/>
  <c r="R91" i="12"/>
  <c r="S77" i="12"/>
  <c r="T77" i="12"/>
  <c r="R77" i="12" s="1"/>
  <c r="S92" i="12"/>
  <c r="R92" i="12"/>
  <c r="S78" i="12"/>
  <c r="T78" i="12"/>
  <c r="R78" i="12" s="1"/>
  <c r="S93" i="12"/>
  <c r="R93" i="12"/>
  <c r="S79" i="12"/>
  <c r="T79" i="12"/>
  <c r="R79" i="12" s="1"/>
  <c r="S94" i="12"/>
  <c r="R94" i="12"/>
  <c r="S80" i="12"/>
  <c r="T80" i="12"/>
  <c r="R80" i="12" s="1"/>
  <c r="S95" i="12"/>
  <c r="R95" i="12"/>
  <c r="S81" i="12"/>
  <c r="T81" i="12"/>
  <c r="R81" i="12" s="1"/>
  <c r="S82" i="12"/>
  <c r="T82" i="12"/>
  <c r="R82" i="12" s="1"/>
  <c r="S96" i="12"/>
  <c r="R96" i="12"/>
  <c r="S83" i="12"/>
  <c r="T83" i="12"/>
  <c r="R83" i="12" s="1"/>
  <c r="S97" i="12"/>
  <c r="R97" i="12"/>
  <c r="P5" i="14"/>
  <c r="T5" i="14"/>
  <c r="O5" i="14" s="1"/>
  <c r="P6" i="14"/>
  <c r="T6" i="14"/>
  <c r="O6" i="14" s="1"/>
  <c r="P7" i="14"/>
  <c r="T7" i="14"/>
  <c r="O7" i="14" s="1"/>
  <c r="P8" i="14"/>
  <c r="T8" i="14"/>
  <c r="O8" i="14" s="1"/>
  <c r="P9" i="14"/>
  <c r="T9" i="14"/>
  <c r="O9" i="14" s="1"/>
  <c r="P10" i="14"/>
  <c r="T10" i="14"/>
  <c r="O10" i="14" s="1"/>
  <c r="P11" i="14"/>
  <c r="T11" i="14"/>
  <c r="O11" i="14" s="1"/>
  <c r="P12" i="14"/>
  <c r="T12" i="14"/>
  <c r="O12" i="14" s="1"/>
  <c r="P14" i="14"/>
  <c r="T14" i="14"/>
  <c r="O14" i="14" s="1"/>
  <c r="P15" i="14"/>
  <c r="T15" i="14"/>
  <c r="O15" i="14" s="1"/>
  <c r="P16" i="14"/>
  <c r="T16" i="14"/>
  <c r="O16" i="14" s="1"/>
  <c r="P17" i="14"/>
  <c r="T17" i="14"/>
  <c r="O17" i="14" s="1"/>
  <c r="P18" i="14"/>
  <c r="T18" i="14"/>
  <c r="O18" i="14" s="1"/>
  <c r="P19" i="14"/>
  <c r="T19" i="14"/>
  <c r="O19" i="14" s="1"/>
  <c r="P20" i="14"/>
  <c r="T20" i="14"/>
  <c r="O20" i="14" s="1"/>
  <c r="P21" i="14"/>
  <c r="T21" i="14"/>
  <c r="O21" i="14" s="1"/>
  <c r="P22" i="14"/>
  <c r="T22" i="14"/>
  <c r="O22" i="14" s="1"/>
  <c r="P23" i="14"/>
  <c r="T23" i="14"/>
  <c r="O23" i="14" s="1"/>
  <c r="Q74" i="30"/>
  <c r="U74" i="30"/>
  <c r="P74" i="30" s="1"/>
  <c r="Q75" i="30"/>
  <c r="U75" i="30"/>
  <c r="P75" i="30" s="1"/>
  <c r="Q76" i="30"/>
  <c r="U76" i="30"/>
  <c r="P76" i="30" s="1"/>
  <c r="Q79" i="30"/>
  <c r="U79" i="30"/>
  <c r="P79" i="30" s="1"/>
  <c r="Q80" i="30"/>
  <c r="U80" i="30"/>
  <c r="P80" i="30" s="1"/>
  <c r="Q81" i="30"/>
  <c r="U81" i="30"/>
  <c r="P81" i="30" s="1"/>
  <c r="Q82" i="30"/>
  <c r="U82" i="30"/>
  <c r="P82" i="30" s="1"/>
  <c r="Q83" i="30"/>
  <c r="U83" i="30"/>
  <c r="P83" i="30" s="1"/>
  <c r="Q87" i="30"/>
  <c r="U87" i="30"/>
  <c r="P87" i="30" s="1"/>
  <c r="Q88" i="30"/>
  <c r="U88" i="30"/>
  <c r="P88" i="30" s="1"/>
  <c r="Q89" i="30"/>
  <c r="U89" i="30"/>
  <c r="P89" i="30" s="1"/>
  <c r="Q90" i="30"/>
  <c r="U90" i="30"/>
  <c r="P90" i="30" s="1"/>
  <c r="Q91" i="30"/>
  <c r="U91" i="30"/>
  <c r="P91" i="30" s="1"/>
  <c r="Q92" i="30"/>
  <c r="U92" i="30"/>
  <c r="P92" i="30" s="1"/>
  <c r="Q308" i="30"/>
  <c r="U308" i="30"/>
  <c r="P308" i="30" s="1"/>
  <c r="Q309" i="30"/>
  <c r="U309" i="30"/>
  <c r="P309" i="30" s="1"/>
  <c r="P313" i="30"/>
  <c r="Q313" i="30"/>
  <c r="Q314" i="30"/>
  <c r="U314" i="30"/>
  <c r="P314" i="30" s="1"/>
  <c r="Q315" i="30"/>
  <c r="U315" i="30"/>
  <c r="P315" i="30" s="1"/>
  <c r="P316" i="30"/>
  <c r="Q316" i="30"/>
  <c r="Q317" i="30"/>
  <c r="U317" i="30"/>
  <c r="P317" i="30" s="1"/>
  <c r="Q319" i="30"/>
  <c r="U319" i="30"/>
  <c r="P319" i="30" s="1"/>
  <c r="Q328" i="30"/>
  <c r="U328" i="30"/>
  <c r="P328" i="30" s="1"/>
  <c r="Q329" i="30"/>
  <c r="U329" i="30"/>
  <c r="P329" i="30" s="1"/>
  <c r="Q330" i="30"/>
  <c r="U330" i="30"/>
  <c r="P330" i="30" s="1"/>
  <c r="P331" i="30"/>
  <c r="Q331" i="30"/>
  <c r="Q332" i="30"/>
  <c r="U332" i="30"/>
  <c r="P332" i="30" s="1"/>
  <c r="Q356" i="30"/>
  <c r="U356" i="30"/>
  <c r="P356" i="30" s="1"/>
  <c r="U360" i="30"/>
  <c r="P360" i="30" s="1"/>
  <c r="P364" i="30"/>
  <c r="Q364" i="30"/>
  <c r="P365" i="30"/>
  <c r="Q365" i="30"/>
  <c r="P366" i="30"/>
  <c r="Q366" i="30"/>
  <c r="P367" i="30"/>
  <c r="Q367" i="30"/>
  <c r="P370" i="30"/>
  <c r="Q370" i="30"/>
  <c r="P398" i="30"/>
  <c r="Q398" i="30"/>
  <c r="P399" i="30"/>
  <c r="Q399" i="30"/>
  <c r="Q372" i="30"/>
  <c r="P372" i="30"/>
  <c r="Q374" i="30"/>
  <c r="P374" i="30"/>
  <c r="Q383" i="30"/>
  <c r="P383" i="30"/>
  <c r="Q385" i="30"/>
  <c r="P385" i="30"/>
  <c r="Q400" i="30"/>
  <c r="P400" i="30"/>
  <c r="P401" i="30"/>
  <c r="Q401" i="30"/>
  <c r="Q402" i="30"/>
  <c r="P402" i="30"/>
  <c r="Q403" i="30"/>
  <c r="U403" i="30"/>
  <c r="P403" i="30" s="1"/>
  <c r="Q410" i="30"/>
  <c r="U410" i="30"/>
  <c r="P410" i="30" s="1"/>
  <c r="P3" i="30" l="1"/>
  <c r="Q3" i="30"/>
  <c r="R3" i="12"/>
  <c r="S3" i="12"/>
  <c r="Q3" i="37"/>
  <c r="P3" i="14"/>
  <c r="O3" i="14"/>
  <c r="P2" i="33"/>
  <c r="Q2" i="33"/>
  <c r="Q3" i="12" l="1"/>
  <c r="N3" i="14"/>
  <c r="O2" i="33"/>
  <c r="O3" i="37" l="1"/>
  <c r="P42" i="37" l="1"/>
  <c r="P44" i="37"/>
  <c r="P3" i="3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TatjanaIT</author>
  </authors>
  <commentList>
    <comment ref="A25" authorId="0" shapeId="0" xr:uid="{00000000-0006-0000-0600-000001000000}">
      <text>
        <r>
          <rPr>
            <sz val="8"/>
            <color indexed="81"/>
            <rFont val="Tahoma"/>
            <family val="2"/>
            <charset val="204"/>
          </rPr>
          <t>панель</t>
        </r>
      </text>
    </comment>
    <comment ref="A27" authorId="0" shapeId="0" xr:uid="{00000000-0006-0000-0600-000002000000}">
      <text>
        <r>
          <rPr>
            <sz val="8"/>
            <color indexed="81"/>
            <rFont val="Tahoma"/>
            <family val="2"/>
            <charset val="204"/>
          </rPr>
          <t>панель</t>
        </r>
      </text>
    </comment>
    <comment ref="A29" authorId="0" shapeId="0" xr:uid="{00000000-0006-0000-0600-000003000000}">
      <text>
        <r>
          <rPr>
            <sz val="8"/>
            <color indexed="81"/>
            <rFont val="Tahoma"/>
            <family val="2"/>
            <charset val="204"/>
          </rPr>
          <t>панель</t>
        </r>
      </text>
    </comment>
    <comment ref="A31" authorId="0" shapeId="0" xr:uid="{00000000-0006-0000-0600-000004000000}">
      <text>
        <r>
          <rPr>
            <sz val="8"/>
            <color indexed="81"/>
            <rFont val="Tahoma"/>
            <family val="2"/>
            <charset val="204"/>
          </rPr>
          <t>панель</t>
        </r>
      </text>
    </comment>
    <comment ref="A33" authorId="0" shapeId="0" xr:uid="{00000000-0006-0000-0600-000005000000}">
      <text>
        <r>
          <rPr>
            <sz val="8"/>
            <color indexed="81"/>
            <rFont val="Tahoma"/>
            <family val="2"/>
            <charset val="204"/>
          </rPr>
          <t>панель</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TatjanaIT</author>
  </authors>
  <commentList>
    <comment ref="A20" authorId="0" shapeId="0" xr:uid="{00000000-0006-0000-0A00-000001000000}">
      <text>
        <r>
          <rPr>
            <sz val="8"/>
            <color indexed="81"/>
            <rFont val="Tahoma"/>
            <family val="2"/>
            <charset val="204"/>
          </rPr>
          <t>панель</t>
        </r>
      </text>
    </comment>
    <comment ref="A22" authorId="0" shapeId="0" xr:uid="{00000000-0006-0000-0A00-000002000000}">
      <text>
        <r>
          <rPr>
            <sz val="8"/>
            <color indexed="81"/>
            <rFont val="Tahoma"/>
            <family val="2"/>
            <charset val="204"/>
          </rPr>
          <t>панель</t>
        </r>
      </text>
    </comment>
    <comment ref="A24" authorId="0" shapeId="0" xr:uid="{00000000-0006-0000-0A00-000003000000}">
      <text>
        <r>
          <rPr>
            <sz val="8"/>
            <color indexed="81"/>
            <rFont val="Tahoma"/>
            <family val="2"/>
            <charset val="204"/>
          </rPr>
          <t>панель</t>
        </r>
      </text>
    </comment>
    <comment ref="A26" authorId="0" shapeId="0" xr:uid="{00000000-0006-0000-0A00-000004000000}">
      <text>
        <r>
          <rPr>
            <sz val="8"/>
            <color indexed="81"/>
            <rFont val="Tahoma"/>
            <family val="2"/>
            <charset val="204"/>
          </rPr>
          <t>панель</t>
        </r>
      </text>
    </comment>
    <comment ref="A28" authorId="0" shapeId="0" xr:uid="{00000000-0006-0000-0A00-000005000000}">
      <text>
        <r>
          <rPr>
            <sz val="8"/>
            <color indexed="81"/>
            <rFont val="Tahoma"/>
            <family val="2"/>
            <charset val="204"/>
          </rPr>
          <t>панель</t>
        </r>
      </text>
    </comment>
    <comment ref="A30" authorId="0" shapeId="0" xr:uid="{00000000-0006-0000-0A00-000006000000}">
      <text>
        <r>
          <rPr>
            <sz val="8"/>
            <color indexed="81"/>
            <rFont val="Tahoma"/>
            <family val="2"/>
            <charset val="204"/>
          </rPr>
          <t>панель</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TatjanaIT</author>
  </authors>
  <commentList>
    <comment ref="A17" authorId="0" shapeId="0" xr:uid="{00000000-0006-0000-0B00-000001000000}">
      <text>
        <r>
          <rPr>
            <sz val="8"/>
            <color indexed="81"/>
            <rFont val="Tahoma"/>
            <family val="2"/>
            <charset val="204"/>
          </rPr>
          <t>панель</t>
        </r>
      </text>
    </comment>
    <comment ref="A19" authorId="0" shapeId="0" xr:uid="{00000000-0006-0000-0B00-000002000000}">
      <text>
        <r>
          <rPr>
            <sz val="8"/>
            <color indexed="81"/>
            <rFont val="Tahoma"/>
            <family val="2"/>
            <charset val="204"/>
          </rPr>
          <t>панель</t>
        </r>
      </text>
    </comment>
    <comment ref="A21" authorId="0" shapeId="0" xr:uid="{00000000-0006-0000-0B00-000003000000}">
      <text>
        <r>
          <rPr>
            <sz val="8"/>
            <color indexed="81"/>
            <rFont val="Tahoma"/>
            <family val="2"/>
            <charset val="204"/>
          </rPr>
          <t>панель</t>
        </r>
      </text>
    </comment>
    <comment ref="A23" authorId="0" shapeId="0" xr:uid="{00000000-0006-0000-0B00-000004000000}">
      <text>
        <r>
          <rPr>
            <sz val="8"/>
            <color indexed="81"/>
            <rFont val="Tahoma"/>
            <family val="2"/>
            <charset val="204"/>
          </rPr>
          <t>панель</t>
        </r>
      </text>
    </comment>
    <comment ref="A25" authorId="0" shapeId="0" xr:uid="{00000000-0006-0000-0B00-000005000000}">
      <text>
        <r>
          <rPr>
            <sz val="8"/>
            <color indexed="81"/>
            <rFont val="Tahoma"/>
            <family val="2"/>
            <charset val="204"/>
          </rPr>
          <t>панель</t>
        </r>
      </text>
    </comment>
    <comment ref="A27" authorId="0" shapeId="0" xr:uid="{00000000-0006-0000-0B00-000006000000}">
      <text>
        <r>
          <rPr>
            <sz val="8"/>
            <color indexed="81"/>
            <rFont val="Tahoma"/>
            <family val="2"/>
            <charset val="204"/>
          </rPr>
          <t>панель</t>
        </r>
      </text>
    </comment>
  </commentList>
</comments>
</file>

<file path=xl/sharedStrings.xml><?xml version="1.0" encoding="utf-8"?>
<sst xmlns="http://schemas.openxmlformats.org/spreadsheetml/2006/main" count="5817" uniqueCount="2187">
  <si>
    <t>MDOU-36HN1-L outdoor</t>
  </si>
  <si>
    <t>MDOU-48HN1-L outdoor</t>
  </si>
  <si>
    <t>MDOU-60HN1-L outdoor</t>
  </si>
  <si>
    <r>
      <rPr>
        <b/>
        <sz val="12"/>
        <color indexed="62"/>
        <rFont val="Arial"/>
        <family val="2"/>
        <charset val="204"/>
      </rPr>
      <t>Отклонение заявленного на регистрацию КП по причине дублирования с уже зарегистрированным КП не является основанием для невыставления коммерческого предложения от дистрибьютора</t>
    </r>
    <r>
      <rPr>
        <sz val="10"/>
        <rFont val="Arial"/>
        <family val="2"/>
        <charset val="204"/>
      </rPr>
      <t xml:space="preserve"> или его представительств в адрес данной дилерской компании (далее компания №2)</t>
    </r>
  </si>
  <si>
    <t>Контроллер для  гостиниц (работа с картой гостя)</t>
  </si>
  <si>
    <t>Розничная цена, USD</t>
  </si>
  <si>
    <t>Аксессуары к 2х-трубным фанкойлам</t>
  </si>
  <si>
    <t>VRF МУЛЬТИЗОНАЛЬНЫЕ ИНВЕРТОРНЫЕ СИСТЕМЫ КОНДИЦИОНИРОВАНИЯ</t>
  </si>
  <si>
    <t>АКСЕССУАРЫ</t>
  </si>
  <si>
    <t>Программа для диагностики</t>
  </si>
  <si>
    <t>Розничная цена unit, USD</t>
  </si>
  <si>
    <t>Вес нетто, кг</t>
  </si>
  <si>
    <t>Фанкойлы</t>
  </si>
  <si>
    <t>Руфтопы</t>
  </si>
  <si>
    <t>Компрессорно-конденсаторные блоки</t>
  </si>
  <si>
    <t>Тепловые насосы</t>
  </si>
  <si>
    <t>БЫТОВЫЕ КОНДИЦИОНЕРЫ (RAC)</t>
  </si>
  <si>
    <t>R410A</t>
  </si>
  <si>
    <t>ПОЛУПРОМЫШЛЕННЫЕ КОНДИЦИОНЕРЫ (PAC)</t>
  </si>
  <si>
    <t>ИНВЕРТОРНЫЕ ПОЛУПРОМЫШЛЕННЫЕ КОНДИЦИОНЕРЫ (PAC)</t>
  </si>
  <si>
    <t>heat pump, R410A</t>
  </si>
  <si>
    <t>heat pump,  R410A</t>
  </si>
  <si>
    <t>Защита интересов компаний, ведущих активное продвижение MDV                                                    - это основной приоритет политики дистрибуции по MDV.</t>
  </si>
  <si>
    <r>
      <rPr>
        <b/>
        <sz val="12"/>
        <color indexed="62"/>
        <rFont val="Arial"/>
        <family val="2"/>
        <charset val="204"/>
      </rPr>
      <t>Регистрация коммерческих предложений</t>
    </r>
    <r>
      <rPr>
        <b/>
        <sz val="10"/>
        <color indexed="10"/>
        <rFont val="Arial"/>
        <family val="2"/>
        <charset val="204"/>
      </rPr>
      <t xml:space="preserve"> </t>
    </r>
    <r>
      <rPr>
        <sz val="10"/>
        <rFont val="Arial"/>
        <family val="2"/>
        <charset val="204"/>
      </rPr>
      <t xml:space="preserve">(далее КП), выполненных на коммерческом оборудовании MDV является важным элементом </t>
    </r>
    <r>
      <rPr>
        <b/>
        <sz val="12"/>
        <color indexed="62"/>
        <rFont val="Arial"/>
        <family val="2"/>
        <charset val="204"/>
      </rPr>
      <t>системы по защите проектов MDV.</t>
    </r>
  </si>
  <si>
    <t>1) право приоритетного резервирования оборудования;</t>
  </si>
  <si>
    <t>2) приоритетную поддержку со стороны производителя:</t>
  </si>
  <si>
    <t>* предоставление официальных писем, подтверждений и сертификатов (по требованию);</t>
  </si>
  <si>
    <t>Регистрируемое КП должно удовлетворять одному их основных критериев по минимальному объёму:</t>
  </si>
  <si>
    <t>Для обеспечения эффективного механизма защиты, при подаче заявки на регистрацию, помимо предоставления спецификации оборудования, необходимо предоставить дополнительные данные:</t>
  </si>
  <si>
    <t>1) название и тип объекта;</t>
  </si>
  <si>
    <t>2) адрес объекта (с указанием населённого пункта и улицы);</t>
  </si>
  <si>
    <r>
      <rPr>
        <b/>
        <sz val="12"/>
        <color indexed="10"/>
        <rFont val="Arial"/>
        <family val="2"/>
        <charset val="204"/>
      </rPr>
      <t>ВАЖНО!</t>
    </r>
    <r>
      <rPr>
        <b/>
        <sz val="12"/>
        <color indexed="62"/>
        <rFont val="Arial"/>
        <family val="2"/>
        <charset val="204"/>
      </rPr>
      <t xml:space="preserve"> Защита объектов проводится в привязке к технологичному решению!</t>
    </r>
  </si>
  <si>
    <t>Если на один и тот же объект предлагаются два или более решения, разные с точки зрения технологии:</t>
  </si>
  <si>
    <t xml:space="preserve">   - на VRF;</t>
  </si>
  <si>
    <t xml:space="preserve">   - на системе чиллер-фанкойл;</t>
  </si>
  <si>
    <t>Габариты блока, мм,   ШхВхГ</t>
  </si>
  <si>
    <t>MDKT3-200FG30</t>
  </si>
  <si>
    <t>MDKT3-300FG30</t>
  </si>
  <si>
    <t>MDKT3-400FG30</t>
  </si>
  <si>
    <t>MDKT3-500FG30</t>
  </si>
  <si>
    <t>MDKT3-600FG30</t>
  </si>
  <si>
    <t>MDKT3-800FG30</t>
  </si>
  <si>
    <t>MDKT3-1000FG30</t>
  </si>
  <si>
    <t>MDKT3-1200FG30</t>
  </si>
  <si>
    <t>MDKT3-1400FG30</t>
  </si>
  <si>
    <t>MDKT3-200FG50</t>
  </si>
  <si>
    <t>MDKT3-300FG50</t>
  </si>
  <si>
    <t>MDKT3-400FG50</t>
  </si>
  <si>
    <t>MDKT3-500FG50</t>
  </si>
  <si>
    <t>MDKT3-600FG50</t>
  </si>
  <si>
    <t>MDKT3-800FG50</t>
  </si>
  <si>
    <t>MDKT3-1000FG50</t>
  </si>
  <si>
    <t>MDKT3-1200FG50</t>
  </si>
  <si>
    <t>MDKT3-1400FG50</t>
  </si>
  <si>
    <t>MDKD-300S</t>
  </si>
  <si>
    <t>MDKD-400S</t>
  </si>
  <si>
    <t>MDKD-500S</t>
  </si>
  <si>
    <t>MDKA-600F</t>
  </si>
  <si>
    <t>MDKA-750F</t>
  </si>
  <si>
    <t>MDKA-850F</t>
  </si>
  <si>
    <t>MDKA-950F</t>
  </si>
  <si>
    <t>MDKA-1200F</t>
  </si>
  <si>
    <t>MDKA-1500F</t>
  </si>
  <si>
    <t>MDVS-252W/DRN1</t>
  </si>
  <si>
    <t>MDVS-280W/DRN1</t>
  </si>
  <si>
    <t>MDVS-335W/DRN1</t>
  </si>
  <si>
    <t>MDV-D45G/N1-R3</t>
  </si>
  <si>
    <t>MDV-D80G/N1Y-R3</t>
  </si>
  <si>
    <t>MDV-D90G/N1Y-R3</t>
  </si>
  <si>
    <t>780*1000*550</t>
  </si>
  <si>
    <t>MDKT2-300G30</t>
  </si>
  <si>
    <t>MDKT2-400G30</t>
  </si>
  <si>
    <t>MDKT2-500G30</t>
  </si>
  <si>
    <t>MDV-D28Q4/N1-A3</t>
  </si>
  <si>
    <t>MDV-D36Q4/N1-A3</t>
  </si>
  <si>
    <t>MDV-D80T2/N1-BA5</t>
  </si>
  <si>
    <t>MDV-D80T1/N1-B</t>
  </si>
  <si>
    <t>MDV-D80DL/N1-C</t>
  </si>
  <si>
    <t>Панель к фанкойлам MDKA-**</t>
  </si>
  <si>
    <t>Панель к фанкойлам MDKD-**</t>
  </si>
  <si>
    <t>KJR-811</t>
  </si>
  <si>
    <t>КОМПРЕССОРНО-КОНДЕНСАТОРНЫЕ БЛОКИ</t>
  </si>
  <si>
    <t>* дополнительный дисконт от производителя под крупные объекты (по согласованию);</t>
  </si>
  <si>
    <t>3) предоствление дополнительной рекламно-технической поддержки от Группы MDV-RUSSIA.</t>
  </si>
  <si>
    <t>По КП, не достигшиим данных объёмов, защита не гарантируется.</t>
  </si>
  <si>
    <t>Дилерская компания, зарегистрировавшая КП первой (далее Компания №1), получает дополнительный сервис и использует привилегии:</t>
  </si>
  <si>
    <r>
      <rPr>
        <b/>
        <sz val="12"/>
        <color indexed="62"/>
        <rFont val="Arial"/>
        <family val="2"/>
        <charset val="204"/>
      </rPr>
      <t>Заявка на регистрацию отправляется в свободной форме менеджеру</t>
    </r>
    <r>
      <rPr>
        <sz val="10"/>
        <rFont val="Arial"/>
        <family val="2"/>
        <charset val="204"/>
      </rPr>
      <t xml:space="preserve"> Дистрибьютора или менеджеру Регионального представительства или Авторизованного партнёра по MDV.</t>
    </r>
  </si>
  <si>
    <t>ширина</t>
  </si>
  <si>
    <t>высота</t>
  </si>
  <si>
    <t>глубина</t>
  </si>
  <si>
    <t>вес брутто, кг</t>
  </si>
  <si>
    <r>
      <t>объем, м</t>
    </r>
    <r>
      <rPr>
        <b/>
        <vertAlign val="superscript"/>
        <sz val="8"/>
        <rFont val="Arial"/>
        <family val="2"/>
        <charset val="204"/>
      </rPr>
      <t>3</t>
    </r>
  </si>
  <si>
    <t>Количество, ед.</t>
  </si>
  <si>
    <t>Сумма заказа, $</t>
  </si>
  <si>
    <t>Объем заказа, м3</t>
  </si>
  <si>
    <t>Вес брутто заказа, кг</t>
  </si>
  <si>
    <t>Коли-чество, ед.</t>
  </si>
  <si>
    <t>Габариты, мм</t>
  </si>
  <si>
    <t>Сумма заказа, unit, $</t>
  </si>
  <si>
    <t>Сумма заказа, set, $</t>
  </si>
  <si>
    <t>unit</t>
  </si>
  <si>
    <t>set</t>
  </si>
  <si>
    <t>Объем заказа, unit, м3</t>
  </si>
  <si>
    <t>Объем заказа, set, м3</t>
  </si>
  <si>
    <t>Вес брутто заказа unit, кг</t>
  </si>
  <si>
    <t>Вес брутто заказа set, кг</t>
  </si>
  <si>
    <r>
      <rPr>
        <b/>
        <sz val="12"/>
        <color indexed="62"/>
        <rFont val="Arial"/>
        <family val="2"/>
        <charset val="204"/>
      </rPr>
      <t>Компания №2</t>
    </r>
    <r>
      <rPr>
        <sz val="10"/>
        <rFont val="Arial"/>
        <family val="2"/>
        <charset val="204"/>
      </rPr>
      <t xml:space="preserve"> сможет вести коммерческую работу по проекту, однако информацию о мерах поддержки со стороны производителя и дистрибьютора в том или ином конкретном случае Компания №2 сможет получить у своего менеджера индивидуально.</t>
    </r>
  </si>
  <si>
    <t>ЦЕЛИ И ПОРЯДОК РАБОТЫ  ЕДИНОЙ БАЗЫ КОММЕРЧЕСКИХ ПРЕДЛОЖЕНИЙ</t>
  </si>
  <si>
    <t>Полупромышленные</t>
  </si>
  <si>
    <t>3) плановую дату сдачи объекта;</t>
  </si>
  <si>
    <t>TWVK09</t>
  </si>
  <si>
    <t>Клапан 3-х ходовой c приводом (универсальный)</t>
  </si>
  <si>
    <t>ЧИЛЛЕРЫ винтовые</t>
  </si>
  <si>
    <t>Вес нетто,     кг</t>
  </si>
  <si>
    <t>--</t>
  </si>
  <si>
    <t>Модель</t>
  </si>
  <si>
    <t>Мощность кВт</t>
  </si>
  <si>
    <t>Потр. мощн., кВт</t>
  </si>
  <si>
    <t>Расход воздуха, м3/ч</t>
  </si>
  <si>
    <t>охл.</t>
  </si>
  <si>
    <t>нагр.</t>
  </si>
  <si>
    <t>Вес нетто,                                     кг</t>
  </si>
  <si>
    <t>1120*1100*435</t>
  </si>
  <si>
    <t>Наименование</t>
  </si>
  <si>
    <t>Мощность., кВт</t>
  </si>
  <si>
    <t>Расход воды</t>
  </si>
  <si>
    <t>Гидр. сопр-е, кПа</t>
  </si>
  <si>
    <t>Габариты блока, мм</t>
  </si>
  <si>
    <t>Вес нетто кг</t>
  </si>
  <si>
    <t>холод</t>
  </si>
  <si>
    <t>тепло</t>
  </si>
  <si>
    <t>м3/ч</t>
  </si>
  <si>
    <t>-</t>
  </si>
  <si>
    <t>ККБ</t>
  </si>
  <si>
    <t>Hitachi</t>
  </si>
  <si>
    <t>Sanyo</t>
  </si>
  <si>
    <t>1032*1307*443</t>
  </si>
  <si>
    <t>1320*1060*730</t>
  </si>
  <si>
    <t>946*400*816</t>
  </si>
  <si>
    <t>1290*400*809</t>
  </si>
  <si>
    <t>MDV-MBQ4-03B</t>
  </si>
  <si>
    <t>840*230*840</t>
  </si>
  <si>
    <t>MDV-MBQ4-02C</t>
  </si>
  <si>
    <t>840*300*840</t>
  </si>
  <si>
    <t>MDV-MBQ4-03A2</t>
  </si>
  <si>
    <t>MDV-MBQ4-02B1</t>
  </si>
  <si>
    <t>Внутренние блоки настенного типа (встроенный расширительный клапан) в комплекте с ИК ПДУ</t>
  </si>
  <si>
    <t>Внутренние блоки напольно-потолочного типа в комплекте с ИК ПДУ</t>
  </si>
  <si>
    <t>CCM02</t>
  </si>
  <si>
    <t>Шлюзы для интеграции BMS</t>
  </si>
  <si>
    <t xml:space="preserve">FQZHN-05 </t>
  </si>
  <si>
    <t xml:space="preserve">для компоновки из 2х модулей </t>
  </si>
  <si>
    <t xml:space="preserve">FQZHW-03N1 </t>
  </si>
  <si>
    <t xml:space="preserve">для компоновки из 3х модулей </t>
  </si>
  <si>
    <t xml:space="preserve">FQZHW-04N1 </t>
  </si>
  <si>
    <t xml:space="preserve">для компоновки из 4х модулей </t>
  </si>
  <si>
    <t>NIM 01</t>
  </si>
  <si>
    <t>Соединительные комплекты для приточных установок</t>
  </si>
  <si>
    <t>NIM09</t>
  </si>
  <si>
    <t>952*420*690</t>
  </si>
  <si>
    <t>NIM05</t>
  </si>
  <si>
    <t>MDKT3H-800G70</t>
  </si>
  <si>
    <t>MDKT3H-1000G70</t>
  </si>
  <si>
    <t>MDKT3H-1200G70</t>
  </si>
  <si>
    <t>MDKT3H-1400G70</t>
  </si>
  <si>
    <t>MDKT3H-1600G100</t>
  </si>
  <si>
    <t>MDKT3H-1800G100</t>
  </si>
  <si>
    <t>MDKT3H-2200G100</t>
  </si>
  <si>
    <t>MDKD-300R</t>
  </si>
  <si>
    <t>MDKD-400R</t>
  </si>
  <si>
    <t>MDKD-450R</t>
  </si>
  <si>
    <t>MDKD-500R</t>
  </si>
  <si>
    <t>MDKA-600R</t>
  </si>
  <si>
    <t>MDKA-750R</t>
  </si>
  <si>
    <t>MDKA-850R</t>
  </si>
  <si>
    <t>MDKA-950R</t>
  </si>
  <si>
    <t>MDKA-1200R</t>
  </si>
  <si>
    <t>MDKA-1500R</t>
  </si>
  <si>
    <t>Новые наименования моделей</t>
  </si>
  <si>
    <t>Статус заявки "проект зарегистрирован" или "проект отклонён" станет известен не позже, чем через сутки после подачи заявки на регистрацию Вашему менеджеру. После получения обратной связи и при понимании меры оказываемой поддержки, дилерская компания начинает коммерческую работу на объекте.</t>
  </si>
  <si>
    <t>Фанкойлы канальные, двухрядные, 30 Па (Eurovent)</t>
  </si>
  <si>
    <t>панель потолочная для кассетных блоков серии Q4/N1-A3</t>
  </si>
  <si>
    <t>MDGBL-F185W/RN1</t>
  </si>
  <si>
    <t>KJRM-120D/BMK-E</t>
  </si>
  <si>
    <t>LSBLGW380/C</t>
  </si>
  <si>
    <t>LSBLGW500/C</t>
  </si>
  <si>
    <t>LSBLGW600/C</t>
  </si>
  <si>
    <t>LSBLGW720/C</t>
  </si>
  <si>
    <t>LSBLGW1000/C</t>
  </si>
  <si>
    <t>LSBLGW1200/C</t>
  </si>
  <si>
    <t>LSBLGW1420/C</t>
  </si>
  <si>
    <t>MD-LonGW64/E</t>
  </si>
  <si>
    <t>IMM441V4PA58</t>
  </si>
  <si>
    <t>IMM-ENET-MA</t>
  </si>
  <si>
    <t>MDC-SS65/RN1L</t>
  </si>
  <si>
    <t>MDCCU-53CN1</t>
  </si>
  <si>
    <t>MDCCU-61CN1</t>
  </si>
  <si>
    <t>MDCCU-70CN1</t>
  </si>
  <si>
    <t>MDCCU-105CN1</t>
  </si>
  <si>
    <t>Danfoss</t>
  </si>
  <si>
    <t>MDUE-24HRN1 indoor</t>
  </si>
  <si>
    <t>MDUE-36HRN1 indoor</t>
  </si>
  <si>
    <t>MDUE-48HRN1 indoor</t>
  </si>
  <si>
    <t>MDUE-60HRN1 indoor</t>
  </si>
  <si>
    <t>2) Объём техники в количественном выражении не меньше минимального объёма проекта, принимаемого к регистрации (подробнее - Объём проекта);</t>
  </si>
  <si>
    <t xml:space="preserve">   - на сплит-системах;</t>
  </si>
  <si>
    <t>то это не будет считаться дублированием, и такие КП будут регистрироваться без отклонения.</t>
  </si>
  <si>
    <t>Группа оборудования</t>
  </si>
  <si>
    <t>Условие</t>
  </si>
  <si>
    <t>от 30 шт.</t>
  </si>
  <si>
    <t>Чиллеры</t>
  </si>
  <si>
    <t>совокупная холодопроизводительность от 60 кВт</t>
  </si>
  <si>
    <t>от 3 шт.</t>
  </si>
  <si>
    <t>Бытовые сплит-системы настенного типа</t>
  </si>
  <si>
    <t>от 50 комплектов</t>
  </si>
  <si>
    <t>от 15 комплектов</t>
  </si>
  <si>
    <t>Мультизональные VRF-системы</t>
  </si>
  <si>
    <t>Минимальный объём техники MDV в КП, подлежащем регистрации</t>
  </si>
  <si>
    <t>575*261*575</t>
  </si>
  <si>
    <t>MBQ1-02D</t>
  </si>
  <si>
    <t>MDV-MBQ1-02D</t>
  </si>
  <si>
    <t>внутр. блок</t>
  </si>
  <si>
    <t>наружн.блок</t>
  </si>
  <si>
    <t>питание по межбл.кабелю</t>
  </si>
  <si>
    <t>внутр.блок</t>
  </si>
  <si>
    <t>Подключение электропитания</t>
  </si>
  <si>
    <t>Дата начала действия прайс-листа:</t>
  </si>
  <si>
    <t>MD-CCM18A/N</t>
  </si>
  <si>
    <t>FQZHN-02D</t>
  </si>
  <si>
    <t>FQZHW-03N1D</t>
  </si>
  <si>
    <t>Мощность, кВт</t>
  </si>
  <si>
    <t>Фанкойлы канальные, трёхрядные, высоконапорные 70-100 Па</t>
  </si>
  <si>
    <t>MDC-SS80/RN1L</t>
  </si>
  <si>
    <t>KJR-12B/DP(T)-E</t>
  </si>
  <si>
    <t>Проводной пульт ДУ с функцией follow me</t>
  </si>
  <si>
    <t>Производительность по воздуху, м3/ч</t>
  </si>
  <si>
    <t>ПРИТОЧНO-ВЫТЯЖНЫЕ УСТАНОВКИ С РЕКУПЕРАЦИЕЙ ТЕПЛА</t>
  </si>
  <si>
    <t>MDCCU-07CN1</t>
  </si>
  <si>
    <t>MDCCU-10CN1</t>
  </si>
  <si>
    <t>MDCCU-14CN1</t>
  </si>
  <si>
    <t>MDCCU-16CN1</t>
  </si>
  <si>
    <t>MDCCU-22CN1</t>
  </si>
  <si>
    <t>MDCCU-28CN1</t>
  </si>
  <si>
    <t>MDCCU-35CN1</t>
  </si>
  <si>
    <t>MDCCU-45CN1</t>
  </si>
  <si>
    <t>MDCCU-03CN1</t>
  </si>
  <si>
    <t>MDCCU-05CN1</t>
  </si>
  <si>
    <t>GMCC</t>
  </si>
  <si>
    <t>Copeland</t>
  </si>
  <si>
    <t>1077*967*396</t>
  </si>
  <si>
    <t>1260*908*700</t>
  </si>
  <si>
    <t>1250*1615*765</t>
  </si>
  <si>
    <t>1305*1790*820</t>
  </si>
  <si>
    <t>Фанкойлы канальные двухрядные</t>
  </si>
  <si>
    <t>Фанкойлы канальные трёхрядные</t>
  </si>
  <si>
    <t xml:space="preserve">ФАНКОЙЛЫ 4-х ТРУБНЫЕ </t>
  </si>
  <si>
    <t>СПЛИТ-СИСТЕМЫ НАСТЕННОГО ТИПА</t>
  </si>
  <si>
    <t>Сплит-системы инверторные</t>
  </si>
  <si>
    <t>MDSA-12HRFN1 indoor</t>
  </si>
  <si>
    <t>MDSA-18HRFN1 indoor</t>
  </si>
  <si>
    <t>MDSA-24HRFN1 indoor</t>
  </si>
  <si>
    <t xml:space="preserve">Сплит-системы ON/OFF </t>
  </si>
  <si>
    <t>VRF_Мультизональные системы</t>
  </si>
  <si>
    <t>HRV_Приточные установки</t>
  </si>
  <si>
    <t>CCU-07-1</t>
  </si>
  <si>
    <t>CCU-10-1</t>
  </si>
  <si>
    <t>CCU-14-1</t>
  </si>
  <si>
    <t>CCU-16-1</t>
  </si>
  <si>
    <t>CCU-35-1</t>
  </si>
  <si>
    <t>CCU-45-1</t>
  </si>
  <si>
    <t>MDCD-36HRN1 indoor</t>
  </si>
  <si>
    <t>MDCD-48HRN1 indoor</t>
  </si>
  <si>
    <t>900*1170*350</t>
  </si>
  <si>
    <t>MDFM-60ARN1 indoor</t>
  </si>
  <si>
    <t>CCU-03</t>
  </si>
  <si>
    <t>CCU-05</t>
  </si>
  <si>
    <t>350*200*150</t>
  </si>
  <si>
    <t>CCU-53/61</t>
  </si>
  <si>
    <t>CCU-70</t>
  </si>
  <si>
    <t>CCU-105</t>
  </si>
  <si>
    <t>ЧИЛЛЕРЫ модульные</t>
  </si>
  <si>
    <t>Разветвители фреоновой магистрали для внутренних блоков</t>
  </si>
  <si>
    <t>Полупромышленные инверторные</t>
  </si>
  <si>
    <t>MD-KNX-01</t>
  </si>
  <si>
    <t>AHUKZ-03B</t>
  </si>
  <si>
    <t>MDV-MBQ1-01D</t>
  </si>
  <si>
    <t>MDC-SS130/RN1L</t>
  </si>
  <si>
    <t>987*1167*400</t>
  </si>
  <si>
    <t>990*1635*790</t>
  </si>
  <si>
    <t>1390*1615*765</t>
  </si>
  <si>
    <t>1054*153*425</t>
  </si>
  <si>
    <t>1180*25*465</t>
  </si>
  <si>
    <t>1350*25*505</t>
  </si>
  <si>
    <r>
      <t xml:space="preserve">Потр. мощн., </t>
    </r>
    <r>
      <rPr>
        <b/>
        <sz val="8"/>
        <color indexed="10"/>
        <rFont val="Arial"/>
        <family val="2"/>
        <charset val="204"/>
      </rPr>
      <t>Вт</t>
    </r>
  </si>
  <si>
    <t>570*260*570</t>
  </si>
  <si>
    <t>647*50*647</t>
  </si>
  <si>
    <t>1250*325*245</t>
  </si>
  <si>
    <t>1230*270*775</t>
  </si>
  <si>
    <t>1290*300*865</t>
  </si>
  <si>
    <t>Габариты, мм,   ШхВхГ</t>
  </si>
  <si>
    <t>Гидр.  сопр-е, кПа</t>
  </si>
  <si>
    <t>Уровень шума, дБ (А)</t>
  </si>
  <si>
    <t>(Ш*В*Г)</t>
  </si>
  <si>
    <t>1020*1770*980</t>
  </si>
  <si>
    <t>2000*1770*960</t>
  </si>
  <si>
    <t>2200*2060*1120</t>
  </si>
  <si>
    <t>MDGBL-F250W/RN1</t>
  </si>
  <si>
    <t>2850*2110*2000</t>
  </si>
  <si>
    <t>3800*2130*2000</t>
  </si>
  <si>
    <t>(ШхВхГ)</t>
  </si>
  <si>
    <t>950*45*950</t>
  </si>
  <si>
    <t>841*241*522</t>
  </si>
  <si>
    <t>941*241*522</t>
  </si>
  <si>
    <t>1161*241*522</t>
  </si>
  <si>
    <t>1461*241*522</t>
  </si>
  <si>
    <t>1566*241*522</t>
  </si>
  <si>
    <t>1856*241*522</t>
  </si>
  <si>
    <t>2022*241*522</t>
  </si>
  <si>
    <t>395*50*270</t>
  </si>
  <si>
    <t>FCUKZ-03</t>
  </si>
  <si>
    <t>FCUKZ-04</t>
  </si>
  <si>
    <t>296*66*212</t>
  </si>
  <si>
    <t>1825*1245*899</t>
  </si>
  <si>
    <t>1844*1272*924</t>
  </si>
  <si>
    <t>2168*1275*1105</t>
  </si>
  <si>
    <t>MDRC-075HWN1</t>
  </si>
  <si>
    <t>MDRC-100HWN1</t>
  </si>
  <si>
    <t>MDRC-125HWN1</t>
  </si>
  <si>
    <t>MDRC-150HWN1</t>
  </si>
  <si>
    <t>MDRC-175HWN1</t>
  </si>
  <si>
    <t>MDRC-200HWN1</t>
  </si>
  <si>
    <t>MDRC-250HWN1</t>
  </si>
  <si>
    <t>MDRC-300HWN1</t>
  </si>
  <si>
    <t>MDRCT-062CWN1</t>
  </si>
  <si>
    <t>MDRCT-075CWN1</t>
  </si>
  <si>
    <t>MDRCT-085CWN1</t>
  </si>
  <si>
    <t>MDRCT-100CWN1</t>
  </si>
  <si>
    <t>MDRCT-125CWN1</t>
  </si>
  <si>
    <t>MDRCT-150CWN1</t>
  </si>
  <si>
    <t>MDRCT-175CWN1</t>
  </si>
  <si>
    <t>MDRCT-200CWN1</t>
  </si>
  <si>
    <t>MDRCT-250CWN1</t>
  </si>
  <si>
    <t>MDRCT-300CWN1</t>
  </si>
  <si>
    <t>1475*840*1130</t>
  </si>
  <si>
    <t>1965*1230*1130</t>
  </si>
  <si>
    <t>2192*1247*1670</t>
  </si>
  <si>
    <t>2220*1245*2320</t>
  </si>
  <si>
    <t>Потр. мощн., кВт (Вт - для внутренних)</t>
  </si>
  <si>
    <t>375*350*150</t>
  </si>
  <si>
    <t>Комплект инфракрасного датчика присутствия и работа с картой гостя</t>
  </si>
  <si>
    <t>722*290*187</t>
  </si>
  <si>
    <t>802*297*189</t>
  </si>
  <si>
    <t>965*319*215</t>
  </si>
  <si>
    <t>1080*335*226</t>
  </si>
  <si>
    <t>800*554*333</t>
  </si>
  <si>
    <t>845*702*363</t>
  </si>
  <si>
    <t>700*600*210</t>
  </si>
  <si>
    <t>1068*235*675</t>
  </si>
  <si>
    <t>1650*235*675</t>
  </si>
  <si>
    <t>600*1934*455</t>
  </si>
  <si>
    <t>946*810*410</t>
  </si>
  <si>
    <t>Габариты, мм, ШхВхГ</t>
  </si>
  <si>
    <t>Габариты блока, мм,   ВхШхГ</t>
  </si>
  <si>
    <t>heat pump, R410a</t>
  </si>
  <si>
    <t>MDTB-76HWN1 indoor</t>
  </si>
  <si>
    <t>MDOV-76HN1 outdoor</t>
  </si>
  <si>
    <t>MDTB-120HWN1 indoor</t>
  </si>
  <si>
    <t>MDOV-120HN1 outdoor</t>
  </si>
  <si>
    <t>MDHA-150HWN1 indoor</t>
  </si>
  <si>
    <t>MDOV-150HN1 outdoor</t>
  </si>
  <si>
    <t>MDHA-192HWN1 indoor</t>
  </si>
  <si>
    <t>MDOV-192HN1 outdoor</t>
  </si>
  <si>
    <t>MDFA2-76HRN1 indoor</t>
  </si>
  <si>
    <t>MDTC-96HWN1 indoor</t>
  </si>
  <si>
    <t>MDOVT-96HN1 outdoor</t>
  </si>
  <si>
    <t>MDFA3-96HRN1 indoor</t>
  </si>
  <si>
    <t>Бытовые, Мульти-сплит системы</t>
  </si>
  <si>
    <t>TWVK11</t>
  </si>
  <si>
    <t>Клапан 3-х ходовой c приводом (для высоконапорных канальных фанкойлов 14,1-19,9 кВт)</t>
  </si>
  <si>
    <t>FQZHN-01DS</t>
  </si>
  <si>
    <t>FQZHN-02DS</t>
  </si>
  <si>
    <t>FQZHN-03DS</t>
  </si>
  <si>
    <t>FQZHW-02N1DS</t>
  </si>
  <si>
    <t>FQZHW-03N1DS</t>
  </si>
  <si>
    <t>TWVK12</t>
  </si>
  <si>
    <t>FQZHN-04DS</t>
  </si>
  <si>
    <t>FQZHN-05DS</t>
  </si>
  <si>
    <t>FQZHW-04N1DS</t>
  </si>
  <si>
    <t>CCM30</t>
  </si>
  <si>
    <t>Аксессуары к чиллерам</t>
  </si>
  <si>
    <t>Исполнение T1, охлаждение и нагрев, R410a, пульт управления в комплекте, боковое подключение воздуховодов</t>
  </si>
  <si>
    <t>Исполнение T3, только охлаждение, R410a, пульт управления в комплекте, боковое подключение воздуховодов</t>
  </si>
  <si>
    <t>1452*462*797</t>
  </si>
  <si>
    <t>1200*1860*518</t>
  </si>
  <si>
    <t>1312*919*658</t>
  </si>
  <si>
    <t>Сплит-системы полупромышленной серии большой мощности (свыше 60 000 Btu)</t>
  </si>
  <si>
    <t>в любом объёме</t>
  </si>
  <si>
    <t>950*55*950</t>
  </si>
  <si>
    <t>840*245*840</t>
  </si>
  <si>
    <t>Аксессуары для кассетных блоков</t>
  </si>
  <si>
    <t>Проводной пульт для кассетных блоков MDCD-** с функцией независимого управления жалюзи</t>
  </si>
  <si>
    <t>MDOU-12HN1-L outdoor</t>
  </si>
  <si>
    <t>MDOU-18HN1-L outdoor</t>
  </si>
  <si>
    <t>MDOU-24HN1-L outdoor</t>
  </si>
  <si>
    <t>MDV6-252WV2GN1</t>
  </si>
  <si>
    <t>MDV6-280WV2GN1</t>
  </si>
  <si>
    <t>MDV6-335WV2GN1</t>
  </si>
  <si>
    <t>MDV6-400WV2GN1</t>
  </si>
  <si>
    <t>1340*1635*850</t>
  </si>
  <si>
    <t>MDV6-450WV2GN1</t>
  </si>
  <si>
    <t>43 ~ 61</t>
  </si>
  <si>
    <t>MDV6-500WV2GN1</t>
  </si>
  <si>
    <t>MDV6-560WV2GN1</t>
  </si>
  <si>
    <t>MDV6-615WV2GN1</t>
  </si>
  <si>
    <t>MDV6-670WV2GN1</t>
  </si>
  <si>
    <t>1730*1830*850</t>
  </si>
  <si>
    <t>MDV6-730WV2GN1</t>
  </si>
  <si>
    <t>MDV6-785WV2GN1</t>
  </si>
  <si>
    <t>MDV6-850WV2GN1</t>
  </si>
  <si>
    <t>MDV6-900WV2GN1</t>
  </si>
  <si>
    <t>MDV6-i252WV2GN1</t>
  </si>
  <si>
    <t>MDV6-i280WV2GN1</t>
  </si>
  <si>
    <t>MDV6-i335WV2GN1</t>
  </si>
  <si>
    <t>MDV6-i400WV2GN1</t>
  </si>
  <si>
    <t>MDV6-i450WV2GN1</t>
  </si>
  <si>
    <t>MDV6-i500WV2GN1</t>
  </si>
  <si>
    <t>MDV6-i560WV2GN1</t>
  </si>
  <si>
    <t>MDV6-i615WV2GN1</t>
  </si>
  <si>
    <t>MDV6-i670WV2GN1</t>
  </si>
  <si>
    <t>MDV6-i730WV2GN1</t>
  </si>
  <si>
    <t>MDV6-i785WV2GN1</t>
  </si>
  <si>
    <t>MDV6-i850WV2GN1</t>
  </si>
  <si>
    <t>MDV6-i900WV2GN1</t>
  </si>
  <si>
    <t>MDI-22G/DHN1-M</t>
  </si>
  <si>
    <t>835*280*203</t>
  </si>
  <si>
    <t>MDI-36G/DHN1-M</t>
  </si>
  <si>
    <t>990*315*223</t>
  </si>
  <si>
    <t>MDI-45G/DHN1-M</t>
  </si>
  <si>
    <t>MDI-56G/DHN1-M</t>
  </si>
  <si>
    <t>1194*343*262</t>
  </si>
  <si>
    <t>MDI-80G/DHN1-M</t>
  </si>
  <si>
    <t>MDI-90G/DHN1-M</t>
  </si>
  <si>
    <t>CCM-180A/BWS</t>
  </si>
  <si>
    <t>FQZHW-02N1E</t>
  </si>
  <si>
    <t>FQZHW-03N1E</t>
  </si>
  <si>
    <t>KJR-29B1/BK-E</t>
  </si>
  <si>
    <t>715*285*194</t>
  </si>
  <si>
    <t>700*550*275</t>
  </si>
  <si>
    <t>MDSAF-09HRN1 indoor</t>
  </si>
  <si>
    <t>MDOAF-09HN1 outdoor</t>
  </si>
  <si>
    <t>MDSAF-12HRN1 indoor</t>
  </si>
  <si>
    <t>805*285*194</t>
  </si>
  <si>
    <t>MDOAF-12HN1 outdoor</t>
  </si>
  <si>
    <t>770*555*300</t>
  </si>
  <si>
    <t>MDSAF-18HRN1 indoor</t>
  </si>
  <si>
    <t>957*302*213</t>
  </si>
  <si>
    <t>MDOAF-18HN1 outdoor</t>
  </si>
  <si>
    <t>MDSAF-24HRN1 indoor</t>
  </si>
  <si>
    <t>1040*327*220</t>
  </si>
  <si>
    <t>MDOAF-24HN1 outdoor</t>
  </si>
  <si>
    <t>MDSA-12HRN1 indoor</t>
  </si>
  <si>
    <t>MDOA-12HN1 outdoor</t>
  </si>
  <si>
    <t>MDSOP-09HRFN8 indoor</t>
  </si>
  <si>
    <t>MDSOP-12HRFN8 indoor</t>
  </si>
  <si>
    <t>MDOOP-09HFN8 outdoor</t>
  </si>
  <si>
    <t>MDOOP-12HFN8 outdoor</t>
  </si>
  <si>
    <t>895*298*248</t>
  </si>
  <si>
    <t>***</t>
  </si>
  <si>
    <t>MDCA4-12HRN1 indoor</t>
  </si>
  <si>
    <t>T-MBQ4-03E Compact Cassette Panel</t>
  </si>
  <si>
    <t>MDCA4-18HRN1 indoor</t>
  </si>
  <si>
    <t>KJR-120C</t>
  </si>
  <si>
    <t>MDTI-18HWN1 indoor</t>
  </si>
  <si>
    <t>MDTI-24HWN1 indoor</t>
  </si>
  <si>
    <t>MDTI-36HWN1 indoor</t>
  </si>
  <si>
    <t>MDTI-48HWN1 indoor</t>
  </si>
  <si>
    <t>MDTI-60HWN1 indoor</t>
  </si>
  <si>
    <t>MDOU-18HFN1 outdoor</t>
  </si>
  <si>
    <t>952*1333*410</t>
  </si>
  <si>
    <t>MDCD-60HRFN1 indoor</t>
  </si>
  <si>
    <t>MDOU-60HFN1 outdoor</t>
  </si>
  <si>
    <t>880*210*674</t>
  </si>
  <si>
    <t>1100*249*774</t>
  </si>
  <si>
    <t>1360*249*774</t>
  </si>
  <si>
    <t>1200*300*874</t>
  </si>
  <si>
    <t>MDGBT-F180W/RN1</t>
  </si>
  <si>
    <t>MDGBT-F250W/RN1</t>
  </si>
  <si>
    <t>LSBLGW380/C (T3)</t>
  </si>
  <si>
    <t>LSBLGW500/C (T3)</t>
  </si>
  <si>
    <t>LSBLGW600/C (T3)</t>
  </si>
  <si>
    <t>LSBLGW760/C (T3)</t>
  </si>
  <si>
    <t>LSBLGW900/C (T3)</t>
  </si>
  <si>
    <t>LSBLGW1000/C (T3)</t>
  </si>
  <si>
    <t>LSBLGW1200/C (T3)</t>
  </si>
  <si>
    <t>LSBLGW1420/C (T3)</t>
  </si>
  <si>
    <t>TWVK10</t>
  </si>
  <si>
    <t>NIM10</t>
  </si>
  <si>
    <t>Модуль для подключения счетчиков э/энергии для мини VRF 8-18кВт</t>
  </si>
  <si>
    <t>Клапан 3-х ходовой c приводом (универсальный) для однопоточных кассетных фанкойлов MDKС-***</t>
  </si>
  <si>
    <t>VRF-системы, приточные установки, чиллеры, фанкойлы, ККБ, руфтопы, тепловые насосы, полупромышленные системы большой мощности</t>
  </si>
  <si>
    <t xml:space="preserve">Рекомендованная розничная цена (РРЦ), руб.
</t>
  </si>
  <si>
    <t xml:space="preserve">
Рекомендованная розничная цена (РРЦ), руб.</t>
  </si>
  <si>
    <t>Соединительный комплект для AHU модульный (36,1-56,0кВт), проводной пульт</t>
  </si>
  <si>
    <t>840*287*840</t>
  </si>
  <si>
    <t>MDTD-76HWN1 indoor</t>
  </si>
  <si>
    <t>MDTD-96HWN1 indoor</t>
  </si>
  <si>
    <t>1452*462*716</t>
  </si>
  <si>
    <t>1988*669*906</t>
  </si>
  <si>
    <t>Аксессуары</t>
  </si>
  <si>
    <t>2,64(1,00-4,16)</t>
  </si>
  <si>
    <t>4,10(0,75-7,00)</t>
  </si>
  <si>
    <t>3,52(1,03-4,82)</t>
  </si>
  <si>
    <t>4,25(0,75-7,20)</t>
  </si>
  <si>
    <t>18,17(5,28-20,51)</t>
  </si>
  <si>
    <t>5,28(0,79-6,15)</t>
  </si>
  <si>
    <t>наруж.блок</t>
  </si>
  <si>
    <t>Производительность, кВт</t>
  </si>
  <si>
    <t>Номинальная мощность (охл.), кВт</t>
  </si>
  <si>
    <t>Уровень шума, дБ (A)</t>
  </si>
  <si>
    <t xml:space="preserve">Мощность нагрева, кВт </t>
  </si>
  <si>
    <t>Потреб. мощность (нагрев), кВт</t>
  </si>
  <si>
    <t>700*200*450</t>
  </si>
  <si>
    <t>LSBLGW900/C</t>
  </si>
  <si>
    <t>MCAC-DIAG-B</t>
  </si>
  <si>
    <t>1340*1635*825</t>
  </si>
  <si>
    <t>1120*1558*528</t>
  </si>
  <si>
    <t>1275*189*450</t>
  </si>
  <si>
    <t>780*210*500</t>
  </si>
  <si>
    <t>1000*210*500</t>
  </si>
  <si>
    <t>1072*315*230</t>
  </si>
  <si>
    <t>990*203*660</t>
  </si>
  <si>
    <t>1280*203*660</t>
  </si>
  <si>
    <t>1670*244*680</t>
  </si>
  <si>
    <t>1000*596*225</t>
  </si>
  <si>
    <t>1200*596*225</t>
  </si>
  <si>
    <t>1500*596*225</t>
  </si>
  <si>
    <t>Рекомендованная производительность чиллера, кВт</t>
  </si>
  <si>
    <t>Напор насоса, м</t>
  </si>
  <si>
    <t>3810*2400*2280</t>
  </si>
  <si>
    <t>4865*2400*2280</t>
  </si>
  <si>
    <t>5800*2400*2280</t>
  </si>
  <si>
    <t>8800*2400*2280</t>
  </si>
  <si>
    <t>9640*2400*2280</t>
  </si>
  <si>
    <t>11700*2400*2280</t>
  </si>
  <si>
    <t>741*241*522</t>
  </si>
  <si>
    <t>Панель к фанкойлам MDKC-** (для моделей до 3,79кВт включительно)</t>
  </si>
  <si>
    <t>1483*1231*1138</t>
  </si>
  <si>
    <t>Габариты упаковки, мм</t>
  </si>
  <si>
    <t>Номин. потр. мощность, кВт</t>
  </si>
  <si>
    <t>2158*1258*1082</t>
  </si>
  <si>
    <t>2158*1669*1082</t>
  </si>
  <si>
    <t>2168*1686*1105</t>
  </si>
  <si>
    <t>Ном. потр. мощность (охл.), кВт</t>
  </si>
  <si>
    <t>MDC-SU30-RN1L</t>
  </si>
  <si>
    <t>MDC-SU60-RN1L</t>
  </si>
  <si>
    <t>1870*1175*1000</t>
  </si>
  <si>
    <t>2220*1325*1055</t>
  </si>
  <si>
    <t>MDC-SU90-RN1L</t>
  </si>
  <si>
    <t>3220*1513*1095</t>
  </si>
  <si>
    <t>MDC-SU30M-RN1L</t>
  </si>
  <si>
    <t>MDC-SU60M-RN1L</t>
  </si>
  <si>
    <t>950*54,5*950</t>
  </si>
  <si>
    <t>FQZHN-06DS</t>
  </si>
  <si>
    <r>
      <t xml:space="preserve">НАРУЖНЫЕ БЛОКИ СЕРИЙ </t>
    </r>
    <r>
      <rPr>
        <b/>
        <u/>
        <sz val="14"/>
        <color indexed="9"/>
        <rFont val="Arial"/>
        <family val="2"/>
        <charset val="204"/>
      </rPr>
      <t>V6 И V6-i</t>
    </r>
  </si>
  <si>
    <t>Наружные блоки VRF серии V6 (DC inverter, R410A, 380V), модульного исполнения, с функцией black-box (сохранение параметров работы системы)</t>
  </si>
  <si>
    <t>Наружные блоки VRF серии V6-i (DC inverter, R410A, 380V), индивидуального исполнения, с функцией black-box  (сохранение параметров работы системы)</t>
  </si>
  <si>
    <t>Наружные блоки VRF серии V4+W  c водяным охлаждением конденсатора (DC inverter, R410A, 380V)</t>
  </si>
  <si>
    <t>Уров. шума, дБ(A)</t>
  </si>
  <si>
    <t>Внутренние блоки канального типа 30-50-80-100 Па в комплекте со встроенной дренажной помпой, проводным пультом и противопылевым фильтром</t>
  </si>
  <si>
    <t>Внутренние блоки канального типа 196 Па в комплекте с проводным пультом и противопылевым фильтром</t>
  </si>
  <si>
    <t>Разветвители фреоновой магистрали для наружных блоков (серий V4+W, V5X)</t>
  </si>
  <si>
    <t>Разветвители фреоновой магистрали для наружных блоков (серии V6)</t>
  </si>
  <si>
    <t>Модульные чиллеры с воздушным охлаждением конденсатора c винтовым комрессором, R134a</t>
  </si>
  <si>
    <r>
      <t>Водоохлаждаемые чиллеры серии Aqua Force c винтовым комрессором</t>
    </r>
    <r>
      <rPr>
        <b/>
        <sz val="10"/>
        <color indexed="9"/>
        <rFont val="Arial Cyr"/>
        <charset val="204"/>
      </rPr>
      <t>, R134a</t>
    </r>
  </si>
  <si>
    <t>Модульные чиллеры с воздушным охлаждением конденсатора c винтовым компрессором, тропического исполнения Т3, R134a</t>
  </si>
  <si>
    <t xml:space="preserve">ФАНКОЙЛЫ 2-ТРУБНЫЕ </t>
  </si>
  <si>
    <t>В комплекте с противопылевым фильтром, дренажной помпой и ИК ПДУ, декоративная панель отгружается отдельной позицией, 3-ходовой клапан поставляется отдельно.</t>
  </si>
  <si>
    <t>Уровень шума, дБ(А)</t>
  </si>
  <si>
    <t>В комплекте со встроенным пленумом, противопылевым фильтром, дренажным поддоном. 3-ходовой клапан и термостат поставляются отдельно.</t>
  </si>
  <si>
    <t>Клапан 3-ходовой c приводом (универсальный)</t>
  </si>
  <si>
    <t>РУФТОПЫ - МОНОБЛОКИ ДЛЯ КОНДИЦИОНИРОВАНИЯ</t>
  </si>
  <si>
    <t>Уровень шума, 
дБ(A)</t>
  </si>
  <si>
    <t>Touch-style проводной пульт ДУ с функцией follow me</t>
  </si>
  <si>
    <t xml:space="preserve"> 3D DC-инвертор ERP,  R410A</t>
  </si>
  <si>
    <r>
      <t xml:space="preserve">Наружные блоки мульти-сплит-систем серии </t>
    </r>
    <r>
      <rPr>
        <b/>
        <u/>
        <sz val="10"/>
        <color indexed="9"/>
        <rFont val="Arial"/>
        <family val="2"/>
        <charset val="204"/>
      </rPr>
      <t>FREE MATCH, энергоэффективность класса А++</t>
    </r>
    <r>
      <rPr>
        <b/>
        <sz val="10"/>
        <color indexed="9"/>
        <rFont val="Arial"/>
        <family val="2"/>
        <charset val="204"/>
      </rPr>
      <t>, 3D DC-Inverter стандарта ERP</t>
    </r>
  </si>
  <si>
    <t>для внутренних блоков</t>
  </si>
  <si>
    <t>CCU-22-1</t>
  </si>
  <si>
    <t>CCU-28-1</t>
  </si>
  <si>
    <t>120*120*20</t>
  </si>
  <si>
    <t>20*100*80</t>
  </si>
  <si>
    <t>86*70*20</t>
  </si>
  <si>
    <t>319*251*66,4</t>
  </si>
  <si>
    <t>120*120*15</t>
  </si>
  <si>
    <t>180*122*61</t>
  </si>
  <si>
    <t>182*123*34</t>
  </si>
  <si>
    <t>270*183*27</t>
  </si>
  <si>
    <t>150*110*72</t>
  </si>
  <si>
    <t>45,7*30*20</t>
  </si>
  <si>
    <t>175*110*70</t>
  </si>
  <si>
    <t>319*248*60</t>
  </si>
  <si>
    <t>187*115*27</t>
  </si>
  <si>
    <t xml:space="preserve">GW-MOD           </t>
  </si>
  <si>
    <t xml:space="preserve">GW-LON             </t>
  </si>
  <si>
    <t xml:space="preserve">IMMP-S               </t>
  </si>
  <si>
    <t>Шлюз протокола BMS Lonworks (для систем V6, до 8 систем, до 64 внутренних блоков)</t>
  </si>
  <si>
    <t>Программа управления IMM Pro для VRF (для систем V6)</t>
  </si>
  <si>
    <t>319*251*61</t>
  </si>
  <si>
    <t>280*135*55</t>
  </si>
  <si>
    <t>319*251*66</t>
  </si>
  <si>
    <t>Шлюз протокола BMS Lonworks (для систем V4+ и V5X)</t>
  </si>
  <si>
    <t>Шлюз протокола  BMS BACnet (для систем V4+ и V5X)</t>
  </si>
  <si>
    <t>Шлюз протокола BMS Modbus (для систем V4+ и V5X)</t>
  </si>
  <si>
    <t>Шлюз для программы управления IMM для VRF                                       (для систем V4+ и V5X)</t>
  </si>
  <si>
    <t>Программа управления IMM для VRF  (для систем V4+ и V5X)</t>
  </si>
  <si>
    <t>Фанкойлы 4-х трубные кассетного типа компактные 4-х поточные</t>
  </si>
  <si>
    <t>Фанкойлы 4-х трубные кассетного типа полноразмерные 4-х поточные</t>
  </si>
  <si>
    <t>Фанкойлы 4-х трубные канального типа, 30 Па (Eurovent)</t>
  </si>
  <si>
    <t>Фанкойлы 4-х трубные канального типа, 50 Па (Eurovent)</t>
  </si>
  <si>
    <t>Аксессуары к 4-х трубным фанкойлам</t>
  </si>
  <si>
    <t>Клапан 3-ходовой c приводом (универсальный), для кассетных 4-х трубных фанкойлов используется комбинация TWVK09+TWVK10 из расчёта на 1 фанкойл</t>
  </si>
  <si>
    <t>Клапан 3-ходовой в комплекте для 4-х трубных фанкойлов MDKT3-**FG**</t>
  </si>
  <si>
    <t>блок управления для канальных 4-х трубных фанкойлов MDKT3-**FG**, проводной пульт в комплекте, поддержка Modbus</t>
  </si>
  <si>
    <t>MDSA-07HRN1 indoor</t>
  </si>
  <si>
    <t>MDOA-07HN1 outdoor</t>
  </si>
  <si>
    <t>MDSA-18HRN1 indoor</t>
  </si>
  <si>
    <t>MDOA-18HN1 outdoor</t>
  </si>
  <si>
    <t>MDSA-24HRN1 indoor</t>
  </si>
  <si>
    <t>MDOA-24HN1 outdoor</t>
  </si>
  <si>
    <t>MDSA-30HRN1 indoor</t>
  </si>
  <si>
    <t>MDOA-30HN1 outdoor</t>
  </si>
  <si>
    <t>MDSA-36HRN1 indoor</t>
  </si>
  <si>
    <t>MDOA-36HN1 outdoor</t>
  </si>
  <si>
    <r>
      <t xml:space="preserve">*** </t>
    </r>
    <r>
      <rPr>
        <b/>
        <sz val="10"/>
        <color rgb="FFFF0000"/>
        <rFont val="Arial"/>
        <family val="2"/>
        <charset val="204"/>
      </rPr>
      <t>Данные модели сняты с производства, наличие уточняйте у менеджеров</t>
    </r>
  </si>
  <si>
    <t>MDV-D80Q4/N1-E</t>
  </si>
  <si>
    <t>MDV-D100Q4/N1-E</t>
  </si>
  <si>
    <t>MDSA-07HRN1 панель Gold/Silver indoor</t>
  </si>
  <si>
    <t>MDSA-12HRN1 панель Gold/Silver indoor</t>
  </si>
  <si>
    <t>MDFJ2-48ARN1 indoor</t>
  </si>
  <si>
    <t>MDCA4-18HRFN1 indoor</t>
  </si>
  <si>
    <t>1220*210*500</t>
  </si>
  <si>
    <t>Соединительный комплект для AHU модульный (2,2-9,0кВт), проводной пульт, 0-10В управление производительностью</t>
  </si>
  <si>
    <t>Соединительный комплект для AHU модульный (9,0-20,0кВт), проводной пульт, 0-10В управление производительностью</t>
  </si>
  <si>
    <t>Соединительный комплект для AHU модульный (20,1-36,0кВт),  проводной пульт, 0-10В управление производительностью</t>
  </si>
  <si>
    <t>Соединительный комплект для AHU модульный (36,1-56,0кВт), проводной пульт, 0-10В управление производительностью</t>
  </si>
  <si>
    <t>Объем расширительного бака, л</t>
  </si>
  <si>
    <t>2000*350*900</t>
  </si>
  <si>
    <t xml:space="preserve">НС F11.2/P21.5 (60-65) </t>
  </si>
  <si>
    <t>60-65</t>
  </si>
  <si>
    <t>2000*370*1100</t>
  </si>
  <si>
    <t xml:space="preserve">НС F15.5/P21.2 (90) </t>
  </si>
  <si>
    <t>2300*450*1100</t>
  </si>
  <si>
    <t xml:space="preserve">НС F30.9/P22.0 (120-160) </t>
  </si>
  <si>
    <t>120-160</t>
  </si>
  <si>
    <t>2500*450*1100</t>
  </si>
  <si>
    <t xml:space="preserve">НС F46.4/P24.0 (195-270) </t>
  </si>
  <si>
    <t>195-270</t>
  </si>
  <si>
    <t>2800*450*1100</t>
  </si>
  <si>
    <t xml:space="preserve">НС F76.0/P23.5 (300-480) </t>
  </si>
  <si>
    <t>300-480</t>
  </si>
  <si>
    <t>3200*500*1300</t>
  </si>
  <si>
    <t xml:space="preserve">НС F137.5/P24.0 (520-800) </t>
  </si>
  <si>
    <t>520-800</t>
  </si>
  <si>
    <t>3500*500*1500</t>
  </si>
  <si>
    <t xml:space="preserve">НС F155.0/P23.7 (900-1000) </t>
  </si>
  <si>
    <t>900-1000</t>
  </si>
  <si>
    <t>4200*800*1600</t>
  </si>
  <si>
    <t xml:space="preserve">НС F275.0/P22.0 (1000-1600) +УПП </t>
  </si>
  <si>
    <t>1000-1600</t>
  </si>
  <si>
    <t>4400*800*1600</t>
  </si>
  <si>
    <t xml:space="preserve">НС F5.9/P22.0 D (30) </t>
  </si>
  <si>
    <t>2400*800*1000</t>
  </si>
  <si>
    <t xml:space="preserve">НС F11.2/P21.5 D (60-65) </t>
  </si>
  <si>
    <t>2600*800*1100</t>
  </si>
  <si>
    <t xml:space="preserve">НС F15.5/P21.2 D (90) </t>
  </si>
  <si>
    <t>2900*1000*1200</t>
  </si>
  <si>
    <t xml:space="preserve">НС F30.9/P22.0 D (120-160) </t>
  </si>
  <si>
    <t>3200*1000*1400</t>
  </si>
  <si>
    <t xml:space="preserve">НС F46.4/P24.0 D (195-270) </t>
  </si>
  <si>
    <t>3400*1000*1400</t>
  </si>
  <si>
    <t xml:space="preserve">НС F76.0/P23.5 D (300-480) </t>
  </si>
  <si>
    <t>3700*1200*1500</t>
  </si>
  <si>
    <t xml:space="preserve">НС F137.5/P24.0 D (520-800) </t>
  </si>
  <si>
    <t>4750*1400*1500</t>
  </si>
  <si>
    <t xml:space="preserve">НС F155.0/P23.7 D (900-1000) </t>
  </si>
  <si>
    <t>5500*1900*1800</t>
  </si>
  <si>
    <t xml:space="preserve">НС F275.0/P22.0 D (1000-1600) +2 УПП** </t>
  </si>
  <si>
    <t>59000*2100*1800</t>
  </si>
  <si>
    <t xml:space="preserve">НС F5.9/P22.0 D-L (30) </t>
  </si>
  <si>
    <t xml:space="preserve">НС F11.2/P21.5 D-L (60-65) </t>
  </si>
  <si>
    <t xml:space="preserve">НС F15.5/P21.2 D-L (90) </t>
  </si>
  <si>
    <t xml:space="preserve">НС F30.9/P22.0 D-L (120-160) </t>
  </si>
  <si>
    <t xml:space="preserve">НС F46.4/P24.0 D-L (195-270) </t>
  </si>
  <si>
    <t xml:space="preserve">НС F76.0/P23.5 D-L (300-480) </t>
  </si>
  <si>
    <t xml:space="preserve">НС F137.5/P24.0 D-L (520-800) </t>
  </si>
  <si>
    <t xml:space="preserve">НС F155.0/P23.7 D-L (900-1000) </t>
  </si>
  <si>
    <t xml:space="preserve">НС F275.0/P22.0 D-L (1000-1600) +2 УПП** </t>
  </si>
  <si>
    <t>Вес сухой, кг</t>
  </si>
  <si>
    <t>Гидромодули для чиллеров с одним насосом, встроенный расширительный бак, реле протока, балансировочный клапан, воздухоотводчик, (*УПП - устройство плавного пуска), 440В/50Гц/3ф</t>
  </si>
  <si>
    <t>Гидромодули для чиллеров с двумя насосами, встроенный расширительный бак, реле протока, балансировочный клапан, воздухоотводчик, (**УПП - устройство плавного пуска) 440В/50Гц/3ф</t>
  </si>
  <si>
    <t xml:space="preserve">НС F5.9/P22.0 (30) </t>
  </si>
  <si>
    <t>MDHC-96HWD1N1 indoor</t>
  </si>
  <si>
    <t>3000-4800</t>
  </si>
  <si>
    <t>49-52</t>
  </si>
  <si>
    <t>512*1470*775</t>
  </si>
  <si>
    <t>MDOUA-96HD1N1 outdoor</t>
  </si>
  <si>
    <t>1558*1120*528</t>
  </si>
  <si>
    <t>510*1750*315</t>
  </si>
  <si>
    <t>540*1825*410</t>
  </si>
  <si>
    <t>770*550*300</t>
  </si>
  <si>
    <t>720*495*270</t>
  </si>
  <si>
    <t>952*1333*415</t>
  </si>
  <si>
    <t>Расход воды,  м3/ч</t>
  </si>
  <si>
    <t xml:space="preserve">Гидромодули для чиллеров с двумя насосами, встроенный расширительный бак, реле протока, воздухоотводчик, (**УПП - устройство плавного пуска) 440В/50Гц/3ф, (L - "Облегчённая версия", нет в комплекте фильтр фланцевый сетчатый, клапан балансировочный, клапан обратный межфланцевый дисковый) 
</t>
  </si>
  <si>
    <t>MDSAF-09HRDN1 indoor</t>
  </si>
  <si>
    <t>MDSAF-12HRDN1 indoor</t>
  </si>
  <si>
    <t>MDSAF-18HRFN1 indoor</t>
  </si>
  <si>
    <t>MDSAF-24HRFN1 indoor</t>
  </si>
  <si>
    <t>MDI2-22Q4CDHN1</t>
  </si>
  <si>
    <t>MDI2-28Q4CDHN1</t>
  </si>
  <si>
    <t>MDI2-36Q4CDHN1</t>
  </si>
  <si>
    <t>MDI2-45Q4CDHN1</t>
  </si>
  <si>
    <t>MDI2-28Q4DHN1</t>
  </si>
  <si>
    <t>MDI2-36Q4DHN1</t>
  </si>
  <si>
    <t>MDI2-45Q4DHN1</t>
  </si>
  <si>
    <t>MDI2-56Q4DHN1</t>
  </si>
  <si>
    <t>MDI2-71Q4DHN1</t>
  </si>
  <si>
    <t>MDI2-80Q4DHN1</t>
  </si>
  <si>
    <t>MDI2-90Q4DHN1</t>
  </si>
  <si>
    <t>MDI2-100Q4DHN1</t>
  </si>
  <si>
    <t>MDI2-112Q4DHN1</t>
  </si>
  <si>
    <t>MDI2-140Q4DHN1</t>
  </si>
  <si>
    <t>MDI2-18Q1DHN1</t>
  </si>
  <si>
    <t>MDI2-22Q1DHN1</t>
  </si>
  <si>
    <t>MDI2-28Q1DHN1</t>
  </si>
  <si>
    <t>MDI2-36Q1DHN1</t>
  </si>
  <si>
    <t>MDI2-45Q1DHN1</t>
  </si>
  <si>
    <t>MDI2-56Q1DHN1</t>
  </si>
  <si>
    <t>MDI2-71Q1DHN1</t>
  </si>
  <si>
    <t>MDI2-22Q2DHN1</t>
  </si>
  <si>
    <t>MDI2-28Q2DHN1</t>
  </si>
  <si>
    <t>MDI2-36Q2DHN1</t>
  </si>
  <si>
    <t>MDI2-45Q2DHN1</t>
  </si>
  <si>
    <t>MDI2-56Q2DHN1</t>
  </si>
  <si>
    <t>MDI2-71Q2DHN1</t>
  </si>
  <si>
    <t>MDI2-22T2DHN1</t>
  </si>
  <si>
    <t>MDI2-28T2DHN1</t>
  </si>
  <si>
    <t>MDI2-36T2DHN1</t>
  </si>
  <si>
    <t>MDI2-45T2DHN1</t>
  </si>
  <si>
    <t>MDI2-56T2DHN1</t>
  </si>
  <si>
    <t>MDI2-71T2DHN1</t>
  </si>
  <si>
    <t>MDI2-80T2DHN1</t>
  </si>
  <si>
    <t>MDI2-90T2DHN1</t>
  </si>
  <si>
    <t>MDI2-112T2DHN1</t>
  </si>
  <si>
    <t>MDI2-140T2DHN1</t>
  </si>
  <si>
    <t>MDI2-71T1DHN1</t>
  </si>
  <si>
    <t>MDI2-80T1DHN1</t>
  </si>
  <si>
    <t>MDI2-90T1DHN1</t>
  </si>
  <si>
    <t>MDI2-112T1DHN1</t>
  </si>
  <si>
    <t>MDI2-140T1DHN1</t>
  </si>
  <si>
    <t>MDI2-160T1DHN1</t>
  </si>
  <si>
    <t>MDI2-200T1DHN1</t>
  </si>
  <si>
    <t>MDI2-250T1DHN1</t>
  </si>
  <si>
    <t>MDI2-280T1DHN1</t>
  </si>
  <si>
    <t>MDI2-560T1DHN1</t>
  </si>
  <si>
    <t>MDI2-125FADHN1</t>
  </si>
  <si>
    <t>MDI2-140FADHN1</t>
  </si>
  <si>
    <t>MDI2-200FADHN1</t>
  </si>
  <si>
    <t>MDI2-250FADHN1</t>
  </si>
  <si>
    <t>MDI2-280FADHN1</t>
  </si>
  <si>
    <t>MDI2-560FADHN1</t>
  </si>
  <si>
    <t>MDI2-22GDHN1</t>
  </si>
  <si>
    <t>MDI2-28GDHN1</t>
  </si>
  <si>
    <t>MDI2-36GDHN1</t>
  </si>
  <si>
    <t>MDI2-45GDHN1</t>
  </si>
  <si>
    <t>MDI2-56GDHN1</t>
  </si>
  <si>
    <t>MDI2-71GDHN1</t>
  </si>
  <si>
    <t>MDI2-80GDHN1</t>
  </si>
  <si>
    <t>MDI2-90GDHN1</t>
  </si>
  <si>
    <t>MDI2-36DLDHN1</t>
  </si>
  <si>
    <t>MDI2-45DLDHN1</t>
  </si>
  <si>
    <t>MDI2-56DLDHN1</t>
  </si>
  <si>
    <t>MDI2-71DLDHN1</t>
  </si>
  <si>
    <t>MDI2-80DLDHN1</t>
  </si>
  <si>
    <t>MDI2-90DLDHN1</t>
  </si>
  <si>
    <t>MDI2-112DLDHN1</t>
  </si>
  <si>
    <t>MDI2-140DLDHN1</t>
  </si>
  <si>
    <t>MDI2-22F4DHN1</t>
  </si>
  <si>
    <t>MDI2-28F4DHN1</t>
  </si>
  <si>
    <t>MDI2-36F4DHN1</t>
  </si>
  <si>
    <t>MDI2-45F4DHN1</t>
  </si>
  <si>
    <t>MDI2-56F4DHN1</t>
  </si>
  <si>
    <t>MDI2-71F4DHN1</t>
  </si>
  <si>
    <t>MDI2-80F4DHN1</t>
  </si>
  <si>
    <t>630*260*570</t>
  </si>
  <si>
    <t>панель потолочная для кассетных однопоточных блоков до 3,6 кВт</t>
  </si>
  <si>
    <t>панель потолочная для кассетных однопоточных блоков от 4,5 кВт</t>
  </si>
  <si>
    <t>1172*299*591</t>
  </si>
  <si>
    <t>MDV-MBQ2-01</t>
  </si>
  <si>
    <t>панель потолочная для кассетных двухпоточных блоков</t>
  </si>
  <si>
    <t>1430*53*680</t>
  </si>
  <si>
    <t>MDI2-400T1DHN1</t>
  </si>
  <si>
    <t>2005*929*670</t>
  </si>
  <si>
    <t>MDI2-450T1DHN1</t>
  </si>
  <si>
    <t>965*423*690</t>
  </si>
  <si>
    <t>1322*423*691</t>
  </si>
  <si>
    <t>1454*515*931</t>
  </si>
  <si>
    <t>MDI2-450FADHN1</t>
  </si>
  <si>
    <t>Внутренние блоки настенного типа (встроенный расширительный клапан), без ПДУ. DC мотор вентилятора, 7 уставок скорости, 5 положений жалюзи, прецизионная настройка и поддержание температуры ±0.5°С, режим тишины (Silent), экономичный режим (ECO)</t>
  </si>
  <si>
    <t>Внутренние блоки напольно-потолочного типа, без ПДУ. DC мотор вентилятора, 7 уставок скорости, 5 положений жалюзи, 3D-Airflow (регулируемые с ИК ПДУ вертикальные и горизонтальные жалюзи), прецизионная настройка и поддержание температуры ±0.5°С, режим тишины (Silent), экономичный режим (ECO)</t>
  </si>
  <si>
    <t>Внутренние блоки напольного типа в корпусе с фронтальным забором воздуха, без ПДУ. DC мотор вентилятора, 7 уставок скорости, прецизионная настройка и поддержание температуры ±0.5°С, режим тишины (Silent), экономичный режим (ECO)</t>
  </si>
  <si>
    <t>MDI2-22F5DHN1</t>
  </si>
  <si>
    <t>1000*677*220</t>
  </si>
  <si>
    <t>MDI2-28F5DHN1</t>
  </si>
  <si>
    <t>MDI2-36F5DHN1</t>
  </si>
  <si>
    <t>1200*677*220</t>
  </si>
  <si>
    <t>MDI2-45F5DHN1</t>
  </si>
  <si>
    <t>MDI2-56F5DHN1</t>
  </si>
  <si>
    <t>1500*677*220</t>
  </si>
  <si>
    <t>MDI2-71F5DHN1</t>
  </si>
  <si>
    <t>MDI2-80F5DHN1</t>
  </si>
  <si>
    <t>MDI2-22F3DHN1</t>
  </si>
  <si>
    <t>840*545*212</t>
  </si>
  <si>
    <t>MDI2-28F3DHN1</t>
  </si>
  <si>
    <t>MDI2-36F3DHN1</t>
  </si>
  <si>
    <t>1040*545*220</t>
  </si>
  <si>
    <t>MDI2-45F3DHN1</t>
  </si>
  <si>
    <t>MDI2-56F3DHN1</t>
  </si>
  <si>
    <t>1340*545*220</t>
  </si>
  <si>
    <t>MDI2-71F3DHN1</t>
  </si>
  <si>
    <t>MDI2-80F3DHN1</t>
  </si>
  <si>
    <t>MDI2-22ZDHN1</t>
  </si>
  <si>
    <t>MDI2-28ZDHN1</t>
  </si>
  <si>
    <t>MDI2-36ZDHN1</t>
  </si>
  <si>
    <t>MDI2-45ZDHN1</t>
  </si>
  <si>
    <t>Внутренние блоки напольного типа в корпусе с нижним забором воздуха, без ПДУ. DC мотор вентилятора, 7 уставок скорости, прецизионная настройка и поддержание температуры ±0.5°С, режим тишины (Silent), экономичный режим (ECO)</t>
  </si>
  <si>
    <t>Внутренние блоки консольного типа, без ПДУ. DC мотор вентилятора, 7 уставок скорости, прецизионная настройка и поддержание температуры ±0.5°С, режим тишины (Silent), экономичный режим (ECO)</t>
  </si>
  <si>
    <t>Внутренние блоки напольного типа бескорпусные, без ПДУ. DC мотор вентилятора, 7 уставок скорости, прецизионная настройка и поддержание температуры ±0.5°С, режим тишины (Silent), экономичный режим (ECO)</t>
  </si>
  <si>
    <t>RM05B</t>
  </si>
  <si>
    <t>WDC-86E/KD</t>
  </si>
  <si>
    <t>WDC-120G/WK</t>
  </si>
  <si>
    <t>Беспроводной (ИК) пульт ДУ (с возможностью адресации) для внутренних блоков поколения V6</t>
  </si>
  <si>
    <t>150*65*20</t>
  </si>
  <si>
    <t>170*48*20</t>
  </si>
  <si>
    <t>86*86*18</t>
  </si>
  <si>
    <t>Проводной пульт ДУ с функцией Follow me (с возможностью адресации) для внутренних блоков поколения V6. Новое 2-проводное подключение, возможность подключения 2 пультов к одному ВБ, обратная связь, сервис-режим (26 параметров, в т.ч. выбор напора канальных ВБ ). Встроенный ИК приемник.</t>
  </si>
  <si>
    <t>Разветвители фреоновой магистрали для объединения соединительных комплектов для приточных установок AHUKZ-**B(C) в модуль производительностью &gt;56кВт, и до 224кВт</t>
  </si>
  <si>
    <t>FQZHD-01</t>
  </si>
  <si>
    <t>Для комплектов производительностью 20 ~ 46 кВт</t>
  </si>
  <si>
    <t>FQZHD-02</t>
  </si>
  <si>
    <t>Для комплектов производительностью 46 ~ 66 кВт</t>
  </si>
  <si>
    <t>FQZHD-03</t>
  </si>
  <si>
    <t>Для комплектов производительностью 66 ~ 135 кВт</t>
  </si>
  <si>
    <t>FQZHD-04</t>
  </si>
  <si>
    <t>Для комплектов производительностью &gt; 135 кВт</t>
  </si>
  <si>
    <t>MCAC-DSCK</t>
  </si>
  <si>
    <t>переходная плата для работы программы диагностики MCAC-DIAG-B с наружными блоками V5X</t>
  </si>
  <si>
    <t>34*64*26</t>
  </si>
  <si>
    <t>CCM-270B/WS</t>
  </si>
  <si>
    <t>Внутренние блоки каcсетного типа (компактные) 4-поточные, без декоративной панели, в комплекте с ИК ПДУ,  со встроенной дренажной помпой</t>
  </si>
  <si>
    <t>Внутренние блоки каcсетного типа (полноразмерные) 4-поточные, без декоративной панели, в комплекте с ИК ПДУ,  со встроенной дренажной помпой</t>
  </si>
  <si>
    <t>Декоративные панели к внутренним блокам VRF поколения V4+ кассетного типа 4-поточным</t>
  </si>
  <si>
    <r>
      <t>Внутренние блоки каcсетного типа (компактные) 4-поточные с круговым распределением воздуха (360</t>
    </r>
    <r>
      <rPr>
        <b/>
        <vertAlign val="superscript"/>
        <sz val="10"/>
        <color theme="0"/>
        <rFont val="Arial"/>
        <family val="2"/>
        <charset val="204"/>
      </rPr>
      <t>о</t>
    </r>
    <r>
      <rPr>
        <b/>
        <sz val="10"/>
        <color theme="0"/>
        <rFont val="Arial"/>
        <family val="2"/>
        <charset val="204"/>
      </rPr>
      <t xml:space="preserve">), без декоративной панели и ПДУ,  со встроенной дренажной помпой. DC мотор вентилятора, 7 уставок скорости, низкий уровень шума от 22дБ(А), прецизионная настройка и поддержание температуры </t>
    </r>
    <r>
      <rPr>
        <b/>
        <sz val="10"/>
        <color theme="0"/>
        <rFont val="Calibri"/>
        <family val="2"/>
        <charset val="204"/>
      </rPr>
      <t>±</t>
    </r>
    <r>
      <rPr>
        <b/>
        <sz val="10"/>
        <color theme="0"/>
        <rFont val="Arial"/>
        <family val="2"/>
        <charset val="204"/>
      </rPr>
      <t>0.5</t>
    </r>
    <r>
      <rPr>
        <b/>
        <vertAlign val="superscript"/>
        <sz val="10"/>
        <color theme="0"/>
        <rFont val="Arial"/>
        <family val="2"/>
        <charset val="204"/>
      </rPr>
      <t>о</t>
    </r>
    <r>
      <rPr>
        <b/>
        <sz val="10"/>
        <color theme="0"/>
        <rFont val="Arial"/>
        <family val="2"/>
        <charset val="204"/>
      </rPr>
      <t>С, режим тишины (Silent), экономичный режим (ECO), возможность отключения дисплея</t>
    </r>
  </si>
  <si>
    <r>
      <t>Внутренние блоки каcсетного типа (полноразмерные) 4-поточные с круговым распределением воздуха (360</t>
    </r>
    <r>
      <rPr>
        <b/>
        <vertAlign val="superscript"/>
        <sz val="10"/>
        <color theme="0"/>
        <rFont val="Arial"/>
        <family val="2"/>
        <charset val="204"/>
      </rPr>
      <t>о</t>
    </r>
    <r>
      <rPr>
        <b/>
        <sz val="10"/>
        <color theme="0"/>
        <rFont val="Arial"/>
        <family val="2"/>
        <charset val="204"/>
      </rPr>
      <t>), без декоративной панели и ПДУ,  со встроенной дренажной помпой. DC мотор вентилятора, 7 уставок скорости, низкий уровень шума от 23дБ(А), прецизионная настройка и поддержание температуры ±0.5</t>
    </r>
    <r>
      <rPr>
        <b/>
        <sz val="10"/>
        <color theme="0"/>
        <rFont val="Calibri"/>
        <family val="2"/>
        <charset val="204"/>
      </rPr>
      <t>°</t>
    </r>
    <r>
      <rPr>
        <b/>
        <sz val="10"/>
        <color theme="0"/>
        <rFont val="Arial"/>
        <family val="2"/>
        <charset val="204"/>
      </rPr>
      <t>С, режим тишины (Silent), экономичный режим (ECO), возможность отключения дисплея</t>
    </r>
  </si>
  <si>
    <r>
      <t>Декоративные панели к внутренним блокам VRF поколения V6 кассетного типа 4-поточным с круговым распределением воздуха (360</t>
    </r>
    <r>
      <rPr>
        <b/>
        <vertAlign val="superscript"/>
        <sz val="10"/>
        <color theme="0"/>
        <rFont val="Arial"/>
        <family val="2"/>
        <charset val="204"/>
      </rPr>
      <t>о</t>
    </r>
    <r>
      <rPr>
        <b/>
        <sz val="10"/>
        <color theme="0"/>
        <rFont val="Arial"/>
        <family val="2"/>
        <charset val="204"/>
      </rPr>
      <t>)</t>
    </r>
  </si>
  <si>
    <t>панель потолочная для кассетных блоков компактных Q4CDHN1</t>
  </si>
  <si>
    <t>MDV-MBQ4-01E</t>
  </si>
  <si>
    <r>
      <t>Внутренние блоки каcсетного типа 1-поточные, без декоративной панели и ПДУ,  со встроенной дренажной помпой. DC мотор вентилятора, 7 уставок скорости, прецизионная настройка и поддержание температуры ±0.5</t>
    </r>
    <r>
      <rPr>
        <b/>
        <sz val="10"/>
        <color theme="0"/>
        <rFont val="Calibri"/>
        <family val="2"/>
        <charset val="204"/>
      </rPr>
      <t>°</t>
    </r>
    <r>
      <rPr>
        <b/>
        <sz val="10"/>
        <color theme="0"/>
        <rFont val="Arial"/>
        <family val="2"/>
        <charset val="204"/>
      </rPr>
      <t>С, режим тишины (Silent), экономичный режим (ECO), возможность отключения дисплея</t>
    </r>
  </si>
  <si>
    <t>Декоративные панели к внутренним блокам VRF поколения V6 кассетного типа 1-поточным</t>
  </si>
  <si>
    <t>Внутренние блоки каcсетного типа 2-поточные, без декоративной панели и ПДУ,  со встроенной дренажной помпой. DC мотор вентилятора, 7 уставок скорости, низкий уровень шума от 24дБ(А), прецизионная настройка и поддержание температуры ±0.5°С, режим тишины (Silent), экономичный режим (ECO), возможность отключения дисплея</t>
  </si>
  <si>
    <t>Декоративные панели к внутренним блокам VRF поколения V6 кассетного типа 2-поточным</t>
  </si>
  <si>
    <t>NIM05B</t>
  </si>
  <si>
    <t>87*150*70</t>
  </si>
  <si>
    <t xml:space="preserve">GW-KNX     </t>
  </si>
  <si>
    <t>MCAC-PIDU</t>
  </si>
  <si>
    <t>Модуль для корректного завершения работы внутреннего блока поколения V6 в случае внезапного отключения питания</t>
  </si>
  <si>
    <t>Контроллер для  гостиниц (работа с картой гостя), работа от сети 220-240В</t>
  </si>
  <si>
    <t>950*70*950</t>
  </si>
  <si>
    <t>Шлюз протокола BMS KNX (только внутренние блоки поколения V6, 1 шлюз - 1 внутренний блок)</t>
  </si>
  <si>
    <t>Шлюз протокола KNX (только внутренние блоки, 1 шлюз - 1 внутр. блок)</t>
  </si>
  <si>
    <t>180*145*41</t>
  </si>
  <si>
    <t>240*80*80</t>
  </si>
  <si>
    <t>240*90*90</t>
  </si>
  <si>
    <t>310*130*125</t>
  </si>
  <si>
    <t>145*64*26</t>
  </si>
  <si>
    <t xml:space="preserve">Пульты дистанционного управления, центральные контроллеры и аксессуары                         </t>
  </si>
  <si>
    <t>Трехфазный счетчик электроэнергии для систем IMM/IMM Pro</t>
  </si>
  <si>
    <t>Мощность охлаждения, кВт</t>
  </si>
  <si>
    <t>Водонагреватели (тепловые насосы) прямого нагрева для ГВС,  коммерческого назначения. Пульт управления в комплекте. R410a</t>
  </si>
  <si>
    <t>790*1100*810</t>
  </si>
  <si>
    <t>RSJ-200/SZN1-H</t>
  </si>
  <si>
    <t>RSJ-420/SZN1-H</t>
  </si>
  <si>
    <t>1015*1775*1026</t>
  </si>
  <si>
    <t>RSJ-800/SZN1-H</t>
  </si>
  <si>
    <t>1995*1770*1025</t>
  </si>
  <si>
    <t>RSJ-120/ZN1-H</t>
  </si>
  <si>
    <t>IMMP-BAC</t>
  </si>
  <si>
    <t>Совмещенный шлюз для программы управления IMM Pro для VRF                                (для систем V6) и протокола BMS BACnet (для систем V6, до 32 систем, до 256 объектов (внутренних+наружных блоков))</t>
  </si>
  <si>
    <t>Центральный ПУ для  наружных блоков поколения V4+/V5X (до 32 наружных блоков)</t>
  </si>
  <si>
    <t>722*555*300</t>
  </si>
  <si>
    <t>845*630*390</t>
  </si>
  <si>
    <t>795*550*330</t>
  </si>
  <si>
    <t>915*630*420</t>
  </si>
  <si>
    <t>916*630*420</t>
  </si>
  <si>
    <t>MA-EK</t>
  </si>
  <si>
    <t>MDV-MBQ4-03C4</t>
  </si>
  <si>
    <t>MDKC-300R</t>
  </si>
  <si>
    <t>MDKC-400R</t>
  </si>
  <si>
    <t>MDSBF-07HRDN1 indoor</t>
  </si>
  <si>
    <t>MDOBF-07HDN1 outdoor</t>
  </si>
  <si>
    <t>40 ~ 58</t>
  </si>
  <si>
    <t>42 ~ 60</t>
  </si>
  <si>
    <t>44 ~ 62</t>
  </si>
  <si>
    <t>45 ~ 63</t>
  </si>
  <si>
    <t>46 ~ 64</t>
  </si>
  <si>
    <t xml:space="preserve"> DC-инвертор ERP (7-12kBTU), 
3D DC-инвертор ERP (18-24kBTU), R410A</t>
  </si>
  <si>
    <t>НАРУЖНЫЕ БЛОКИ СЕРИИ VСpro</t>
  </si>
  <si>
    <t>MDVC-224WV2GN1</t>
  </si>
  <si>
    <t>39~57</t>
  </si>
  <si>
    <t>960*1615*765</t>
  </si>
  <si>
    <t>MDVC-280WV2GN1</t>
  </si>
  <si>
    <t>40~58</t>
  </si>
  <si>
    <t>MDVC-335WV2GN1</t>
  </si>
  <si>
    <t>42~60</t>
  </si>
  <si>
    <t>MDVC-400WV2GN1</t>
  </si>
  <si>
    <t>MDVC-450WV2GN1</t>
  </si>
  <si>
    <t>43~61</t>
  </si>
  <si>
    <t>MDVC-500WV2GN1</t>
  </si>
  <si>
    <t>44~62</t>
  </si>
  <si>
    <t>MDVC-560WV2GN1</t>
  </si>
  <si>
    <t>45~63</t>
  </si>
  <si>
    <t>MDVC-615WV2GN1</t>
  </si>
  <si>
    <t>MDVC-670WV2GN1</t>
  </si>
  <si>
    <t>46~64</t>
  </si>
  <si>
    <t>1585*1615*765</t>
  </si>
  <si>
    <t>MDVC-730WV2GN1</t>
  </si>
  <si>
    <t>MDVC-785WV2GN1</t>
  </si>
  <si>
    <t>MDVC-850WV2GN1</t>
  </si>
  <si>
    <t>MDVC-224WV2GN1  с функцией Black Box</t>
  </si>
  <si>
    <t>MDVC-280WV2GN1  с функцией Black Box</t>
  </si>
  <si>
    <t>MDVC-335WV2GN1  с функцией Black Box</t>
  </si>
  <si>
    <t>MDVC-400WV2GN1  с функцией Black Box</t>
  </si>
  <si>
    <t>MDVC-450WV2GN1  с функцией Black Box</t>
  </si>
  <si>
    <t>MDVC-500WV2GN1  с функцией Black Box</t>
  </si>
  <si>
    <t>MDVC-560WV2GN1  с функцией Black Box</t>
  </si>
  <si>
    <t>MDVC-615WV2GN1  с функцией Black Box</t>
  </si>
  <si>
    <t>MDVC-670WV2GN1  с функцией Black Box</t>
  </si>
  <si>
    <t>MDVC-730WV2GN1  с функцией Black Box</t>
  </si>
  <si>
    <t>MDVC-785WV2GN1  с функцией Black Box</t>
  </si>
  <si>
    <t>MDVC-850WV2GN1  с функцией Black Box</t>
  </si>
  <si>
    <t>Cплит-системы большой мощности канального типа, проводной пульт ДУ и противопылевой фильтр в комплекте, ON/OFF</t>
  </si>
  <si>
    <t>Cплит-системы большой мощности колонного типа,  беспроводной пульт ДУ в комплекте, ON/OFF</t>
  </si>
  <si>
    <t>Полупромышленные сплит-системы большой мощности, ON/OFF</t>
  </si>
  <si>
    <t>Полупромышленные сплит-системы большой мощности, INVERTER</t>
  </si>
  <si>
    <t>MDQ4A-48HRAN1 indoor</t>
  </si>
  <si>
    <t>FQZHN-02DS Рефнет-разветвитель</t>
  </si>
  <si>
    <t>MDOUB-96HD1N1 outdoor</t>
  </si>
  <si>
    <t>1120*1558*400</t>
  </si>
  <si>
    <t>MDTA-96HWAN1 indoor</t>
  </si>
  <si>
    <t>1366*450*722</t>
  </si>
  <si>
    <t>MDHA-96HWAN1 indoor</t>
  </si>
  <si>
    <t>Инверторные сплит-системы большой мощности колонного типа, беспроводной пульт ДУ в комплекте, DC-INVERTER</t>
  </si>
  <si>
    <t>MDFA-96HRAN1 indoor</t>
  </si>
  <si>
    <t>1200*1860*420</t>
  </si>
  <si>
    <t>Инверторные ККБ модульного типа</t>
  </si>
  <si>
    <t>Соединительные комплекты для инверторных компрессорно-конденсаторных блоков модульного типа</t>
  </si>
  <si>
    <t>420*240*490</t>
  </si>
  <si>
    <t>Разветвители фреоновой магистрали для объединения соединительных комплектов для приточных установок AHUKZ-**C в модуль производительностью &gt;56кВт, и до 224кВт</t>
  </si>
  <si>
    <t>Разветвители фреоновой магистрали для соединительных комплектов инверторных компрессорно-конденсаторных блоков модульного типа</t>
  </si>
  <si>
    <t>Для соеднительных комплектов</t>
  </si>
  <si>
    <t>Инверторные ККБ</t>
  </si>
  <si>
    <t>1095*1480*495</t>
  </si>
  <si>
    <t>Производитель компрессора</t>
  </si>
  <si>
    <t>Кол-во контуров</t>
  </si>
  <si>
    <t>MDOU-24HFN1 с соединит. комплектом</t>
  </si>
  <si>
    <t>MDOU-60HFN1 с соединит. комплектом</t>
  </si>
  <si>
    <t>Наружные блоки VRF серии VCpro (DC inverter, R410A, 380V, только охлаждение), модульного исполнения, с функцией Black Box</t>
  </si>
  <si>
    <t>Наружные блоки VRF серии VCpro (DC inverter, R410A, 380V, только охлаждение), модульного исполнения</t>
  </si>
  <si>
    <t>Инверторные сплит-системы большой мощности кассетного типа (2 внутренних блока на 1 наружный), беспроводной пульт ДУ в комплекте, встроенная помпа, DC-INVERTER</t>
  </si>
  <si>
    <t>MBQ1-01D</t>
  </si>
  <si>
    <t>MDKH2-150-R3</t>
  </si>
  <si>
    <t>MDKH2-150-R4</t>
  </si>
  <si>
    <t>MDKH2-250-R3</t>
  </si>
  <si>
    <t>MDKH2-250-R4</t>
  </si>
  <si>
    <t>MDKH2-350-R3</t>
  </si>
  <si>
    <t>MDKH2-350-R4</t>
  </si>
  <si>
    <t>MDKH2-500-R3</t>
  </si>
  <si>
    <t>MDKH2-500-R4</t>
  </si>
  <si>
    <t>MDKH2-700-R3</t>
  </si>
  <si>
    <t>MDKH2-700-R4</t>
  </si>
  <si>
    <t>MDKH2-800-R3</t>
  </si>
  <si>
    <t>MDKH2-800-R4</t>
  </si>
  <si>
    <t>MDKH3-150-R3</t>
  </si>
  <si>
    <t>MDKH3-150-R4</t>
  </si>
  <si>
    <t>MDKH3-250-R3</t>
  </si>
  <si>
    <t>MDKH3-250-R4</t>
  </si>
  <si>
    <t>MDKH3-350-R3</t>
  </si>
  <si>
    <t>MDKH3-350-R4</t>
  </si>
  <si>
    <t>MDKH3-500-R3</t>
  </si>
  <si>
    <t>MDKH3-500-R4</t>
  </si>
  <si>
    <t>MDKH3-700-R3</t>
  </si>
  <si>
    <t>MDKH3-700-R4</t>
  </si>
  <si>
    <t>MDKH3-800-R3</t>
  </si>
  <si>
    <t>MDKH3-800-R4</t>
  </si>
  <si>
    <t>Фанкойлы напольно-потолочные в корпусе с нижним забором воздуха</t>
  </si>
  <si>
    <t>В комплекте с противопылевым фильтром и дренажным поддоном, 3-ходовой клапан и термостат поставляются отдельно.</t>
  </si>
  <si>
    <t>Фанкойлы напольно-потолочные без корпуса</t>
  </si>
  <si>
    <t>TWVK92</t>
  </si>
  <si>
    <t>Клапан 3-х ходовой с приводом и комплектом трубок для напольно-потолочных фанкойлов MDKH2-150-R3/R4 - MDKH2-700-R3/R4</t>
  </si>
  <si>
    <t>TWVK95</t>
  </si>
  <si>
    <t>Клапан 3-х ходовой с приводом и комплектом трубок для напольно-потолочных фанкойлов MDKH2-800-R3/R4</t>
  </si>
  <si>
    <t>термостат для фанкойлов серий MDKT / MDKH</t>
  </si>
  <si>
    <t>устройство адресации (только для кассетных компактных фанкойлов) для подключения к центральному контроллеру CCM03/E, CCM30</t>
  </si>
  <si>
    <t>блок управления фанкойлами, для MDKT** 2-х трубных, MDKH, проводной пульт в комплекте, поддержка Modbus</t>
  </si>
  <si>
    <t>Комплект подставок для напольной установки фанкойлов MDKH2</t>
  </si>
  <si>
    <t>AHUKZ-V00C</t>
  </si>
  <si>
    <t>Соединительные комплекты для компрессорно-конденсаторных блоков ON/OFF</t>
  </si>
  <si>
    <t>для MDCCU-03CN1</t>
  </si>
  <si>
    <t>для MDCCU-05CN1</t>
  </si>
  <si>
    <t>для MDCCU-07CN1</t>
  </si>
  <si>
    <t>для MDCCU-10CN1</t>
  </si>
  <si>
    <t>для MDCCU-14CN1</t>
  </si>
  <si>
    <t>для MDCCU-16CN1</t>
  </si>
  <si>
    <t>для MDCCU-22CN1</t>
  </si>
  <si>
    <t>для MDCCU-28CN1</t>
  </si>
  <si>
    <t>для MDCCU-35CN1</t>
  </si>
  <si>
    <t>для MDCCU-45CN1</t>
  </si>
  <si>
    <t>для MDCCU-70CN1</t>
  </si>
  <si>
    <t>для MDCCU-105CN1</t>
  </si>
  <si>
    <t>CCM31</t>
  </si>
  <si>
    <t xml:space="preserve">Центральный ПУ для внутренних  блоков V4+ в системах с наружными блоками V5X/V4+ (до 64 внутренних  блоков) (подключение к внутренним блокам), Touch Style Key                                               </t>
  </si>
  <si>
    <t>VRF 3-х трубные серии V6R</t>
  </si>
  <si>
    <t>FQZHN-01SB1</t>
  </si>
  <si>
    <t>FQZHN-02SB1</t>
  </si>
  <si>
    <t>FQZHN-03SB1</t>
  </si>
  <si>
    <t>FQZHN-04SB1</t>
  </si>
  <si>
    <t>FQZHN-05SB1</t>
  </si>
  <si>
    <t>FQZHW-02SB1</t>
  </si>
  <si>
    <t>FQZHW-03SB1</t>
  </si>
  <si>
    <t>MDV6-R252WV2GN1</t>
  </si>
  <si>
    <t>MDV6-R280WV2GN1</t>
  </si>
  <si>
    <t>MDV6-R335WV2GN1</t>
  </si>
  <si>
    <t>MDV6-R400WV2GN1</t>
  </si>
  <si>
    <t>MDV6-R450WV2GN1</t>
  </si>
  <si>
    <t>MDV6-R500WV2GN1</t>
  </si>
  <si>
    <t>MDV6-R560WV2GN1</t>
  </si>
  <si>
    <t>MS01N1-D</t>
  </si>
  <si>
    <t>MS04N1-D　</t>
  </si>
  <si>
    <t>MS06N1-D</t>
  </si>
  <si>
    <t>MS08N1-D</t>
  </si>
  <si>
    <t>MS10N1-D　</t>
  </si>
  <si>
    <t>MS12N1-D　</t>
  </si>
  <si>
    <t>Блоки переключения режимов для 3-трубных VRF систем серии V6R</t>
  </si>
  <si>
    <t>для MDCCU-53CN1/ 61CN1</t>
  </si>
  <si>
    <t>панель потолочная для кассетных блоков полноразмерных Q4DHN1 с функцией независимого регулирования жалюзи (необходим пульт ДУ RM12D)</t>
  </si>
  <si>
    <t>Беспроводной (ИК) пульт ДУ с функцией Follow me и функцией независимого регулирования жалюзи (только на панелях потолочных MDV-MBQ4-01E), с возможностью адресации,  для внутренних блоков поколения V6</t>
  </si>
  <si>
    <t>440*195*295</t>
  </si>
  <si>
    <t>660*250*574</t>
  </si>
  <si>
    <t>974*250*574</t>
  </si>
  <si>
    <t>Декоративные панели к внутренним блокам VRF поколения V6 канального типа MDI2-**T2DHN1 от 2,2 до 7,1 кВт с дисплеем и жалюзи</t>
  </si>
  <si>
    <t>690*209*67</t>
  </si>
  <si>
    <t>910*209*67</t>
  </si>
  <si>
    <t>1130*209*67</t>
  </si>
  <si>
    <t>для внутренних блоков трехтрубной системы V6R</t>
  </si>
  <si>
    <t>для компоновки из 2х модулей трехтрубной системы V6R</t>
  </si>
  <si>
    <t>для компоновки из 3х модулей трехтрубной системы V6R</t>
  </si>
  <si>
    <t>Наружные блоки VRF серии V6R, 3-х трубные (DC inverter, R410A, 380V), модульного исполнения</t>
  </si>
  <si>
    <t>Разветвители фреоновой магистрали для внутренних блоков 3-х трубной VRF серии V6R</t>
  </si>
  <si>
    <t>Разветвители фреоновой магистрали для наружных блоков 3-х трубной VRF серии V6R</t>
  </si>
  <si>
    <t>3530*2500*2300</t>
  </si>
  <si>
    <t>4700*2500*2300</t>
  </si>
  <si>
    <t>450*350*200</t>
  </si>
  <si>
    <r>
      <t xml:space="preserve">Инверторные компрессорно-конденсаторные блоки модульного типа, только охлаждение, </t>
    </r>
    <r>
      <rPr>
        <b/>
        <u/>
        <sz val="11"/>
        <color theme="0"/>
        <rFont val="Arial"/>
        <family val="2"/>
        <charset val="204"/>
      </rPr>
      <t>R410a</t>
    </r>
    <r>
      <rPr>
        <b/>
        <sz val="11"/>
        <color theme="0"/>
        <rFont val="Arial"/>
        <family val="2"/>
        <charset val="204"/>
      </rPr>
      <t>, работа в расширенном температурном диапазоне до -15°С, без соединительного комплекта</t>
    </r>
  </si>
  <si>
    <t>T-MBQ-02M2 Cassette Panel</t>
  </si>
  <si>
    <t>ВНУТРЕННИЕ БЛОКИ VRF серии V4+. Совместимы с наружными блоками V4/V4+ (mini, WS, individual)/V5x/V6/V6-i</t>
  </si>
  <si>
    <t>ВНУТРЕННИЕ БЛОКИ VRF серии V6 с DC двигателем (2-е поколение). Совместимы с наружными блоками серии V6, V6-i и V6R.</t>
  </si>
  <si>
    <t>ККБ холодопроизводительностью до 17 кВт</t>
  </si>
  <si>
    <t>от 1 шт.</t>
  </si>
  <si>
    <t>ККБ произодительностью свыше 17 кВт, руфтопы</t>
  </si>
  <si>
    <t>Компрессорно-конденсаторные блоки ON/OFF, только охлаждение, R410a, без соединительного комплекта</t>
  </si>
  <si>
    <t>MDVi-200WV2GN1</t>
  </si>
  <si>
    <t>MDVi-224WV2GN1</t>
  </si>
  <si>
    <t>MDVi-260WV2GN1</t>
  </si>
  <si>
    <t>MDVi-280WV2GN1</t>
  </si>
  <si>
    <t>MDVi-335WV2GN1</t>
  </si>
  <si>
    <t>Наружные блоки VRF серии V6-i side discharge ( DC inverter,  3-фазные, R410A, 380V)</t>
  </si>
  <si>
    <t>программа для диагностики VRF-систем V6, VC pro и V5X (для V5X необходима переходная плата (опция))</t>
  </si>
  <si>
    <t>программа для диагностики инверторных ККБ MDCCU-V</t>
  </si>
  <si>
    <t>Шлюз протокола BMS Lonworks (для модульных инверторных ККБ, до 8 систем)</t>
  </si>
  <si>
    <t>Программа управления IMM Pro для VRF (для модульных инверторных ККБ)</t>
  </si>
  <si>
    <t>Совмещенный шлюз для программы управления IMM Pro для VRF (для модульных инверторных ККБ) и протокола BMS BACnet (для систем V6, до 32 систем, до 256 объектов (внутренних+наружных блоков))</t>
  </si>
  <si>
    <t xml:space="preserve">Пульты дистанционного управления, центральные контроллеры и аксессуары      </t>
  </si>
  <si>
    <t>Центральный ПУ для внутренних блоков (до 64 внутренних блоков), цветной Touch Screen, 6.2” (только для модульных инверторных ККБ)</t>
  </si>
  <si>
    <t>Центральный ПУ для внутренних блоков (до 48 систем, до 384 внутренних блоков), цветной Touch Screen, 10” (только для модульных инверторных ККБ)</t>
  </si>
  <si>
    <t>KJRP-86I/MFK-E</t>
  </si>
  <si>
    <t>электронный термостат для канальных 2-х трубных, для напольных и напольно-потолочных 2-х трубных фанкойлов, Touch Style, подсветка дисплея</t>
  </si>
  <si>
    <t>KJRP-86A/BMFNKD-E</t>
  </si>
  <si>
    <t>электронный термостат для канальных 4-х трубных, Touch Style, подсветка дисплея, выход на сеть Modbus</t>
  </si>
  <si>
    <t>ВНУТРЕННИЕ БЛОКИ VRF серии V6 с AC двигателем (2-е поколение). Совместимы с наружными блоками серии V6, V6-i и V6R.</t>
  </si>
  <si>
    <t>MDV-D22Q4/N1-A3(B)</t>
  </si>
  <si>
    <t>MDV-D28Q4/N1-A3(B)</t>
  </si>
  <si>
    <t>MDV-D36Q4/N1-A3(B)</t>
  </si>
  <si>
    <t>MDV-D45Q4/N1-A3(B)</t>
  </si>
  <si>
    <t>MDV-D28Q4/N1-E(B)</t>
  </si>
  <si>
    <t>MDV-D36Q4/N1-E(B)</t>
  </si>
  <si>
    <t>MDV-D45Q4/N1-E(B)</t>
  </si>
  <si>
    <t>MDV-D56Q4/N1-E(B)</t>
  </si>
  <si>
    <t>MDV-D71Q4/N1-E(B)</t>
  </si>
  <si>
    <t>MDV-D80Q4/N1-E(B)</t>
  </si>
  <si>
    <t>MDV-D90Q4/N1-E(B)</t>
  </si>
  <si>
    <t>MDV-D100Q4/N1-E(B)</t>
  </si>
  <si>
    <t>MDV-D112Q4/N1-E(B)</t>
  </si>
  <si>
    <t>MDV-D140Q4/N1-E(B)</t>
  </si>
  <si>
    <t>MDV-D18Q1/N1-D(B)</t>
  </si>
  <si>
    <t>MDV-D22Q1/N1-D(B)</t>
  </si>
  <si>
    <t>MDV-D28Q1/N1-D(B)</t>
  </si>
  <si>
    <t>MDV-D36Q1/N1-D(B)</t>
  </si>
  <si>
    <t>MDV-D45Q1/N1-D(B)</t>
  </si>
  <si>
    <t>MDV-D56Q1/N1-D(B)</t>
  </si>
  <si>
    <t>MDV-D71Q1/N1-D(B)</t>
  </si>
  <si>
    <t>MDV-D22Q2/N1(B)</t>
  </si>
  <si>
    <t>MDV-D28Q2/N1(B)</t>
  </si>
  <si>
    <t>MDV-D36Q2/N1(B)</t>
  </si>
  <si>
    <t>MDV-D45Q2/N1(B)</t>
  </si>
  <si>
    <t>MDV-D56Q2/N1(B)</t>
  </si>
  <si>
    <t>MDV-D71Q2/N1(B)</t>
  </si>
  <si>
    <t>MDV-D36DL/N1-C(B)</t>
  </si>
  <si>
    <t>MDV-D45DL/N1-C(B)</t>
  </si>
  <si>
    <t>MDV-D56DL/N1-C(B)</t>
  </si>
  <si>
    <t>MDV-D71DL/N1-C(B)</t>
  </si>
  <si>
    <t>MDV-D80DL/N1-C(B)</t>
  </si>
  <si>
    <t>MDV-D90DL/N1-C(B)</t>
  </si>
  <si>
    <t>MDV-D112DL/N1-C(B)</t>
  </si>
  <si>
    <t>MDV-D140DL/N1-C(B)</t>
  </si>
  <si>
    <t>MDV-D400T1/N1(B)</t>
  </si>
  <si>
    <t>MDV-D450T1/N1(B)</t>
  </si>
  <si>
    <t>MDV-D560T1/N1(B)</t>
  </si>
  <si>
    <t>MDV-D71T1/N1-B(B)</t>
  </si>
  <si>
    <t>MDV-D80T1/N1-B(B)</t>
  </si>
  <si>
    <t>MDV-D90T1/N1-B(B)</t>
  </si>
  <si>
    <t>MDV-D112T1/N1-B(B)</t>
  </si>
  <si>
    <t>MDV-D140T1/N1-B(B)</t>
  </si>
  <si>
    <t>MDV-D160T1/N1-B(B)</t>
  </si>
  <si>
    <t>MDV-D200T1/N1-B(B)</t>
  </si>
  <si>
    <t>MDV-D250T1/N1-B(B)</t>
  </si>
  <si>
    <t>MDV-D280T1/N1-B(B)</t>
  </si>
  <si>
    <t>MDV-D22T2/N1-DA5(B)</t>
  </si>
  <si>
    <t>MDV-D28T2/N1-DA5(B)</t>
  </si>
  <si>
    <t>MDV-D36T2/N1-DA5(B</t>
  </si>
  <si>
    <t>MDV-D45T2/N1-DA5(B)</t>
  </si>
  <si>
    <t>MDV-D56T2/N1-DA5(B)</t>
  </si>
  <si>
    <t>MDV-D71T2/N1-DA5(B)</t>
  </si>
  <si>
    <t>MDV-D80T2/N1-BA5(B)</t>
  </si>
  <si>
    <t>MDV-D90T2/N1-BA5(B)</t>
  </si>
  <si>
    <t>MDV-D112T2/N1-BA5(B)</t>
  </si>
  <si>
    <t>MDV-D140T2/N1-BA5(B)</t>
  </si>
  <si>
    <t>MDV-MBQ2-02</t>
  </si>
  <si>
    <t>778*210*500</t>
  </si>
  <si>
    <t>997*210*500</t>
  </si>
  <si>
    <t>1218*210*500</t>
  </si>
  <si>
    <t>570*260*630</t>
  </si>
  <si>
    <t>2010*680*905</t>
  </si>
  <si>
    <t>MDV-D22G/N1-M</t>
  </si>
  <si>
    <t>MDV-D28G/N1-M</t>
  </si>
  <si>
    <t>MDV-D36G/N1-M</t>
  </si>
  <si>
    <t>MDV-D45G/N1-M</t>
  </si>
  <si>
    <t>MDV-D56G/N1-M</t>
  </si>
  <si>
    <t>MDV-D71G/N1-M</t>
  </si>
  <si>
    <t>MDV-D80G/N1-M</t>
  </si>
  <si>
    <t>MDV-D90G/N1-M</t>
  </si>
  <si>
    <t xml:space="preserve">панель потолочная для кассетных блоков компактных </t>
  </si>
  <si>
    <r>
      <t>Внутренние блоки каcсетного типа (компактные) 4-поточные с круговым распределением воздуха (360</t>
    </r>
    <r>
      <rPr>
        <b/>
        <vertAlign val="superscript"/>
        <sz val="10"/>
        <color theme="0"/>
        <rFont val="Arial"/>
        <family val="2"/>
        <charset val="204"/>
      </rPr>
      <t>о</t>
    </r>
    <r>
      <rPr>
        <b/>
        <sz val="10"/>
        <color theme="0"/>
        <rFont val="Arial"/>
        <family val="2"/>
        <charset val="204"/>
      </rPr>
      <t xml:space="preserve">), без декоративной панели,  со встроенной дренажной помпой. AC мотор вентилятора, 3 скорости вентилятора, прецизионная настройка и поддержание температуры </t>
    </r>
    <r>
      <rPr>
        <b/>
        <sz val="10"/>
        <color theme="0"/>
        <rFont val="Calibri"/>
        <family val="2"/>
        <charset val="204"/>
      </rPr>
      <t>±</t>
    </r>
    <r>
      <rPr>
        <b/>
        <sz val="10"/>
        <color theme="0"/>
        <rFont val="Arial"/>
        <family val="2"/>
        <charset val="204"/>
      </rPr>
      <t>0.5</t>
    </r>
    <r>
      <rPr>
        <b/>
        <vertAlign val="superscript"/>
        <sz val="10"/>
        <color theme="0"/>
        <rFont val="Arial"/>
        <family val="2"/>
        <charset val="204"/>
      </rPr>
      <t>о</t>
    </r>
    <r>
      <rPr>
        <b/>
        <sz val="10"/>
        <color theme="0"/>
        <rFont val="Arial"/>
        <family val="2"/>
        <charset val="204"/>
      </rPr>
      <t>С, режим тишины (Silent), экономичный режим (ECO), возможность отключения дисплея, пульт RM12F в комплекте</t>
    </r>
  </si>
  <si>
    <r>
      <t>Внутренние блоки каcсетного типа (полноразмерные) 4-поточные с круговым распределением воздуха (360</t>
    </r>
    <r>
      <rPr>
        <b/>
        <vertAlign val="superscript"/>
        <sz val="10"/>
        <color theme="0"/>
        <rFont val="Arial"/>
        <family val="2"/>
        <charset val="204"/>
      </rPr>
      <t>о</t>
    </r>
    <r>
      <rPr>
        <b/>
        <sz val="10"/>
        <color theme="0"/>
        <rFont val="Arial"/>
        <family val="2"/>
        <charset val="204"/>
      </rPr>
      <t>), без декоративной панели,  со встроенной дренажной помпой. АC мотор вентилятора, 3 скорости вентилятора, прецизионная настройка и поддержание температуры ±0.5</t>
    </r>
    <r>
      <rPr>
        <b/>
        <sz val="10"/>
        <color theme="0"/>
        <rFont val="Calibri"/>
        <family val="2"/>
        <charset val="204"/>
      </rPr>
      <t>°</t>
    </r>
    <r>
      <rPr>
        <b/>
        <sz val="10"/>
        <color theme="0"/>
        <rFont val="Arial"/>
        <family val="2"/>
        <charset val="204"/>
      </rPr>
      <t>С, режим тишины (Silent), экономичный режим (ECO), возможность отключения дисплея, пульт RM12F в комплекте</t>
    </r>
  </si>
  <si>
    <r>
      <t>Внутренние блоки каcсетного типа 1-поточные, без декоративной панели,  со встроенной дренажной помпой. АC мотор вентилятора, три скорости вентилятора, прецизионная настройка и поддержание температуры ±0.5</t>
    </r>
    <r>
      <rPr>
        <b/>
        <sz val="10"/>
        <color theme="0"/>
        <rFont val="Calibri"/>
        <family val="2"/>
        <charset val="204"/>
      </rPr>
      <t>°</t>
    </r>
    <r>
      <rPr>
        <b/>
        <sz val="10"/>
        <color theme="0"/>
        <rFont val="Arial"/>
        <family val="2"/>
        <charset val="204"/>
      </rPr>
      <t>С, режим тишины (Silent), экономичный режим (ECO), возможность отключения дисплея, пульт RM12F в комплекте</t>
    </r>
  </si>
  <si>
    <t>Внутренние блоки каcсетного типа 2-поточные, без декоративной панели,  со встроенной дренажной помпой. АC мотор вентилятора, 3 скорости вентилятора, прецизионная настройка и поддержание температуры ±0.5°С, режим тишины (Silent), экономичный режим (ECO), возможность отключения дисплея, пульт RM12F в комплекте</t>
  </si>
  <si>
    <t>Внутренние блоки канального типа средненапорные (10-30-50) Па в комплекте со встроенной дренажной помпой и противопылевым фильтром. АC мотор вентилятора, 3 скорости вентилятора, прецизионная настройка и поддержание температуры ±0.5°С, режим тишины (Silent), экономичный режим (ECO), пульт WDC-86E/KD  в комплекте</t>
  </si>
  <si>
    <t>Внутренние блоки канального типа высоконапорные (50-100-150) Па в комплекте со встроенной дренажной помпой и противопылевым фильтром. АC мотор вентилятора, 3 скорости вентилятора, прецизионная настройка и поддержание температуры ±0.5°С, режим тишины (Silent), экономичный режим (ECO), пульт WDC-86E/KD  в комплекте</t>
  </si>
  <si>
    <t>Внутренние блоки канального типа высоконапорные до 400 Па, без фильтра. АC мотор вентилятора,3 скорости вентилятора, прецизионная настройка и поддержание температуры ±0.5°С, режим тишины (Silent), экономичный режим (ECO), пульт WDC-86E/KD  в комплекте</t>
  </si>
  <si>
    <t>Внутренние блоки настенного типа (встроенный расширительный клапан). АC мотор вентилятора, 7 уставок скорости, 5 положений жалюзи, прецизионная настройка и поддержание температуры ±0.5°С, режим тишины (Silent), экономичный режим (ECO), пульт RM12F в комплекте</t>
  </si>
  <si>
    <t>RM12F</t>
  </si>
  <si>
    <t>Внутренние блоки напольно-потолочного типа. AC мотор вентилятора, 3 скорости вентилятора, 5 положений жалюзи, 3D-Airflow (регулируемые с ИК ПДУ вертикальные и горизонтальные жалюзи), прецизионная настройка и поддержание температуры ±0.5°С, режим тишины (Silent), экономичный режим (ECO), пульт RM12F в комплекте</t>
  </si>
  <si>
    <t>панель потолочная для кассетных блоков полноразмерных с функцией независимого регулирования жалюзи (пульт ДУ RM12F)</t>
  </si>
  <si>
    <t>AHUKZ-00D</t>
  </si>
  <si>
    <t>AHUKZ-01D</t>
  </si>
  <si>
    <t>AHUKZ-02D</t>
  </si>
  <si>
    <t>AHUKZ-03D</t>
  </si>
  <si>
    <t>MDKG-V250C</t>
  </si>
  <si>
    <t>MDKG-V300C</t>
  </si>
  <si>
    <t>MDKG-V400C</t>
  </si>
  <si>
    <t>MDKG-V500C</t>
  </si>
  <si>
    <t>1072*315*237</t>
  </si>
  <si>
    <t>MDKG-V600C</t>
  </si>
  <si>
    <t>Фанкойлы напольно-потолочные в корпусе с фронтальным забором воздуха</t>
  </si>
  <si>
    <t>MDKH1-150-R3</t>
  </si>
  <si>
    <t>MDKH1-250-R3</t>
  </si>
  <si>
    <t>MDKH1-350-R3</t>
  </si>
  <si>
    <t>MDKH1-500-R3</t>
  </si>
  <si>
    <t>MDKH1-700-R3</t>
  </si>
  <si>
    <t>MDKH1-800-R3</t>
  </si>
  <si>
    <t>MDKH1-150-R4</t>
  </si>
  <si>
    <t>MDKH1-250-R4</t>
  </si>
  <si>
    <t>MDKH1-350-R4</t>
  </si>
  <si>
    <t>MDKH1-500-R4</t>
  </si>
  <si>
    <t>MDKH1-700-R4</t>
  </si>
  <si>
    <t>MDKH1-800-R4</t>
  </si>
  <si>
    <t>MD2O-14HFN8 outdoor</t>
  </si>
  <si>
    <t>MD2O-18HFN8 outdoor</t>
  </si>
  <si>
    <t>MD3O-21HFN8 outdoor</t>
  </si>
  <si>
    <t>MD3O-27HFN8 outdoor</t>
  </si>
  <si>
    <t>MD4O-28HFN8 outdoor</t>
  </si>
  <si>
    <t>MD4O-36HFN8 outdoor</t>
  </si>
  <si>
    <t>MD5O-42HFN8 outdoor</t>
  </si>
  <si>
    <t>MDSAF-07HRDN8 indoor</t>
  </si>
  <si>
    <t>MDSAF-09HRDN8 indoor</t>
  </si>
  <si>
    <t>MDSAF-12HRDN8 indoor</t>
  </si>
  <si>
    <t>MDSAF-18HRFN8 indoor</t>
  </si>
  <si>
    <t>MDSAF-24HRFN8 indoor</t>
  </si>
  <si>
    <t>MDSA-09HRFN8 indoor</t>
  </si>
  <si>
    <t>MDSA-12HRFN8 indoor</t>
  </si>
  <si>
    <r>
      <t xml:space="preserve"> 3D DC-инвертор ERP,  </t>
    </r>
    <r>
      <rPr>
        <b/>
        <u/>
        <sz val="10"/>
        <color rgb="FFFFFFFF"/>
        <rFont val="Arial"/>
        <family val="2"/>
        <charset val="204"/>
      </rPr>
      <t>R32</t>
    </r>
  </si>
  <si>
    <t>MDCA4I-07HRFN8 indoor</t>
  </si>
  <si>
    <t>MDCA4I-09HRFN8 indoor</t>
  </si>
  <si>
    <t>MDCA4I-12HRFN8 indoor</t>
  </si>
  <si>
    <t>MDCA4I-18HRFN8 indoor</t>
  </si>
  <si>
    <r>
      <t xml:space="preserve">3D DC-инвертор ERP,  </t>
    </r>
    <r>
      <rPr>
        <b/>
        <u/>
        <sz val="10"/>
        <color rgb="FFFFFFFF"/>
        <rFont val="Arial"/>
        <family val="2"/>
        <charset val="204"/>
      </rPr>
      <t>R32</t>
    </r>
  </si>
  <si>
    <t>MDTII-07HWFN8 indoor</t>
  </si>
  <si>
    <t>MDTII-09HWFN8 indoor</t>
  </si>
  <si>
    <t>MDTII-12HWFN8 indoor</t>
  </si>
  <si>
    <t>MDTII-18HWFN8 indoor</t>
  </si>
  <si>
    <t>MDSAF-07HRN1-Z indoor</t>
  </si>
  <si>
    <t>MDOAF-07HN1-Z outdoor</t>
  </si>
  <si>
    <t>MDSAF-09HRN1-Z indoor</t>
  </si>
  <si>
    <t>MDOAF-09HN1-Z outdoor</t>
  </si>
  <si>
    <t>MDSAF-12HRN1-Z indoor</t>
  </si>
  <si>
    <t>MDOAF-12HN1-Z outdoor</t>
  </si>
  <si>
    <t>MDSAF-18HRN1-Z indoor</t>
  </si>
  <si>
    <t>MDOAF-18HN1-Z outdoor</t>
  </si>
  <si>
    <t>MDSAF-24HRN1-Z indoor</t>
  </si>
  <si>
    <t>MDOAF-24HN1-Z outdoor</t>
  </si>
  <si>
    <t>890*673*342</t>
  </si>
  <si>
    <r>
      <t xml:space="preserve"> DC-инвертор ERP (7-12kBTU), 
3D DC-инвертор ERP (18-24kBTU), </t>
    </r>
    <r>
      <rPr>
        <b/>
        <u/>
        <sz val="10"/>
        <color rgb="FFFFFFFF"/>
        <rFont val="Arial"/>
        <family val="2"/>
        <charset val="204"/>
      </rPr>
      <t>R32</t>
    </r>
  </si>
  <si>
    <t>MDOAF-09HFN8 outdoor</t>
  </si>
  <si>
    <t>MDOAF-12HFN8 outdoor</t>
  </si>
  <si>
    <t>MDOAF-18HFN8 outdoor</t>
  </si>
  <si>
    <t>805*554*330</t>
  </si>
  <si>
    <t>MDOAF-24HFN8 outdoor</t>
  </si>
  <si>
    <r>
      <t xml:space="preserve"> 3D DC-инвертор ERP, </t>
    </r>
    <r>
      <rPr>
        <b/>
        <u/>
        <sz val="10"/>
        <color rgb="FFFFFFFF"/>
        <rFont val="Arial"/>
        <family val="2"/>
        <charset val="204"/>
      </rPr>
      <t>R32</t>
    </r>
  </si>
  <si>
    <t>Фанкойлы настенные DC-мотор,  в комплекте с ИК ПДУ RM12F, 3-ходовой клапан встроен</t>
  </si>
  <si>
    <t>НАРУЖНЫЕ БЛОКИ СЕРИИ ATOM</t>
  </si>
  <si>
    <t>Наружные блоки mini VRF серии ATOM (DC inverter, 1-фазные, R410A, 220V), охлаждение и нагрев</t>
  </si>
  <si>
    <t>MDV-V28W/DHN1(At)</t>
  </si>
  <si>
    <t>MDV-V36W/DHN1(At)</t>
  </si>
  <si>
    <t>MDV-V42W/DHN1(At)</t>
  </si>
  <si>
    <t>MDV-V48W/DHN1(At)</t>
  </si>
  <si>
    <t>1040 x 865 x 410</t>
  </si>
  <si>
    <t>MDV-V56W/DHN1(At)</t>
  </si>
  <si>
    <t>ВНУТРЕННИЕ БЛОКИ VRF серии ATOM, совместимы только с наружными блоками серии ATOM</t>
  </si>
  <si>
    <t>Внутренние блоки каcсетного типа 1-поточные, без декоративной панели, со встроенной дренажной помпой, пульт RM12F в комплекте</t>
  </si>
  <si>
    <t>MDV-D06Q1/N1-D(At)</t>
  </si>
  <si>
    <t>1054×153×425</t>
  </si>
  <si>
    <t>MDV-D07Q1/N1-D(At)</t>
  </si>
  <si>
    <t>MDV-D09Q1/N1-D(At)</t>
  </si>
  <si>
    <t>MDV-D12Q1/N1-D(At)</t>
  </si>
  <si>
    <t>MDV-D15Q1/N1-D(At)</t>
  </si>
  <si>
    <t>1275×189×450</t>
  </si>
  <si>
    <t>MDV-D18Q1/N1-D(At)</t>
  </si>
  <si>
    <t>MDV-D24Q1/N1-D(At)</t>
  </si>
  <si>
    <t>Внутренние блоки каcсетного типа (компактные) 4-поточные, без декоративной панели, со встроенной дренажной помпой, пульт RM12F в комплекте</t>
  </si>
  <si>
    <t>MDV-D05Q4/N1-A3(At)</t>
  </si>
  <si>
    <t>570×260×630</t>
  </si>
  <si>
    <t>MDV-D07Q4/N1-A3(At)</t>
  </si>
  <si>
    <t>MDV-D09Q4/N1-A3(At)</t>
  </si>
  <si>
    <t>MDV-D12Q4/N1-A3(At)</t>
  </si>
  <si>
    <t>MDV-D15Q4/N1-A3(At)</t>
  </si>
  <si>
    <t>Внутренние блоки каcсетного типа (полноразмерные) 4-поточные, без декоративной панели, со встроенной дренажной помпой, пульт RM12F в комплекте</t>
  </si>
  <si>
    <t>MDV-D09Q4/N1-E(At)</t>
  </si>
  <si>
    <t>840×230×840</t>
  </si>
  <si>
    <t>MDV-D12Q4/N1-E(At)</t>
  </si>
  <si>
    <t>MDV-D15Q4/N1-E(At)</t>
  </si>
  <si>
    <t>MDV-D18Q4/N1-E(At)</t>
  </si>
  <si>
    <t>MDV-D24Q4/N1-E(At)</t>
  </si>
  <si>
    <t>MDV-D28Q4/N1-E(At)</t>
  </si>
  <si>
    <t>MDV-D32Q4/N1-E(At)</t>
  </si>
  <si>
    <t>MDV-D36Q4/N1-E(At)</t>
  </si>
  <si>
    <t>MDV-D40Q4/N1-E(At)</t>
  </si>
  <si>
    <t>MDV-D48Q4/N1-E(At)</t>
  </si>
  <si>
    <r>
      <t>Декоративные панели к внутренним блокам VRF кассетного типа 4-поточным с круговым распределением воздуха (360</t>
    </r>
    <r>
      <rPr>
        <b/>
        <vertAlign val="superscript"/>
        <sz val="10"/>
        <color theme="0"/>
        <rFont val="Arial"/>
        <family val="2"/>
        <charset val="204"/>
      </rPr>
      <t>о</t>
    </r>
    <r>
      <rPr>
        <b/>
        <sz val="10"/>
        <color theme="0"/>
        <rFont val="Arial"/>
        <family val="2"/>
        <charset val="204"/>
      </rPr>
      <t>)</t>
    </r>
  </si>
  <si>
    <t>Внутренние блоки настенного типа (встроенный расширительный клапан), пульт RM12F в комплекте</t>
  </si>
  <si>
    <t xml:space="preserve">MDV-D07G/N1-M(At) </t>
  </si>
  <si>
    <t>835×280×203</t>
  </si>
  <si>
    <t>MDV-D09G/N1-M(At)</t>
  </si>
  <si>
    <t>MDV-D12G/N1-M(At)</t>
  </si>
  <si>
    <t>MDV-D15G/N1-M(At)</t>
  </si>
  <si>
    <t>990×315×223</t>
  </si>
  <si>
    <t>MDV-D18G/N1-M(At)</t>
  </si>
  <si>
    <t>MDV-D24G/N1-M(At)</t>
  </si>
  <si>
    <t>1194×343×262</t>
  </si>
  <si>
    <t xml:space="preserve">MDV-D28G/N1-M(At) </t>
  </si>
  <si>
    <t xml:space="preserve">MDV-D32G/N1-M(At) </t>
  </si>
  <si>
    <t>Внутренние блоки канального типа 10-50 (30-196) Па в комплекте cо встроенной дренажной помпой и противопылевым фильтром, пульт WDC-86E/KD  в комплекте</t>
  </si>
  <si>
    <t>MDV-D07T2/N1-DA5(At)</t>
  </si>
  <si>
    <t>778x210x500</t>
  </si>
  <si>
    <t>MDV-D09T2/N1-DA5(At)</t>
  </si>
  <si>
    <t>MDV-D12T2/N1-DA5(At)</t>
  </si>
  <si>
    <t>MDV-D15T2/N1-DA5(At)</t>
  </si>
  <si>
    <t>997x210x500</t>
  </si>
  <si>
    <t>MDV-D18T2/N1-DA5(At)</t>
  </si>
  <si>
    <t>MDV-D24T2/N1-DA5(At)</t>
  </si>
  <si>
    <t>1218x210x500</t>
  </si>
  <si>
    <t>MDV-D28T2/N1-DA5(At)</t>
  </si>
  <si>
    <t>1230×270×775</t>
  </si>
  <si>
    <t>MDV-D32T2/N1-DA5(At)</t>
  </si>
  <si>
    <t>MDV-D40T2/N1-DA5(At)</t>
  </si>
  <si>
    <t>MDV-D48T2/N1-DA5(At)</t>
  </si>
  <si>
    <t>1290×300×865</t>
  </si>
  <si>
    <t>MDV-D56T2/N1-DA5(At)</t>
  </si>
  <si>
    <t>1322×423×691</t>
  </si>
  <si>
    <t>Коллекторы распределения хладагента на 2, 3, 4, 5, 6 внутренних блоков</t>
  </si>
  <si>
    <t>DXFQT2-02</t>
  </si>
  <si>
    <t>DXFQT3-02</t>
  </si>
  <si>
    <t>DXFQT4-02</t>
  </si>
  <si>
    <t>DXFQT5-02</t>
  </si>
  <si>
    <t>DXFQT6-02</t>
  </si>
  <si>
    <t>MDOBF-07HDN1 с соединит. комплектом</t>
  </si>
  <si>
    <t xml:space="preserve"> 3D DC-инвертор ERP,  R410A                     (36kBTU - R32)</t>
  </si>
  <si>
    <t>MDOAF-09HFN8 с соединит. комплектом</t>
  </si>
  <si>
    <t>MDOAF-12HFN8 с соединит. комплектом</t>
  </si>
  <si>
    <t>MDOAF-18HFN8 с соединит. комплектом</t>
  </si>
  <si>
    <t>915*615*370</t>
  </si>
  <si>
    <t>1090*885*500</t>
  </si>
  <si>
    <t>R32</t>
  </si>
  <si>
    <t>Инверторные компрессорно-конденсаторные блоки малой производительности, охлаждение и нагрев, R410a, R32, с соединительным комплектом</t>
  </si>
  <si>
    <t>AHUKZ-V00D</t>
  </si>
  <si>
    <t>AHUKZ-V01D</t>
  </si>
  <si>
    <t>AHUKZ-V02D</t>
  </si>
  <si>
    <t>AHUKZ-V03D</t>
  </si>
  <si>
    <t>341*395*133</t>
  </si>
  <si>
    <t>440*490*205</t>
  </si>
  <si>
    <t>2,34(0,70-2,93)</t>
  </si>
  <si>
    <t>Соединительный комплект для AHU модульный (1,8-9,0кВт), проводной пульт, 0-10В управление производительностью</t>
  </si>
  <si>
    <t>MA-HKCW</t>
  </si>
  <si>
    <t>MA-HKCS</t>
  </si>
  <si>
    <t>MDV-V80W/DHN1(C)</t>
  </si>
  <si>
    <t>MDV-V120W/DHN1(C)</t>
  </si>
  <si>
    <t>MDV-V140W/DHN1(C)</t>
  </si>
  <si>
    <t>MDV-V160W/DHN1(C)</t>
  </si>
  <si>
    <t>Наружные блоки мини-VRF серии V6 mini (DC inverter, 1-фазные, R410A, 220V)</t>
  </si>
  <si>
    <t>982*712*440</t>
  </si>
  <si>
    <t>950*840*426</t>
  </si>
  <si>
    <t>1040*865*53</t>
  </si>
  <si>
    <t>цена по запросу</t>
  </si>
  <si>
    <t>Внутренние блоки канального типа средненапорные (50-100-150) Па в комплекте со встроенной дренажной помпой и противопылевым фильтром, без ПДУ. DC мотор вентилятора, 7 уставок скорости, 10 шагов регулировки ESP (только пульты WDC-86E/KD, WDC-120G/WK, CCM-180/270), низкий уровень шума от 23дБ(А), прецизионная настройка и поддержание температуры ±0.5°С, режим тишины (Silent), экономичный режим (ECO)</t>
  </si>
  <si>
    <t>Внутренние блоки канального типа до 400 Па в комплекте с противопылевым фильтром (кроме моделей 40-56кВт), без ПДУ. DC мотор вентилятора, 7 уставок скорости, 20 шагов регулировки ESP (только пульты WDC-86E/KD, WDC-120G/WK, CCM-180/270), прецизионная настройка и поддержание температуры ±0.5°С, режим тишины (Silent), экономичный режим (ECO)</t>
  </si>
  <si>
    <t>Внутренние блоки канального типа со 100% притоком воздуха (высокого статического давления до 400 Па) в комплекте с противопылевым фильтром (кроме моделей 45-56кВт), без ПДУ. DC мотор вентилятора, 7 уставок скорости, 20 шагов регулировки ESP (только пульты WDC-86E/KD, WDC-120G/WK, CCM-180/270), прецизионная настройка и поддержание температуры ±0.5°С, режим тишины (Silent), экономичный режим (ECO)</t>
  </si>
  <si>
    <t>Для сегментов оборудования, по которым розничная цена в прайс-листе не указана, цена продажи формируется только после регистрации КП не позднее рабочего дня после подачи КП на регистрацию.</t>
  </si>
  <si>
    <t>1) По холодопроизводительности внешних блоков / моноблоков от 150 кВт суммарно и выше;</t>
  </si>
  <si>
    <t>Панель к фанкойлам MDKC-** (для моделей 5,09кВт)</t>
  </si>
  <si>
    <t>MDV-V100W/DHN1(C)</t>
  </si>
  <si>
    <t>Проводной индивидуальный/ групповой пульт ДУ с функцией Follow me (с возможностью адресации) для внутренних блоков поколения V6. Новое 2-проводное подключение, возможность подключения 2 пультов к одному ВБ, возможность подключения от 1 до 16 ВБ к одному пульту, обратная связь, сервис-режим (30 параметров, в т.ч. выбор напора канальных ВБ ) Просмотр параметров и ошибок НБ. Встроенный ИК приемник.Только для MDI2</t>
  </si>
  <si>
    <t>Шлюз протокола BMS Modbus (для систем V6, до 64 внутренних блоков)</t>
  </si>
  <si>
    <t>Шлюз протокола BMS Modbus (для модульных инверторных ККБ)</t>
  </si>
  <si>
    <t>MDSA-09HRFN8 панель Gold/Silver indoor</t>
  </si>
  <si>
    <t>MDSA-12HRFN8 панель Gold/Silver indoor</t>
  </si>
  <si>
    <t>Wi-Fi модуль с комплектом подключения к серии Forest (опция для серий Forest)</t>
  </si>
  <si>
    <t xml:space="preserve">KJR-12B/DP(T)-E с комплектом подключения к серии Forest </t>
  </si>
  <si>
    <t xml:space="preserve">Проводной пульт ДУ с функцией follow me с комплектом подключения к серии Forest </t>
  </si>
  <si>
    <t xml:space="preserve">Touch-style проводной пульт ДУ с функцией follow me с комплектом подключения к серии Forest </t>
  </si>
  <si>
    <t xml:space="preserve">KJR-29B1/BK-E с комплектом подключения к серии Forest </t>
  </si>
  <si>
    <t>DTS343-3</t>
  </si>
  <si>
    <t>1068*675*235</t>
  </si>
  <si>
    <t>1285*675*235</t>
  </si>
  <si>
    <t>1650*675*235</t>
  </si>
  <si>
    <t>16,12(+3,52)</t>
  </si>
  <si>
    <t>5,42(0,88-6,29)</t>
  </si>
  <si>
    <t>15,53(4,98-18,46)</t>
  </si>
  <si>
    <t>6,40(1,66-7,10)</t>
  </si>
  <si>
    <r>
      <rPr>
        <b/>
        <sz val="10"/>
        <rFont val="Arial"/>
        <family val="2"/>
        <charset val="204"/>
      </rPr>
      <t>ФОТОГРАФИИ ОБОРУДОВАНИЯ</t>
    </r>
    <r>
      <rPr>
        <sz val="10"/>
        <rFont val="Arial"/>
        <family val="2"/>
        <charset val="204"/>
      </rPr>
      <t xml:space="preserve">
Дополните ваш сайт фотографиями оборудования MDV: наружные и внутренние блоки, пульты управления, фотографии комплектов и многое другое.
</t>
    </r>
  </si>
  <si>
    <r>
      <rPr>
        <b/>
        <sz val="10"/>
        <rFont val="Arial"/>
        <family val="2"/>
        <charset val="204"/>
      </rPr>
      <t>ФОТО И ВИДЕО 360°</t>
    </r>
    <r>
      <rPr>
        <sz val="10"/>
        <rFont val="Arial"/>
        <family val="2"/>
        <charset val="204"/>
      </rPr>
      <t xml:space="preserve">
Разместите в каталоге оборудования MDV вашего интернет-магазина короткие видеоролики с обзором внутренних блоков на 360 градусов. Видео-контент поможет лучше презентовать оборудование покупателю, также он полезен для поискового продвижения вашего сайта: увеличивает время пребывания на сайте и время взаимодействия со страницей. Ролики доступны в формате gif и mp4.
</t>
    </r>
  </si>
  <si>
    <r>
      <rPr>
        <b/>
        <sz val="10"/>
        <rFont val="Arial"/>
        <family val="2"/>
        <charset val="204"/>
      </rPr>
      <t>ВИДЕООБЗОРЫ НА БЫТОВЫЕ СПЛИТ-СИСТЕМЫ MDV</t>
    </r>
    <r>
      <rPr>
        <sz val="10"/>
        <rFont val="Arial"/>
        <family val="2"/>
        <charset val="204"/>
      </rPr>
      <t xml:space="preserve">
Двухминутные видео рассказывают об основных функциях и особенностях наших сплит-систем. Разместите их на вашем сайте или отправьте ссылку покупателю.
Обзорные видеоролики доступны по сплит-системам MDV серий OP, Aurora Inverter, Forest Inverter, Forest on/off.</t>
    </r>
  </si>
  <si>
    <r>
      <rPr>
        <b/>
        <sz val="10"/>
        <rFont val="Arial"/>
        <family val="2"/>
        <charset val="204"/>
      </rPr>
      <t>САЙТ ПО ПРОГРАММЕ «БЫСТРЫЙ СТАРТ»</t>
    </r>
    <r>
      <rPr>
        <sz val="10"/>
        <rFont val="Arial"/>
        <family val="2"/>
        <charset val="204"/>
      </rPr>
      <t xml:space="preserve">
Если у вас нет своего сайта или интернет-магазина, предлагаем готовый лендинг по бытовым сплит-системам MDV. Скачайте лендинг, внесите ваши контакты, запустите рекламу и начинайте продажи в интернете уже сегодня.
</t>
    </r>
  </si>
  <si>
    <t>ПОДАТЬ ЗАЯВКУ</t>
  </si>
  <si>
    <r>
      <rPr>
        <b/>
        <sz val="10"/>
        <rFont val="Arial"/>
        <family val="2"/>
        <charset val="204"/>
      </rPr>
      <t>МАТЕРИАЛЫ ДЛЯ ЗАПУСКА РЕКЛАМНОЙ КАМПАНИИ В ИНТЕРНЕТЕ</t>
    </r>
    <r>
      <rPr>
        <sz val="10"/>
        <rFont val="Arial"/>
        <family val="2"/>
        <charset val="204"/>
      </rPr>
      <t xml:space="preserve">
После актуализации ассортимента вашего интернет-магазина или установки готового лендинга MDV самое время привлекать покупателей. Предлагаем готовый набор материалов для запуска интернет-продвижения в системе Яндекс.Директ: баннеры, поисковые запросы, рекомендуемый список площадок.</t>
    </r>
  </si>
  <si>
    <t>СКАЧАТЬ МАТЕРИАЛЫ</t>
  </si>
  <si>
    <r>
      <t xml:space="preserve">ПРАЙС-ЛИСТ НА КЛИМАТИЧЕСКОЕ ОБОРУДОВАНИЕ </t>
    </r>
    <r>
      <rPr>
        <b/>
        <sz val="12"/>
        <color indexed="9"/>
        <rFont val="Arial"/>
        <family val="2"/>
        <charset val="204"/>
      </rPr>
      <t>MDV</t>
    </r>
  </si>
  <si>
    <t>Wi-Fi управление</t>
  </si>
  <si>
    <t>Проводной пульт ДУ с функцией follow me (кроме серии Forest)</t>
  </si>
  <si>
    <t>Проводные пульты управления</t>
  </si>
  <si>
    <t>Touch-style проводной пульт ДУ с функцией follow me (кроме серии Forest)</t>
  </si>
  <si>
    <t>инструкция 
по подключению</t>
  </si>
  <si>
    <t xml:space="preserve">KJR-18B/E </t>
  </si>
  <si>
    <t>Термостат универсальный для фанкойлов серий MDKT/MDKH</t>
  </si>
  <si>
    <t>от 1 комплекта</t>
  </si>
  <si>
    <t>Мини VRF-система серии ATOM</t>
  </si>
  <si>
    <t>панель потолочная для кассетных блоков серии Q4/N1-E</t>
  </si>
  <si>
    <r>
      <rPr>
        <b/>
        <sz val="12"/>
        <color indexed="62"/>
        <rFont val="Arial"/>
        <family val="2"/>
        <charset val="204"/>
      </rPr>
      <t xml:space="preserve">Основная цель работы системы: </t>
    </r>
    <r>
      <rPr>
        <sz val="10"/>
        <rFont val="Arial"/>
        <family val="2"/>
        <charset val="204"/>
      </rPr>
      <t>создание конкурентного подхода к продвижению коммерческого сегмента оборудования MDV при активном участии дистрибьютора в комплексе следующих мероприятий:</t>
    </r>
  </si>
  <si>
    <t>Пульты дистанционного управления для внутренних блоков</t>
  </si>
  <si>
    <t xml:space="preserve">Центральные контроллеры и аксессуары                         </t>
  </si>
  <si>
    <t>Пульты дистанционного управления и аксессуары для внутренних блоков</t>
  </si>
  <si>
    <t xml:space="preserve">Центральный ПУ для внутренних  блоков поколения V4+/V6 в системах с наружными блоками V6, V6-I, ATOM  (до 64 внутренних  блоков) (подключение к наружным блокам), Touch Style Key               </t>
  </si>
  <si>
    <t>Центральный ПУ для внутренних блоков (до 64 внутренних блоков), цветной Touch Screen, 6.2” (только для систем с НБ V6, ATOM)</t>
  </si>
  <si>
    <t>Центральный ПУ для внутренних блоков (до 48 систем, до 384 внутренних блоков), цветной Touch Screen, 10” (только для систем с НБ V6, ATOM)</t>
  </si>
  <si>
    <t>Модуль расширения порта XYE для наружных блоков V6, ATOM</t>
  </si>
  <si>
    <t xml:space="preserve">Центральный ПУ для внутренних  блоков поколения V4+/V6 в системах с наружными блоками V6, V6-I, ATOM  (до 64 внутренних  блоков) (подключение к наружным блокам), Touch Style Key          </t>
  </si>
  <si>
    <t>12126200000215 Поддон</t>
  </si>
  <si>
    <t>MDSA-09HRFN1 панель Silver indoor</t>
  </si>
  <si>
    <t>MDSA-12HRFN1 панель Silver indoor</t>
  </si>
  <si>
    <t>EU-OSK105</t>
  </si>
  <si>
    <t xml:space="preserve">EU-OSK105 с комплектом подключения к серии Forest </t>
  </si>
  <si>
    <t>программа для диагностики VRF-систем V6, V6i, V6R, VC pro и V5X (для V5X необходима переходная плата (опция))</t>
  </si>
  <si>
    <t>260*250*60</t>
  </si>
  <si>
    <t>MDSAG-07HRN1 indoor</t>
  </si>
  <si>
    <t>MDOAG-07HN1 outdoor</t>
  </si>
  <si>
    <t>MDSAG-09HRN1 indoor</t>
  </si>
  <si>
    <t>MDOAG-09HN1 outdoor</t>
  </si>
  <si>
    <t>MDSAG-12HRN1 indoor</t>
  </si>
  <si>
    <t>MDOAG-12HN1 outdoor</t>
  </si>
  <si>
    <t>MDSAG-18HRN1 indoor</t>
  </si>
  <si>
    <t>MDOAG-18HN1 outdoor</t>
  </si>
  <si>
    <t>MDSAG-24HRN1 indoor</t>
  </si>
  <si>
    <t>MDOAG-24HN1 outdoor</t>
  </si>
  <si>
    <t>729*292*200</t>
  </si>
  <si>
    <t>802*295*200</t>
  </si>
  <si>
    <t>971*321 *228</t>
  </si>
  <si>
    <t>765*555*303</t>
  </si>
  <si>
    <t>1082*337*234</t>
  </si>
  <si>
    <t>MDOAG-09HFN8 outdoor</t>
  </si>
  <si>
    <t>MDOAG-12HFN8 outdoor</t>
  </si>
  <si>
    <t>MDSAG-18HRFN8 indoor</t>
  </si>
  <si>
    <t>MDOAG-18HFN8 outdoor</t>
  </si>
  <si>
    <t>MDSAG-24HRFN8 indoor</t>
  </si>
  <si>
    <t>MDOAG-24HFN8 outdoor</t>
  </si>
  <si>
    <t>MDSAG-12HRFN8 indoor</t>
  </si>
  <si>
    <t>MDSAG-09HRFN8 indoor</t>
  </si>
  <si>
    <t>3,52 (1,38-4,31)</t>
  </si>
  <si>
    <t>5,28 (3,39-5,90)</t>
  </si>
  <si>
    <t>7,03 (2,11-8,21)</t>
  </si>
  <si>
    <t>2,93 (0,82-3,37)</t>
  </si>
  <si>
    <t>3,81 (1,07-4,38)</t>
  </si>
  <si>
    <t>5,57 (3,10-5,85)</t>
  </si>
  <si>
    <t>7,33 (1,55-8,21)</t>
  </si>
  <si>
    <t>0,733 (0,08-1,10)</t>
  </si>
  <si>
    <t>1,096 (0,12-1,65)</t>
  </si>
  <si>
    <t>1,550 (0,56-2,05)</t>
  </si>
  <si>
    <t>835*295*208</t>
  </si>
  <si>
    <t>969*320*241</t>
  </si>
  <si>
    <t>1083*336*244</t>
  </si>
  <si>
    <t xml:space="preserve"> 3D DC-инвертор ERP,  R32</t>
  </si>
  <si>
    <t>MDSA-07HRN8 indoor</t>
  </si>
  <si>
    <t>MDOA-07HN8 outdoor</t>
  </si>
  <si>
    <t>MDSA-09HRN8 indoor</t>
  </si>
  <si>
    <t>MDOA-09HN8 outdoor</t>
  </si>
  <si>
    <t>MDSA-12HRN8 indoor</t>
  </si>
  <si>
    <t>MDOA-12HN8 outdoor</t>
  </si>
  <si>
    <t>MDSA-18HRN8 indoor</t>
  </si>
  <si>
    <t>MDOA-18HN8 outdoor</t>
  </si>
  <si>
    <t>MDSA-24HRN8 indoor</t>
  </si>
  <si>
    <t>MDOA-24HN8 outdoor</t>
  </si>
  <si>
    <t>MDV-V60W/DHN1(At)</t>
  </si>
  <si>
    <t>910 x 712 x 426</t>
  </si>
  <si>
    <t>950 x 840 x 440</t>
  </si>
  <si>
    <t>MDV-D12DL/N1-C(At)</t>
  </si>
  <si>
    <t>MDV-D15DL/N1-C(At)</t>
  </si>
  <si>
    <t>MDV-D18DL/N1-C(At)</t>
  </si>
  <si>
    <t>MDV-D24DL/N1-C(At)</t>
  </si>
  <si>
    <t>MDV-D28DL/N1-C(At)</t>
  </si>
  <si>
    <t>MDV-D32DL/N1-C(At)</t>
  </si>
  <si>
    <t>MDV-D40DL/N1-C(At)</t>
  </si>
  <si>
    <t>MDV-D48DL/N1-C(At)</t>
  </si>
  <si>
    <t>Внутренние блоки напольно-потолочного типа.  Пульт RM12F в комплекте</t>
  </si>
  <si>
    <t>MDV-D160Q4/N1-E(B)</t>
  </si>
  <si>
    <t>MDSAG-07HRDN8 indoor</t>
  </si>
  <si>
    <t>MDOAG-07HDN8 outdoor</t>
  </si>
  <si>
    <t>Сплит-системы полупромышленной серии; 
мульти-сплит-системы по количеству наружных блоков</t>
  </si>
  <si>
    <t>VCCUKZ-00(At)</t>
  </si>
  <si>
    <t>345*395*133</t>
  </si>
  <si>
    <t>VCCUKZ-01(At)</t>
  </si>
  <si>
    <t>Соединительный комплект для AHU модульный (9,0-16,0кВт), проводной пульт, 0-10В управление производительностью</t>
  </si>
  <si>
    <t>MDV-MBT2-01R</t>
  </si>
  <si>
    <t>MDV-MBT2-02R</t>
  </si>
  <si>
    <t>MDV-MBT2-03R</t>
  </si>
  <si>
    <t xml:space="preserve">для блоков MDI2-**T2DHN1 / MDV-D**T2/N1-DA5(B)  2,2-3,6 кВт </t>
  </si>
  <si>
    <t xml:space="preserve">для блоков MDI2-**T2DHN1 / MDV-D**T2/N1-DA5(B) 4,5-5,6 кВт </t>
  </si>
  <si>
    <t xml:space="preserve">для блоков MDI2-**T2DHN1 / MDV-D**T2/N1-DA5(B) 7,1 кВт </t>
  </si>
  <si>
    <t>Бытовые сплит-системы; Мульти-сплит; Полупромышленные системы</t>
  </si>
  <si>
    <t>MA-IS</t>
  </si>
  <si>
    <t>86*72,8*15,5</t>
  </si>
  <si>
    <t>MDI2-160DLDHN1</t>
  </si>
  <si>
    <t>MDI2-160Q4DHN1</t>
  </si>
  <si>
    <t>950×300×950</t>
  </si>
  <si>
    <t xml:space="preserve">MDV-MBQ4-02E(S) </t>
  </si>
  <si>
    <t>панель потолочная для кассетного полноразмерного блока MDI2-160Q4DHN1 с функцией независимого регулирования жалюзи (пульт ДУ RM12F)</t>
  </si>
  <si>
    <t>1050*55*1050</t>
  </si>
  <si>
    <t>950*50*950</t>
  </si>
  <si>
    <t>MDV-MBQ4-01E(S)</t>
  </si>
  <si>
    <t>панель потолочная для кассетного полноразмерного блока MDV-D160Q4/N1-E(B) с функцией независимого регулирования жалюзи (пульт ДУ RM12F)</t>
  </si>
  <si>
    <t>840×300×840</t>
  </si>
  <si>
    <t>MDV-D56Q4/HN1-E(At)</t>
  </si>
  <si>
    <t>панель потолочная для кассетного полноразмерного блока MDV-D56Q4/HN1-E(At) с функцией независимого регулирования жалюзи (пульт ДУ RM12F)</t>
  </si>
  <si>
    <t>HRV-D200(B)</t>
  </si>
  <si>
    <t>1195*272*801</t>
  </si>
  <si>
    <t>HRV-D300(B)</t>
  </si>
  <si>
    <t>1195*272*914</t>
  </si>
  <si>
    <t>HRV-D400(B)</t>
  </si>
  <si>
    <t>1276*272*1204</t>
  </si>
  <si>
    <t>HRV-D500(B)</t>
  </si>
  <si>
    <t>1311*390*1106</t>
  </si>
  <si>
    <t>HRV-D800(B)</t>
  </si>
  <si>
    <t>1311*390*1286</t>
  </si>
  <si>
    <t>HRV-D1000(B)</t>
  </si>
  <si>
    <t>1311*390*1526</t>
  </si>
  <si>
    <t>HRV-D1500(B)</t>
  </si>
  <si>
    <t>1740*615*1375</t>
  </si>
  <si>
    <t>HRV-D2000(B)</t>
  </si>
  <si>
    <t>1811*685*1575</t>
  </si>
  <si>
    <t>НАРУЖНЫЕ БЛОКИ ПОКОЛЕНИЯ V4+, V6 mini</t>
  </si>
  <si>
    <t>700*200*506</t>
  </si>
  <si>
    <t>Внутренние блоки полностью инверторные настенного типа серии AURORA DESIGN INVERTER, 3D DC-Inverter стандарта ERP, Follow me, температурная компенсация, защита помещения от замораживания (8°С), противопылевой фильтр высокой плотности, комбинированный фильтр тонкой очистки, функция любимый режим, ИК ПДУ RG66 с держателем в комплекте, покрытие теплообменника Golden Fin</t>
  </si>
  <si>
    <t>Внутренние блоки полностью инверторные настенного типа серии AURORA INVERTER, 3D DC-Inverter стандарта ERP, Follow me, температурная компенсация, защита помещения от замораживания (8°С), противопылевой фильтр высокой плотности, комбинированный фильтр тонкой очистки, функция любимый режим, ИК ПДУ RG66 с держателем в комплекте, возможность подключения проводного ПДУ, покрытие теплообменника Golden Fin</t>
  </si>
  <si>
    <t>Внутренние блоки полностью инверторные настенного типа серии AURORA DESIGN INVERTER,  3D DC-Inverter стандарта ERP, Follow me, температурная компенсация, защита помещения от замораживания (8°С), противопылевой фильтр высокой плотности, комбинированный фильтр тонкой очистки, функция любимый режим, ИК ПДУ RG66 с держателем в комплекте, покрытие теплообменника Golden Fin</t>
  </si>
  <si>
    <t>Внутренние блоки полностью инверторные настенного типа серии AURORA INVERTER,  3D DC-Inverter стандарта ERP, Follow me, температурная компенсация, защита помещения от замораживания (8°С), противопылевой фильтр высокой плотности, комбинированный фильтр тонкой очистки, функция любимый режим, ИК ПДУ RG66 с держателем в комплекте, возможность подключения проводного ПДУ, покрытие теплообменника Golden Fin</t>
  </si>
  <si>
    <t>Внутренние блоки инверторные настенного типа серии FOREST INVERTER, DC-Inverter стандарта ERP, Follow me, температурная компенсация, противопылевой фильтр высокой плотности, фотокаталитический фильтр тонкой очистки, функция любимый режим, ИК ПДУ RG66 с держателем в комплекте, возможность управления кондиционером по Wi-Fi (опция), покрытие теплообменника Golden Fin, возможность подключения проводного ПДУ (опция)</t>
  </si>
  <si>
    <t>Внутренние блоки инверторные настенного типа серии FOREST INVERTER, DC-Inverter стандарта ERP, Follow me, температурная компенсация, противопылевой фильтр высокой плотности, фотокаталитический фильтр тонкой очистки, функция любимый режим, ИК ПДУ RG10 с держателем в комплекте, возможность управления кондиционером по Wi-Fi (опция), покрытие теплообменника Golden Fin, возможность подключения проводного ПДУ (опция)</t>
  </si>
  <si>
    <t>3,800(0,180-4,600)</t>
  </si>
  <si>
    <t>12,31(3,52-12,31)</t>
  </si>
  <si>
    <t>12,31(2,64-12,31)</t>
  </si>
  <si>
    <t>3,270(0,212-4,125)</t>
  </si>
  <si>
    <t>10,55(3,60-10,83)</t>
  </si>
  <si>
    <t>10,55(2,74-11,29)</t>
  </si>
  <si>
    <t>2,500(0,150-3,340)</t>
  </si>
  <si>
    <t>8,79(1,61-10,14)</t>
  </si>
  <si>
    <t>8,21(2,49-10,26)</t>
  </si>
  <si>
    <t>2,450(0,230-3,250)</t>
  </si>
  <si>
    <t>8,21(2,20-8,50)</t>
  </si>
  <si>
    <t>7,91(3,03-8,50)</t>
  </si>
  <si>
    <t>1,905(0,180-2,200)</t>
  </si>
  <si>
    <t>6,45(1,99-6,68)</t>
  </si>
  <si>
    <t>6,15(1,99-6,59)</t>
  </si>
  <si>
    <t>1,635(0,690-2,000)</t>
  </si>
  <si>
    <t>5,57(2,34-5,63)</t>
  </si>
  <si>
    <t>5,28(2,23-5,57)</t>
  </si>
  <si>
    <t>1,270(0,100-1,650)</t>
  </si>
  <si>
    <t>4,40(1,61-4,84)</t>
  </si>
  <si>
    <t>4,10(1,47-4,98)</t>
  </si>
  <si>
    <t>МУЛЬТИ-СПЛИТ-СИСТЕМЫ СВОБОДНОЙ КОМПЛЕКТАЦИИ СЕРИИ FREE MATCH</t>
  </si>
  <si>
    <t>Wi-Fi модуль (опция для серии OP, INFINI, Aurora on/off R32 07-24K)</t>
  </si>
  <si>
    <t>OP INVERTER,  полностью инверторные сплит-системы (3D DC-Inverter стандарта ERP), ультравысокий уровень энергоэффективности А+++,   компрессор GMCC,  функция "умный глаз" (Intelligent Eye),   работа в режиме обогрева даже при -30°С, работа в режиме охлаждения от -25°С, функция самоочистки, функция Follow me, температурная компенсация, функция обнаружения утечки хладагента, 3D Air Flow (вертикальные и горизонтальные жалюзи с управлением с пульта), контроль уровня влажности, защита от замораживания помещения (8°С и 12°С), режим ECO, Wi-Fi управление (опция), режим Silent (Тишина), противопылевой фильтр высокой плотности, фотокаталитический фильтр тонкой очистки, автоматическая регулировка яркости дисплея внутреннего блока, фиксаторы положения для лёгкого обслуживания, ИК ПДУ RG10 с держателем в комплекте, возможность подключения проводного ПДУ (опция), покрытие теплообменника Golden Fin, самоочистка наружного блока Anti dust</t>
  </si>
  <si>
    <t>2,402 (0,42-3,20)</t>
  </si>
  <si>
    <t>2,64 (1,00-3,22)</t>
  </si>
  <si>
    <t>2,600(0,42-3,15)</t>
  </si>
  <si>
    <t>7,33(1,61-7,91)</t>
  </si>
  <si>
    <t>7,03(2,08-7,91)</t>
  </si>
  <si>
    <t>1,550(0,56-2,05)</t>
  </si>
  <si>
    <t>5,57(3,10-5,85)</t>
  </si>
  <si>
    <t>5,28(0,34-5,83)</t>
  </si>
  <si>
    <t>1,213(0,13-1,58)</t>
  </si>
  <si>
    <t>3,81(1,08-4,22)</t>
  </si>
  <si>
    <t>3,52(1,11-4,16)</t>
  </si>
  <si>
    <t>0,732(0,10-1,24)</t>
  </si>
  <si>
    <t>2,93(0,82-3,37)</t>
  </si>
  <si>
    <t>2,64(0,91-3,40)</t>
  </si>
  <si>
    <t>0,730(0,08-1,00)</t>
  </si>
  <si>
    <t>2,34(0,91-2,51)</t>
  </si>
  <si>
    <t xml:space="preserve"> DC-инвертор ERP R410A (07kBTU), R32 (9-12kBTU), 
3D DC-инвертор ERP R32 (18-24kBTU)</t>
  </si>
  <si>
    <t>FOREST INVERTER, DC-Inverter стандарта ERP, энергоэффективность класса А++, компрессор GMCC, функция самоочистки, Follow me, температурная компенсация, режим Silent (Тишина), противопылевой фильтр высокой плотности, фотокаталитический фильтр тонкой очистки, функция обнаружения утечки хладагента, функция любимый режим, возможность управления кондиционером по Wi-Fi (опция),  ИК ПДУ RG10 с держателем в комплекте, возможность подключения проводного ПДУ, покрытие теплообменника Golden Fin, самоочистка наружного блока Anti dust (09-24K)</t>
  </si>
  <si>
    <t>MDSA-12HRN8 панель Gold/Silver indoor</t>
  </si>
  <si>
    <t>MDSA-09HRN8 панель Gold/Silver indoor</t>
  </si>
  <si>
    <t>MDSA-07HRN8 панель Gold/Silver indoor</t>
  </si>
  <si>
    <t>AURORA DESIGN ON/OFF с дизайнерскими цветными панелями Silver и Gold, энергоэффективность класса А, компрессор GMCC, функция самоочистки, Follow me, температурная компенсация, возможность установки зимнего комплекта, противопылевой фильтр высокой плотности, фотокаталический фильтр тонкой очистки, функция обнаружения утечки хладагента, функция любимый режим, ИК ПДУ RG10 с держателем в комплекте, покрытие теплообменника Golden Fin, 3D Airflow</t>
  </si>
  <si>
    <t>AURORA DESIGN ON/OFF с дизайнерскими цветными панелями Silver и Gold, энергоэффективность класса А, компрессор GMCC, функция самоочистки, Follow me, температурная компенсация, возможность установки зимнего комплекта, противопылевой фильтр высокой плотности, фотокаталический фильтр тонкой очистки, функция обнаружения утечки хладагента, функция любимый режим, ИК ПДУ RG66 с держателем в комплекте, покрытие теплообменника Golden Fin</t>
  </si>
  <si>
    <t>1259*362*282</t>
  </si>
  <si>
    <t>AURORA ON/OFF, энергоэффективность класса А, компрессор GMCC, функция самоочистки, Follow me, температурная компенсация, возможность установки зимнего комплекта, противопылевой фильтр высокой плотности (7-24kBTU), фотокаталический фильтр тонкой очистки, функция обнаружения утечки хладагента, функция любимый режим, ИК ПДУ RG66 (RG10 для 30, 36K) с держателем в комплекте, возможность подключения проводного ПДУ (опция), покрытие теплообменника Golden Fin</t>
  </si>
  <si>
    <t>FOREST ON/OFF, энергоэффективность класса А, компрессор GMCC,  функция самоочистки, Follow me, температурная компенсация, возможность установки зимнего комплекта, противопылевой фильтр высокой плотности, фотокаталический фильтр тонкой очистки, функция обнаружения утечки хладагента, функция любимый режим, возможность управления кондиционером по Wi-Fi (опция), ИК ПДУ RG66 с держателем в комплекте, возможность подключения проводного ПДУ (опция), покрытие теплообменника Golden Fin</t>
  </si>
  <si>
    <t>FOREST Z ON/OFF, энергоэффективность класса А, компрессор GMCC, улучшена конструкция внешнего блока, функция самоочистки, Follow me, температурная компенсация, возможность установки зимнего комплекта, противопылевой фильтр высокой плотности, фотокаталитический фильтр тонкой очистки, функция обнаружения утечки хладагента, функция любимый режим,  возможность управления кондиционером по Wi-Fi (опция),  ИК ПДУ RG10 с держателем в комплекте, возможность подключения проводного ПДУ (опция), покрытие теплообменника Golden Fin</t>
  </si>
  <si>
    <t>18,9 (+3,52)</t>
  </si>
  <si>
    <t>MDOFPA4-24AN1 outdoor</t>
  </si>
  <si>
    <t>7,91 (+2,73)</t>
  </si>
  <si>
    <t>MDFPA4-24ARN1 indoor</t>
  </si>
  <si>
    <t>MDOU3-24HN1 outdoor</t>
  </si>
  <si>
    <t>MDTJ-24HWN1 indoor</t>
  </si>
  <si>
    <t>MDOU3-18HN1 outdoor</t>
  </si>
  <si>
    <t>MDTJ-18HWN1 indoor</t>
  </si>
  <si>
    <t>T-MBQ4-04B Cassette Panel</t>
  </si>
  <si>
    <t>830*287*830</t>
  </si>
  <si>
    <t>MDCF-60HRN1 indoor</t>
  </si>
  <si>
    <t>830*245*830</t>
  </si>
  <si>
    <t>MDCF-48HRN1 indoor</t>
  </si>
  <si>
    <t>MDCF-36HRN1 indoor</t>
  </si>
  <si>
    <t>830*205*830</t>
  </si>
  <si>
    <t>MDCF-24HRN1 indoor</t>
  </si>
  <si>
    <t>MDCA5-18HRN1 indoor</t>
  </si>
  <si>
    <t>MDOU3-12HN1 outdoor</t>
  </si>
  <si>
    <t>MDCA5-12HRN1 indoor</t>
  </si>
  <si>
    <t>Cплит-системы кассетного типа (компактные), встроенная помпа, с зимним комплектом до -25 градусов, функция Follow me, функция любимый режим, возможность подключения к системе центрального управления или диспетчеризации, клеммы удаленного вкл\выкл, клеммы вывода сигнала аварии, ИК ПДУ RG66 с держателем в комплекте, возможность подключения проводного пульта, функция обнаружения утечки хладагента</t>
  </si>
  <si>
    <t>5,65(1,100-6,650)</t>
  </si>
  <si>
    <t>18,17(4,40-19,64)</t>
  </si>
  <si>
    <t>15,83(4,10-16,71)</t>
  </si>
  <si>
    <t>5,00(0,900-5,950)</t>
  </si>
  <si>
    <t>16,12(4,10-17,00)</t>
  </si>
  <si>
    <t>14,07(3,52-15,24)</t>
  </si>
  <si>
    <t>4,00(0,890-4,300)</t>
  </si>
  <si>
    <t>11,72(2,81-12,78)</t>
  </si>
  <si>
    <t>10,55(2,73-11,78)</t>
  </si>
  <si>
    <t>2,30(0,747-2,930)</t>
  </si>
  <si>
    <t>7,62(2,72-8,29)</t>
  </si>
  <si>
    <t>7,03(3,22-7,77)</t>
  </si>
  <si>
    <t>1,45(0,670-2,027)</t>
  </si>
  <si>
    <t>5,57(2,42-6,30)</t>
  </si>
  <si>
    <t>5,28(2,71-5,86)</t>
  </si>
  <si>
    <t xml:space="preserve"> 3D DC-инвертор ERP, R32                     </t>
  </si>
  <si>
    <t>5,250(1,030-6,650)</t>
  </si>
  <si>
    <t>18,17(4,40-20,52)</t>
  </si>
  <si>
    <t>15,24(4,10-17,29)</t>
  </si>
  <si>
    <t>4,800(0,880-6,000)</t>
  </si>
  <si>
    <t>16,12(4,10-18,17)</t>
  </si>
  <si>
    <t>14,07(3,52-15,53)</t>
  </si>
  <si>
    <t>4,000(0,890-4,200)</t>
  </si>
  <si>
    <t>11,72(2,78-12,84)</t>
  </si>
  <si>
    <t>110*249*774</t>
  </si>
  <si>
    <t>2,190(0,750-2,960)</t>
  </si>
  <si>
    <t>7,62(2,81-8,49)</t>
  </si>
  <si>
    <t>7,03(3,28-8,16)</t>
  </si>
  <si>
    <t>1,530(0,710-2,150)</t>
  </si>
  <si>
    <t>5,57(2,20-6,15)</t>
  </si>
  <si>
    <t>5,28(2,55-5,86)</t>
  </si>
  <si>
    <t>1,053(0,155-1,373)</t>
  </si>
  <si>
    <t>3,81(1,00-4,39)</t>
  </si>
  <si>
    <t>3,52(0,53-3,99)</t>
  </si>
  <si>
    <t>Инверторные сплит-системы канального типа, 3D DC-Inverter стандарта ERP, средненапорные, встроенная помпа, противопылевой фильтр и проводной пульт ДУ в комплекте, опциональный ИК ПДУ RG66, функция Follow me, функция температурной компенсации, возможность подключения к системе центрального управления или диспетчеризации, клеммы удаленного вкл\выкл, клеммы вывода сигнала аварии, функция обнаружения утечки хладагента</t>
  </si>
  <si>
    <t>5,00(0,980-6,200)</t>
  </si>
  <si>
    <t>18,17(4,40-19,93)</t>
  </si>
  <si>
    <t>15,24(4,10-16,71)</t>
  </si>
  <si>
    <t>4,65(0,800-5,900)</t>
  </si>
  <si>
    <t>16,12(4,10-17,29)</t>
  </si>
  <si>
    <t>14,07(3,52-15,83)</t>
  </si>
  <si>
    <t>4,00(0,890-4,150)</t>
  </si>
  <si>
    <t>11,14(2,78-12,66)</t>
  </si>
  <si>
    <t>10,55(2,70-11,43)</t>
  </si>
  <si>
    <t>2,32(0,780-2,748)</t>
  </si>
  <si>
    <t>7,62(2,81-8,94)</t>
  </si>
  <si>
    <t>7,03(3,30-7,91)</t>
  </si>
  <si>
    <t>Инверторные сплит-системы кассетного типа (полноразмерные), 3D DC-Inverter стандарта ERP, встроенная помпа, ИК ПДУ RG66 с держателем в комплекте, функция Follow me, функция температурной компенсации, функция любимый режим, возможность подключения проводного пульта, возможность независимого регулирования жалюзи (опция, необходим проводной пульт KJR-120C и декоративная панель 02D7 или 02M2),  возможность подключения к системе центрального управления или диспетчеризации, клеммы удаленного вкл\выкл, клеммы вывода сигнала аварии, защита от замораживания помещения (8°С), функция обнаружения утечки хладагента</t>
  </si>
  <si>
    <t>570*260/570</t>
  </si>
  <si>
    <t>1,633(0,720-2,088)</t>
  </si>
  <si>
    <t>5,57(2,37-6,10)</t>
  </si>
  <si>
    <t>5,28(2,90-5,59)</t>
  </si>
  <si>
    <t>1,010(0,168-1,434)</t>
  </si>
  <si>
    <t>3,81(0,47-4,31)</t>
  </si>
  <si>
    <t>3,52(0,85-4,11)</t>
  </si>
  <si>
    <t>1,820(0,270-2,265)</t>
  </si>
  <si>
    <t>Инверторные сплит-системы кассетного типа (компактные), 3D DC-Inverter стандарта ERP, встроенная помпа, ИК ПДУ RG66 с держателем в комплекте, функция Follow me, функция температурной компенсации, функция любимый режим, возможность подключения проводного пульта, возможность подключения к системе центрального управления или диспетчеризации, клеммы удаленного вкл\выкл, клеммы вывода сигнала аварии, защита от замораживания помещения (8°С), функция обнаружения утечки хладагента</t>
  </si>
  <si>
    <t>ЧИЛЛЕРЫ С ВОЗДУШНЫМ ОХЛАЖДЕНИЕМ КОНДЕНСАТОРА</t>
  </si>
  <si>
    <t>MDGC-V5WD2N8-B</t>
  </si>
  <si>
    <t>865*1040*410</t>
  </si>
  <si>
    <t>MDGC-V7WD2N8-B</t>
  </si>
  <si>
    <t>MDGC-V9WD2N8-B</t>
  </si>
  <si>
    <t>MDGC-V12WD2RN8-B</t>
  </si>
  <si>
    <t>MDGC-V14WD2RN8-B</t>
  </si>
  <si>
    <t>MDGC-V16WD2RN8-B</t>
  </si>
  <si>
    <t>Полностью инверторные высокоэффективные модульные чиллеры серии Aqua Tempo Super II со спиральным компрессором, работа на охлаждение от -10⁰С, R410a, пульт управления в комплекте</t>
  </si>
  <si>
    <r>
      <t xml:space="preserve">Полностью инверторные модульные чиллеры серии Aqua Tempo Super II со спиральным компрессором, работа на охлаждение от -10⁰С, R410a, пульт управления в комплекте, </t>
    </r>
    <r>
      <rPr>
        <b/>
        <u/>
        <sz val="10"/>
        <color indexed="9"/>
        <rFont val="Arial"/>
        <family val="2"/>
        <charset val="204"/>
      </rPr>
      <t>со встроенным гидромодулем</t>
    </r>
  </si>
  <si>
    <t>MDC-SU90M-RN1L</t>
  </si>
  <si>
    <t>Полностью инверторные высокоэффективные модульные чиллеры серии Aqua Tempo Super II со спиральным компрессором, работа на охлаждение от -10⁰С, R32, пульт управления в комплекте</t>
  </si>
  <si>
    <t>MDC-SU30-RN8L</t>
  </si>
  <si>
    <t>MDC-SU60-RN8L</t>
  </si>
  <si>
    <r>
      <t xml:space="preserve">Полностью инверторные модульные чиллеры серии Aqua Tempo Super II со спиральным компрессором работа на охлаждение от -10⁰С, R32, пульт управления в комплекте, </t>
    </r>
    <r>
      <rPr>
        <b/>
        <u/>
        <sz val="10"/>
        <color indexed="9"/>
        <rFont val="Arial"/>
        <family val="2"/>
        <charset val="204"/>
      </rPr>
      <t>со встроенным гидромодулем</t>
    </r>
  </si>
  <si>
    <t>MDC-SU30M-RN8L</t>
  </si>
  <si>
    <t>MDC-SU60M-RN8L</t>
  </si>
  <si>
    <t>Модульные чиллеры серии Aqua Tempo Super со спиральным компрессором, c H-образным теплообменником, зимним комплектом -10⁰С, R410a, пульт управления в комплекте</t>
  </si>
  <si>
    <t>MDC-SS35/RN1L-B</t>
  </si>
  <si>
    <t>Модульные чиллеры серии Aqua Tempo Power со спиральным компрессором, c зимним комплектом -10⁰С, R410a, пульт управления в комплекте</t>
  </si>
  <si>
    <t>Модульные чиллеры серии Aqua Tempo Power со спиральным компрессором, тропического исполнения Т3, R410a, пульт управления в комплекте</t>
  </si>
  <si>
    <t>7720*2400*2280</t>
  </si>
  <si>
    <t>Инверторные модульные чиллеры AirBoost с  винтовым компрессором, стандартного исполнения R134a</t>
  </si>
  <si>
    <t>4440*2460*2300</t>
  </si>
  <si>
    <t>5240*2460*2300</t>
  </si>
  <si>
    <t>6245*2460*2300</t>
  </si>
  <si>
    <t>7250*2460*2300</t>
  </si>
  <si>
    <t>8255*2460*2300</t>
  </si>
  <si>
    <t>9260*2460*2300</t>
  </si>
  <si>
    <t>10265*2460*2300</t>
  </si>
  <si>
    <t>11270*2460*2300</t>
  </si>
  <si>
    <t>ЧИЛЛЕРЫ с водяным охлаждением конденсатора</t>
  </si>
  <si>
    <t>1980*1800*750</t>
  </si>
  <si>
    <t>2540*2040*750</t>
  </si>
  <si>
    <t>2540*240*1050</t>
  </si>
  <si>
    <t>3130*2040*1050</t>
  </si>
  <si>
    <t xml:space="preserve">LSBLG340/MCF-B  </t>
  </si>
  <si>
    <t>3550*1830*1200</t>
  </si>
  <si>
    <t xml:space="preserve">LSBLG440/MCF-B </t>
  </si>
  <si>
    <t>3550*1843*1200</t>
  </si>
  <si>
    <t>LSBLG540/MCF-B</t>
  </si>
  <si>
    <t>LSBLG720/MCF-B</t>
  </si>
  <si>
    <t>3580*1980*1400</t>
  </si>
  <si>
    <t>LSBLG805/MCF-B</t>
  </si>
  <si>
    <t>3580*2030*1400</t>
  </si>
  <si>
    <t>LSBLG890/MCF-B</t>
  </si>
  <si>
    <t>3580*2082*1400</t>
  </si>
  <si>
    <t>LSBLG1055/MCF-B</t>
  </si>
  <si>
    <t>3650*2535*1500</t>
  </si>
  <si>
    <t xml:space="preserve">LSBLG1200/MCF-B  </t>
  </si>
  <si>
    <t>4650*2290*1500</t>
  </si>
  <si>
    <t xml:space="preserve">LSBLG1300/MCF-B  </t>
  </si>
  <si>
    <t>LSBLG1410/MCF-B</t>
  </si>
  <si>
    <t>LSBLG1620/MCF-B</t>
  </si>
  <si>
    <t>4650*2390*1600</t>
  </si>
  <si>
    <t>LSBLG1780/MCF-B</t>
  </si>
  <si>
    <t>5180*2390*1600</t>
  </si>
  <si>
    <t>Touch style контроллер для модульных чиллеров MDGB(C)(T)L, MDC-SS, опциональный для RCAF/RHAF и RCWE/RHWE</t>
  </si>
  <si>
    <t>KJR-120H/BMWK03-E</t>
  </si>
  <si>
    <t>Touch style контроллер для мини-чиллеров MDC-SU</t>
  </si>
  <si>
    <t>KJR-120K/BMKO-E</t>
  </si>
  <si>
    <t>1054*153*428</t>
  </si>
  <si>
    <t>790*495*200</t>
  </si>
  <si>
    <t>1020*495*200</t>
  </si>
  <si>
    <t>38,2,</t>
  </si>
  <si>
    <t>1240*495*200</t>
  </si>
  <si>
    <t>25,5,</t>
  </si>
  <si>
    <t>1360*495*200</t>
  </si>
  <si>
    <t>1360*591*200</t>
  </si>
  <si>
    <t>607*455*200</t>
  </si>
  <si>
    <t>837*455*200</t>
  </si>
  <si>
    <t>1057*455*200</t>
  </si>
  <si>
    <t>1177*455*200</t>
  </si>
  <si>
    <t>1177*500*200</t>
  </si>
  <si>
    <t>790*495*211</t>
  </si>
  <si>
    <t>1020*495*211</t>
  </si>
  <si>
    <t>1240*495*211</t>
  </si>
  <si>
    <t>1360*495*211</t>
  </si>
  <si>
    <t>1360*591*211</t>
  </si>
  <si>
    <t>Проводной пульт ДУ</t>
  </si>
  <si>
    <t xml:space="preserve">Проводной пульт ДУ </t>
  </si>
  <si>
    <t>KJRP-75A/BK-E</t>
  </si>
  <si>
    <t>устройство адресации (только для кассетных компактных фанкойлов) для подключения к центральному контроллеру  CCM30</t>
  </si>
  <si>
    <t>Cплит-системы напольно-потолочного типа, ИК ПДУ RG10 с держателем в комплекте,  с зимним комплектом до -25 градусов (36, 48, 60K), зимний комплект до -40 градусов (опция) для 24К,  функция Follow me, функция температурной компенсации, функция любимый режим, 3D Air Flow (вертикальные и горизонтальные жалюзи с управлением с пульта), возможность подключения проводного пульта (опция), возможность подключения к системе центрального управления или диспетчеризации только для 36K и 60K (опция, нужен NIM01), функция обнаружения утечки хладагента</t>
  </si>
  <si>
    <t>MDKD-V300</t>
  </si>
  <si>
    <t>MDKD-V400</t>
  </si>
  <si>
    <t>MDKD-V500</t>
  </si>
  <si>
    <t>MDKA-V600R</t>
  </si>
  <si>
    <t>MDKA-V750R</t>
  </si>
  <si>
    <t>MDKA-V850R</t>
  </si>
  <si>
    <t>MDKA-V950R</t>
  </si>
  <si>
    <t>MDKA-V1200R</t>
  </si>
  <si>
    <t>MDKA-V1500R</t>
  </si>
  <si>
    <t>MDKC-V300R-B</t>
  </si>
  <si>
    <t>MDKC-V400R-B</t>
  </si>
  <si>
    <t>MDKC-V600R-B</t>
  </si>
  <si>
    <t>915*290*233</t>
  </si>
  <si>
    <t xml:space="preserve">Фанкойлы канальные </t>
  </si>
  <si>
    <t>Фанкойлы канальные, двухрядные</t>
  </si>
  <si>
    <t>MDKT2-V200</t>
  </si>
  <si>
    <t>MDKT2-V300</t>
  </si>
  <si>
    <t>MDKT2-V400</t>
  </si>
  <si>
    <t>MDKT2-V500</t>
  </si>
  <si>
    <t>MDKT2-V600</t>
  </si>
  <si>
    <t>MDKT2-V800</t>
  </si>
  <si>
    <t>MDKT2-V1000</t>
  </si>
  <si>
    <t>MDKT2-V1200</t>
  </si>
  <si>
    <t>Фанкойлы канальные, трёхрядные</t>
  </si>
  <si>
    <t>MDKT3-V200</t>
  </si>
  <si>
    <t>MDKT3-V300</t>
  </si>
  <si>
    <t>MDKT3-V400</t>
  </si>
  <si>
    <t>MDKT3-V500</t>
  </si>
  <si>
    <t>MDKT3-V600</t>
  </si>
  <si>
    <t>MDKT3-V800</t>
  </si>
  <si>
    <t>MDKT3-V1000</t>
  </si>
  <si>
    <t>MDKT3-V1200</t>
  </si>
  <si>
    <t>12,,62</t>
  </si>
  <si>
    <t>Фанкойлы канальные, четырехрядные</t>
  </si>
  <si>
    <t>MDKT4-V200</t>
  </si>
  <si>
    <t>MDKT4-V300</t>
  </si>
  <si>
    <t>MDKT4-V400</t>
  </si>
  <si>
    <t>MDKT4-V500</t>
  </si>
  <si>
    <t>MDKT4-V600</t>
  </si>
  <si>
    <t>MDKT4-V800</t>
  </si>
  <si>
    <t>MDKT4-V1000</t>
  </si>
  <si>
    <t>MDKT4-V1200</t>
  </si>
  <si>
    <t>MDKH2-V150-R3</t>
  </si>
  <si>
    <t>MDKH2-V250-R3</t>
  </si>
  <si>
    <t>MDKH2-V350-R3</t>
  </si>
  <si>
    <t>MDKH2-V500-R3</t>
  </si>
  <si>
    <t>MDKH2-V700-R3</t>
  </si>
  <si>
    <t>MDKH2-V800-R3</t>
  </si>
  <si>
    <t>MDKH2-V150-R4</t>
  </si>
  <si>
    <t>MDKH2-V250-R4</t>
  </si>
  <si>
    <t>MDKH2-V350-R4</t>
  </si>
  <si>
    <t>MDKH2-V500-R4</t>
  </si>
  <si>
    <t>MDKH2-V700-R4</t>
  </si>
  <si>
    <t>MDKH2-V800-R4</t>
  </si>
  <si>
    <t>MDKH3-V150-R3</t>
  </si>
  <si>
    <t>637*455*200</t>
  </si>
  <si>
    <t>MDKH3-V250-R3</t>
  </si>
  <si>
    <t>867*455*200</t>
  </si>
  <si>
    <t>MDKH3-V350-R3</t>
  </si>
  <si>
    <t>1087*455*200</t>
  </si>
  <si>
    <t>MDKH3-V500-R3</t>
  </si>
  <si>
    <t>MDKH3-V700-R3</t>
  </si>
  <si>
    <t>1207*455*200</t>
  </si>
  <si>
    <t>MDKH3-V800-R3</t>
  </si>
  <si>
    <t>1207*550*200</t>
  </si>
  <si>
    <t>MDKH3-V150-R4</t>
  </si>
  <si>
    <t>MDKH3-V250-R4</t>
  </si>
  <si>
    <t>MDKH3-V350-R4</t>
  </si>
  <si>
    <t>MDKH3-V500-R4</t>
  </si>
  <si>
    <t>MDKH3-V700-R4</t>
  </si>
  <si>
    <t>1,09,</t>
  </si>
  <si>
    <t>MDKH3-V800-R4</t>
  </si>
  <si>
    <t>MDKH1-V150-R3</t>
  </si>
  <si>
    <t>MDKH1-V250-R3</t>
  </si>
  <si>
    <t>MDKH1-V350-R3</t>
  </si>
  <si>
    <t>MDKH1-V500-R3</t>
  </si>
  <si>
    <t>MDKH1-V700-R3</t>
  </si>
  <si>
    <t>MDKH1-V800-R3</t>
  </si>
  <si>
    <t>MDKH1-V150-R4</t>
  </si>
  <si>
    <t>MDKH1-V250-R4</t>
  </si>
  <si>
    <t>MDKH1-V350-R4</t>
  </si>
  <si>
    <t>MDKH1-V500-R4</t>
  </si>
  <si>
    <t>MDKH1-V700-R4</t>
  </si>
  <si>
    <t>MDKH1-V800-R4</t>
  </si>
  <si>
    <t>MDKD-V300FA</t>
  </si>
  <si>
    <t>MDKD-V400FA</t>
  </si>
  <si>
    <t>MDKD-V500FA</t>
  </si>
  <si>
    <t>MDKA-V600FA</t>
  </si>
  <si>
    <t>MDKA-V750FA</t>
  </si>
  <si>
    <t>MDKA-V850FA</t>
  </si>
  <si>
    <t>MDKA-V950FA</t>
  </si>
  <si>
    <t>MDKA-V1200FA</t>
  </si>
  <si>
    <t>MDKA-V1500FA</t>
  </si>
  <si>
    <t>Фанкойлы 4-х напольно-потолочные в корпусе с фронтальным забором воздуха</t>
  </si>
  <si>
    <t>MDKH1-V150F-R4</t>
  </si>
  <si>
    <t>MDKH1-V250F-R4</t>
  </si>
  <si>
    <t>MDKH1-V350F-R4</t>
  </si>
  <si>
    <t>MDKH1-V500F-R4</t>
  </si>
  <si>
    <t>MDKH1-V700F-R4</t>
  </si>
  <si>
    <t>MDKH1-V800F-R4</t>
  </si>
  <si>
    <t>Фанкойлы 4-х трубные напольно-потолочные в корпусе с нижним забором воздуха</t>
  </si>
  <si>
    <t>MDKH2-V150F-R4</t>
  </si>
  <si>
    <t>MDKH2-V250F-R4</t>
  </si>
  <si>
    <t>MDKH2-V350F-R4</t>
  </si>
  <si>
    <t>MDKH2-V500F-R4</t>
  </si>
  <si>
    <t>MDKH2-V700F-R4</t>
  </si>
  <si>
    <t>MDKH2-V800F-R4</t>
  </si>
  <si>
    <t>Фанкойлы 4-х трубные напольно-потолочные без корпуса</t>
  </si>
  <si>
    <t>MDKH3-V150F-R4</t>
  </si>
  <si>
    <t>MDKH3-V250F-R4</t>
  </si>
  <si>
    <t>MDKH3-V350F-R4</t>
  </si>
  <si>
    <t>MDKH3-V500F-R4</t>
  </si>
  <si>
    <t>MDKH3-V700F-R4</t>
  </si>
  <si>
    <t>MDKH3-V800F-R4</t>
  </si>
  <si>
    <t>Фанкойлы кассетные компактные 4-х поточные</t>
  </si>
  <si>
    <t>Фанкойлы кассетные полноразмерные 4-х поточные</t>
  </si>
  <si>
    <t>Фанкойлы кассетные однопоточные</t>
  </si>
  <si>
    <t>MDOAG-07HDN8 с соединит. комплектом</t>
  </si>
  <si>
    <t>MDOAG-12HFN8 с соединит. комплектом</t>
  </si>
  <si>
    <t>MDOAG-09HFN8 с соединит. комплектом</t>
  </si>
  <si>
    <t>MDOAG-18HFN8 с соединит. комплектом</t>
  </si>
  <si>
    <t>MDOU-24HFN8  с соединит. комплектом</t>
  </si>
  <si>
    <t>MDOU-36HFN8  с соединит. комплектом</t>
  </si>
  <si>
    <t>MDOU-48HFN8  с соединит. комплектом</t>
  </si>
  <si>
    <t>MDOU-60HFN8  с соединит. комплектом</t>
  </si>
  <si>
    <t>828*540*298</t>
  </si>
  <si>
    <t>995*740*398</t>
  </si>
  <si>
    <t xml:space="preserve"> 3D DC-инвертор ERP, R410A           </t>
  </si>
  <si>
    <t xml:space="preserve"> 3D DC-инвертор ERP,  R32           </t>
  </si>
  <si>
    <t>CCM-210G/BWS</t>
  </si>
  <si>
    <t>174*11*26</t>
  </si>
  <si>
    <t>Центральный ПУ для внутренних блоков (до 64 внутренних блоков), цветной Touch Screen, 7” (только для систем с НБ V6, ATOM)</t>
  </si>
  <si>
    <t>СПЛИТ-СИСТЕМЫ НАСТЕННОГО ТИПА, СНЯТЫЕ С ПРОИЗВОДСТВА (НАЛИЧИЕ УТОЧНЯЙТЕ У МЕНЕДЖЕРОВ)</t>
  </si>
  <si>
    <t>Внутренние блоки полностью инверторные настенного типа серии INFINI INVERTER, 3D DC-Inverter стандарта ERP, энергоэффективность класса А++, компрессор GMCC, Follow me, температурная компенсация, защита помещения от замораживания (8°С), противопылевой фильтр высокой плотности, фотокаталитический фильтр тонкой очистки, функция любимый режим, ИК ПДУ RG10 с держателем в комплекте, возможность подключения проводного ПДУ, покрытие теплообменника Golden Fin, 3D Airflow, возможность управления кондиционером по Wi-Fi (опция), биполярный ионизатор Super ionizer (Air Magic)</t>
  </si>
  <si>
    <t>MDCA4-12HRFN8 indoor</t>
  </si>
  <si>
    <t>MDOU-12HFN8 outdoor</t>
  </si>
  <si>
    <t>MDCA4-18HRFN8 indoor</t>
  </si>
  <si>
    <t>MDOU-18HFN8 outdoor</t>
  </si>
  <si>
    <t>Инверторные сплит-системы кассетного типа (компактные), 3D DC-Inverter стандарта ERP, встроенная помпа, ИК ПДУ RG10 с держателем в комплекте, функция Follow me, функция температурной компенсации, функция любимый режим, возможность подключения проводного пульта, возможность подключения к системе центрального управления или диспетчеризации, клеммы удаленного вкл\выкл, клеммы вывода сигнала аварии, защита от замораживания помещения (8°С), функция обнаружения утечки хладагента</t>
  </si>
  <si>
    <t>Инверторные сплит-системы кассетного типа (полноразмерные), 3D DC-Inverter стандарта ERP, встроенная помпа, ИК ПДУ RG10 с держателем в комплекте, функция Follow me, функция температурной компенсации, функция любимый режим, возможность подключения проводного пульта, независимое регулирование жалюзи,  возможность подключения к системе центрального управления или диспетчеризации, клеммы удаленного вкл\выкл, клеммы вывода сигнала аварии, защита от замораживания помещения (8°С), функция обнаружения утечки хладагента</t>
  </si>
  <si>
    <t>MDCD-24HRFN8 indoor</t>
  </si>
  <si>
    <t>T-MBQ4-04BD Cassette Panel</t>
  </si>
  <si>
    <t>MDOU-24HFN8 outdoor</t>
  </si>
  <si>
    <t>MDCD-36HRFN8 indoor</t>
  </si>
  <si>
    <t>MDOU-36HFN8 outdoor</t>
  </si>
  <si>
    <t>MDCD-48HRFN8 indoor</t>
  </si>
  <si>
    <t>MDOU-48HFN8 outdoor</t>
  </si>
  <si>
    <t>MDCD-60HRFN8 indoor</t>
  </si>
  <si>
    <t>MDOU-60HFN8 outdoor</t>
  </si>
  <si>
    <t>Инверторные сплит-системы канального типа, 3D DC-Inverter стандарта ERP, средненапорные, встроенная помпа, противопылевой фильтр и проводной пульт ДУ в комплекте, опциональный ИК ПДУ RG10, функция Follow me, функция температурной компенсации, возможность подключения к системе центрального управления или диспетчеризации, клеммы удаленного вкл\выкл, клеммы вывода сигнала аварии, функция обнаружения утечки хладагента</t>
  </si>
  <si>
    <t>MDTI-12HWFN8 indoor</t>
  </si>
  <si>
    <t>MDTI-18HWFN8 indoor</t>
  </si>
  <si>
    <t>MDTI-24HWFN8 indoor</t>
  </si>
  <si>
    <t>MDTI-36HWFN8 indoor</t>
  </si>
  <si>
    <t>MDTI-48HWFN8 indoor</t>
  </si>
  <si>
    <t>MDTI-60HWFN8 indoor</t>
  </si>
  <si>
    <t>Инверторные сплит-системы напольно-потолочного типа, 3D DC-Inverter стандарта ERP, ИК ПДУ RG10 с держателем в комплекте, возможность подключения проводного пульта, функция Follow me, функция температурной компенсации, 3D Air Flow (вертикальные и горизонтальные жалюзи с управлением с пульта), функция любимый режим, функция обнаружения утечки хладагента, возможность подключения к системе центрального управления или диспетчеризации, клеммы удаленного вкл\выкл, клеммы вывода сигнала аварии</t>
  </si>
  <si>
    <t>MDUE-18HRFN8 indoor</t>
  </si>
  <si>
    <t>MDUE-24HRFN8 indoor</t>
  </si>
  <si>
    <t>MDUE-36HRFN8 indoor</t>
  </si>
  <si>
    <t>MDUE-48HRFN8 indoor</t>
  </si>
  <si>
    <t>MDUE-60HRFN8 indoor</t>
  </si>
  <si>
    <t>Полностью инверторные мини-чиллеры серии Aqua Eco Mini со спиральным компрессором, со встроенным гидромодулем, R32, пульт управления в комплекте</t>
  </si>
  <si>
    <t>ЧИЛЛЕРЫ С ВОЗДУШНЫМ ОХЛАЖДЕНИЕМ КОНДЕНСАТОРА (В НАЛИЧИИ НА СКЛАДЕ)</t>
  </si>
  <si>
    <t>AC</t>
  </si>
  <si>
    <t>DC</t>
  </si>
  <si>
    <t>Мотор вентилятора</t>
  </si>
  <si>
    <t>Рекомендованная розничная цена (РРЦ), руб.</t>
  </si>
  <si>
    <t>СКАЧАТЬ</t>
  </si>
  <si>
    <t>965*755*395</t>
  </si>
  <si>
    <t>1095*1470*500</t>
  </si>
  <si>
    <t>MDKT3-02S</t>
  </si>
  <si>
    <t>23</t>
  </si>
  <si>
    <t xml:space="preserve">627×240×455 </t>
  </si>
  <si>
    <t>MDKT3-03S</t>
  </si>
  <si>
    <t xml:space="preserve">772×240×455 </t>
  </si>
  <si>
    <t>MDKT3-04S</t>
  </si>
  <si>
    <t xml:space="preserve">907×240×455 </t>
  </si>
  <si>
    <t>MDKT3-05S</t>
  </si>
  <si>
    <t>28,5</t>
  </si>
  <si>
    <t>MDKT3-06S</t>
  </si>
  <si>
    <t>1002×240×455</t>
  </si>
  <si>
    <t>MDKT3-07S</t>
  </si>
  <si>
    <t>30</t>
  </si>
  <si>
    <t xml:space="preserve">1177×240×455 </t>
  </si>
  <si>
    <t>MDKT3-08S</t>
  </si>
  <si>
    <t xml:space="preserve">1367×240×455 </t>
  </si>
  <si>
    <t>MDKT3-10S</t>
  </si>
  <si>
    <t>33</t>
  </si>
  <si>
    <t>MDKT3-12S</t>
  </si>
  <si>
    <t>1657х240х455</t>
  </si>
  <si>
    <t>MDKT3-14S</t>
  </si>
  <si>
    <t>34</t>
  </si>
  <si>
    <t>1897×240×455</t>
  </si>
  <si>
    <t>MDKT3-02H</t>
  </si>
  <si>
    <t>MDKT3-03H</t>
  </si>
  <si>
    <t>MDKT3-04H</t>
  </si>
  <si>
    <t>MDKT3-05H</t>
  </si>
  <si>
    <t>MDKT3-06H</t>
  </si>
  <si>
    <t>MDKT3-07H</t>
  </si>
  <si>
    <t>MDKT3-08H</t>
  </si>
  <si>
    <t>MDKT3-10H</t>
  </si>
  <si>
    <t>MDKT3-12H</t>
  </si>
  <si>
    <t>MDKT3-14H</t>
  </si>
  <si>
    <t>MDKT3-02U</t>
  </si>
  <si>
    <t>MDKT3-03U</t>
  </si>
  <si>
    <t>MDKT3-04U</t>
  </si>
  <si>
    <t>MDKT3-05U</t>
  </si>
  <si>
    <t>MDKT3-06U</t>
  </si>
  <si>
    <t>MDKT3-07U</t>
  </si>
  <si>
    <t>MDKT3-08U</t>
  </si>
  <si>
    <t>MDKT3-10U</t>
  </si>
  <si>
    <t>MDKT3-12U</t>
  </si>
  <si>
    <t>MDKT3-14U</t>
  </si>
  <si>
    <t>42.5</t>
  </si>
  <si>
    <t>TWVK42</t>
  </si>
  <si>
    <t>Клапан 3-х ходовой с приводом и комплектом трубок для напольно-потолочных фанкойлов MDKH*-V150F-R4 - MDKH*-V700F-R4</t>
  </si>
  <si>
    <t>TWVK45</t>
  </si>
  <si>
    <t>Клапан 3-х ходовой с приводом и комплектом трубок для напольно-потолочных фанкойлов MDKH*-V800F-R4</t>
  </si>
  <si>
    <t>Модульные чиллеры RHWE в корпусе, со спиральными компрессорами, тепло-холод, в комплекте с пультом, R410a.</t>
  </si>
  <si>
    <t>Модульные чиллеры RHWE без корпуса, со спиральными компрессорами, тепло-холод, в комплекте с пультом, R410a.</t>
  </si>
  <si>
    <t>KJR-150A/M-E</t>
  </si>
  <si>
    <t>Групповой модуль управления фанкойлами (до 16 шт), для работы необходим KJR-12 или KJR-29, которые не входят в комплект поставки</t>
  </si>
  <si>
    <t>85x150x70</t>
  </si>
  <si>
    <t>Фанкойлы канальные, трёхрядные, 12 Па</t>
  </si>
  <si>
    <t xml:space="preserve">Фанкойлы канальные, трёхрядные, 30 Па </t>
  </si>
  <si>
    <t xml:space="preserve">Фанкойлы канальные, трёхрядные, 50 Па </t>
  </si>
  <si>
    <t>FQZHN-01D MDV</t>
  </si>
  <si>
    <t>FQZHN-02D MDV</t>
  </si>
  <si>
    <t>FQZHN-03D MDV</t>
  </si>
  <si>
    <t>FQZHN-04D MDV</t>
  </si>
  <si>
    <t>FQZHN-05D MDV</t>
  </si>
  <si>
    <t>FQZHN-06D MDV</t>
  </si>
  <si>
    <t>FQZHN-07D MDV</t>
  </si>
  <si>
    <t>Модульные чиллеры RCWE без корпуса, со спиральными компрессорами, холод, в комплекте с пультом, R410a.</t>
  </si>
  <si>
    <t>Модульные чиллеры RCWE в корпусе, со спиральными компрессорами, холод, в комплекте с пультом, R410a.</t>
  </si>
  <si>
    <t>Эффективность рекуперации, %</t>
  </si>
  <si>
    <t>Потр. мощность, Вт</t>
  </si>
  <si>
    <t>Примечение: Эффективность рекуперации и потребляемая мощность указанна при использовании фильтра G4 на низкой скорости</t>
  </si>
  <si>
    <t xml:space="preserve">Touch style контроллер для мини-чиллеров MDGC-V </t>
  </si>
  <si>
    <t>Wi-Fi модуль для внутренних блоков V6 c AC и DC-моторами. Управление через мобильное приложение. (Один модуль управляет одним ВБ)</t>
  </si>
  <si>
    <t>MA-WK</t>
  </si>
  <si>
    <t>102*75*15</t>
  </si>
  <si>
    <t>Wi-Fi модуль для внутренних блоков ATOM. Управление через мобильное приложение. (Один модуль управляет одним ВБ)</t>
  </si>
  <si>
    <t>Тепловые насосы моноблочного типа, для ГВС и отопления, пульт управления в комплекте. Моноблочное исполнение (встроенный гидромодуль). Работа на нагрев до -25оС, R32</t>
  </si>
  <si>
    <t>MDHWC-V4W/D2N8-B</t>
  </si>
  <si>
    <t>1295*718*429</t>
  </si>
  <si>
    <t>MDHWC-V6W/D2N8-B</t>
  </si>
  <si>
    <t>MDHWC-V8W/D2N8-B</t>
  </si>
  <si>
    <t>1385*865*526</t>
  </si>
  <si>
    <t>MDHWC-V10W/D2N8-B</t>
  </si>
  <si>
    <t>MDHWC-V12W/D2N8-B</t>
  </si>
  <si>
    <t>MDHWC-V14W/D2N8-B</t>
  </si>
  <si>
    <t>MDHWC-V16W/D2N8-B</t>
  </si>
  <si>
    <t>MDHWC-V12W/D2RN8-B</t>
  </si>
  <si>
    <t>MDHWC-V14W/D2RN8-B</t>
  </si>
  <si>
    <t>MDHWC-V16W/D2RN8-B</t>
  </si>
  <si>
    <t>MDHWC-V18W/D2RN8</t>
  </si>
  <si>
    <t>1129*1558*440</t>
  </si>
  <si>
    <t>MDHWC-V22W/D2RN8</t>
  </si>
  <si>
    <t>MDHWC-V26W/D2RN8</t>
  </si>
  <si>
    <t>MDHWC-V30W/D2RN8</t>
  </si>
  <si>
    <t>Тепловые насосы моноблочного типа, для ГВС и отопления, пульт управления в комплекте. Встроенный электрический нагреватель 3 кВт. Моноблочное исполнение (встроенный гидромодуль). Работа на нагрев до -25оС, R32</t>
  </si>
  <si>
    <t>MDHWC-V4W/D2N8-BE30</t>
  </si>
  <si>
    <t>MDHWC-V6W/D2N8-BE30</t>
  </si>
  <si>
    <t>MDHWC-V8W/D2N8-BE30</t>
  </si>
  <si>
    <t>MDHWC-V10W/D2N8-BE30</t>
  </si>
  <si>
    <t>MDHWC-V12W/D2N8-BE30</t>
  </si>
  <si>
    <t>MDHWC-V14W/D2N8-BE30</t>
  </si>
  <si>
    <t>MDHWC-V16W/D2N8-BE30</t>
  </si>
  <si>
    <t>MDHWC-V12W/D2RN8-BE30</t>
  </si>
  <si>
    <t>MDHWC-V14W/D2RN8-BE30</t>
  </si>
  <si>
    <t>MDHWC-V16W/D2RN8-BE30</t>
  </si>
  <si>
    <t>Тепловые насосы моноблочного типа, для ГВС и отопления, пульт управления в комплекте. Встроенный электрический нагреватель 9 кВт. Моноблочное исполнение (встроенный гидромодуль). Работа на нагрев до -25оС, R32</t>
  </si>
  <si>
    <t>MDHWC-V8W/D2N8-BER90</t>
  </si>
  <si>
    <t>MDHWC-V10W/D2N8-BER90</t>
  </si>
  <si>
    <t>MDHWC-V12W/D2N8-BER90</t>
  </si>
  <si>
    <t>MDHWC-V14W/D2N8-BER90</t>
  </si>
  <si>
    <t>MDHWC-V16W/D2N8-BER90</t>
  </si>
  <si>
    <t>MDHWC-V12W/D2RN8-BER90</t>
  </si>
  <si>
    <t>MDHWC-V14W/D2RN8-BER90</t>
  </si>
  <si>
    <t>MDHWC-V16W/D2RN8-BER90</t>
  </si>
  <si>
    <t>Тепловые насосы сплит для ГВС и отопления, пульт управления в комплекте. Сплит исполнение (гидромодуль -отдельно). Работа на нагрев до -25оС, R32</t>
  </si>
  <si>
    <t>MDHWA-V4W/D2N8-B</t>
  </si>
  <si>
    <t>1008*712*426</t>
  </si>
  <si>
    <t>MDHWA-V6W/D2N8-B</t>
  </si>
  <si>
    <t>MDHWA-V8W/D2N8-B</t>
  </si>
  <si>
    <t>1118*865*523</t>
  </si>
  <si>
    <t>MDHWA-V10W/D2N8-B</t>
  </si>
  <si>
    <t>MDHWA-V12W/D2N8-B</t>
  </si>
  <si>
    <t>MDHWA-V14W/D2N8-B</t>
  </si>
  <si>
    <t>MDHWA-V16W/D2N8-B</t>
  </si>
  <si>
    <t>MDHWA-V12W/D2RN8-B</t>
  </si>
  <si>
    <t>MDHWA-V14W/D2RN8-B</t>
  </si>
  <si>
    <t>MDHWA-V16W/D2RN8-B</t>
  </si>
  <si>
    <t>Гидромодуль для тепловых насосов без бака, сплит</t>
  </si>
  <si>
    <t>HB-A60/CGN8-B</t>
  </si>
  <si>
    <t>220-240/1/50</t>
  </si>
  <si>
    <t>420*790*270</t>
  </si>
  <si>
    <t>HB-A100/CGN8-B</t>
  </si>
  <si>
    <t>HB-A160/CGN8-B</t>
  </si>
  <si>
    <t>HB-A60/CD30GN8-B</t>
  </si>
  <si>
    <t>HB-A100/CD30GN8-B</t>
  </si>
  <si>
    <t>HB-A160/CD30GN8-B</t>
  </si>
  <si>
    <t>HB-A60/CDS90GN8-B</t>
  </si>
  <si>
    <t>HB-A100/CDS90GN8-B</t>
  </si>
  <si>
    <t>HB-A160/CDS90GN8-B</t>
  </si>
  <si>
    <t>Гидромодуль для тепловых насосов с баком, сплит</t>
  </si>
  <si>
    <t>HBT-A100/190CD30GN8-B</t>
  </si>
  <si>
    <t>600*1683*600</t>
  </si>
  <si>
    <t>HBT-A100/240CD30GN8-B</t>
  </si>
  <si>
    <t>600*1943*600</t>
  </si>
  <si>
    <t>HBT-A160/240CD30GN8-B</t>
  </si>
  <si>
    <t>HBT-A160/240CDS90GN8-B</t>
  </si>
  <si>
    <t>HBT-A100/240CDS90GN8-B</t>
  </si>
  <si>
    <t>12126200000216 Поддон</t>
  </si>
  <si>
    <t>В комплекте с противопылевым фильтром, дренажной помпой и ИК ПДУ, декоративная панель и  дополнительный дренажный поддон отгружаются отдельными позициями, 3-ходовой клапан поставляется отдельно.</t>
  </si>
  <si>
    <t>В комплекте с противопылевым фильтром, дренажной помпой, ИК ПДУ и основным дренажным поддоном, декоративная панель отгружается отдельной позицией, 3-ходовой клапан поставляется отдельно.</t>
  </si>
  <si>
    <t>Дополнительный дренажный поддон для фанкойлов MDKD-**</t>
  </si>
  <si>
    <t>Дополнительный дренажный поддон для фанкойлов MDKA-**</t>
  </si>
  <si>
    <t>MDV-MBQ4-01E Cassette panel</t>
  </si>
  <si>
    <t>17310900A02621 WIFI module subassembly WF-60A1-C</t>
  </si>
  <si>
    <t>EU-OSK105 WiFi модуль с комплектом подключения к серии MDCD-**HRFN8</t>
  </si>
  <si>
    <t>Wi-Fi модуль для инверторных полноразмерных кассет (MDCD-**HRFN8)</t>
  </si>
  <si>
    <t>Внутренние блоки кассетного типа, компактные (570х570), 3D DC-Inverter стандарта ERP, встроенная помпа, ИК ПДУ RG10 с держателем в комплекте, функция любимый режим, функция Follow me, температурная компенсация, возможность подключения проводного пульта, возможность подключения к системе центрального управления и диспетчеризации, клеммы удаленного вкл/выкл, клеммы вывода сигнала аварии, покрытие теплообменника Golden Fin, возможность управления кондиционером по Wi-Fi (опция)</t>
  </si>
  <si>
    <t>Внутренние блоки канального типа, средненапорные, 3D DC-Inverter стандарта ERP, фильтр в комплекте, возможность подключения к системе центрального управления или диспетчеризации, опциональный ИК ПДУ RG10, функция Follow me, клеммы удаленного вкл/выкл, клеммы вывода сигнала аварии, проводной пульт ДУ в комплекте, покрытие теплообменника Golden Fin, возможность управления кондиционером по Wi-Fi (опция)</t>
  </si>
  <si>
    <t>Cплит-системы кассетного типа (компактные), встроенная помпа, функция Follow me, функция любимый режим, возможность подключения к системе центрального управления или диспетчеризации, клеммы удаленного вкл\выкл, клеммы вывода сигнала аварии, ИК ПДУ RG10 с держателем в комплекте, возможность подключения проводного пульта (опция), функция обнаружения утечки хладагента, зимний комплект до -40 градусов (опция) для 12K, 18К, возможность управления кондиционером по Wi-Fi (опция)</t>
  </si>
  <si>
    <t>Cплит-системы кассетного типа (полноразмерные), встроенная помпа, с зимним комплектом до -25 градусов (36, 48, 60K), зимний комплект до -40 градусов (опция) для 24К, ИК ПДУ RG10 с держателем в комплекте, функция Follow me, функция любимый режим, возможность подключения проводного пульта (опция), возможность подключения к системе центрального управления или диспетчеризации, клеммы удаленного вкл\выкл, клеммы вывода сигнала аварии, функция обнаружения утечки хладагента, возможность управления кондиционером по Wi-Fi (опция)</t>
  </si>
  <si>
    <t>Cплит-системы канального типа, встроенная помпа, противопылевой фильтр и проводной пульт ДУ в комплекте, с зимним комплектом до -25 градусов (36, 48, 60K), зимний комплект до -40 градусов (опция) для 18K, 24К, модели нового поколения - функция Follow me, функция температурной компенсации, опциональный ИК ПДУ RG10, возможность подключения к системе центрального управления или диспетчеризации, клеммы удаленного вкл\выкл, клеммы вывода сигнала аварии, функция обнаружения утечки хладагента, возможность управления кондиционером по Wi-Fi (опция, кроме MDTI-18, MDTI-24)</t>
  </si>
  <si>
    <t>MDTI-48HWFN1 indoor</t>
  </si>
  <si>
    <t>MDOU-48HFN1 outdoor</t>
  </si>
  <si>
    <t>14,07(3,10-16,40)</t>
  </si>
  <si>
    <t>16,12(3,50-18,20)</t>
  </si>
  <si>
    <t>5,03(0,88-6,00)</t>
  </si>
  <si>
    <t xml:space="preserve">Wi-Fi модуль (опция для полупромышленных (on/off: MDCA5, MDCF, MDTJ, MDTI; ERP Inverter: MDCA4,  MDTI, MDUE) и мульти-сплит-систем (MDCA4I, MDTII) </t>
  </si>
  <si>
    <t>Розничная цена, руб.</t>
  </si>
  <si>
    <t>Розничная цена unit, руб.</t>
  </si>
  <si>
    <t>Розничная цена set, руб.</t>
  </si>
  <si>
    <t>Фанкойлы AC</t>
  </si>
  <si>
    <t>Фанкойлы DC</t>
  </si>
  <si>
    <t>Модульные чиллеры серии King со спиральным компрессором, c H-образным теплообменником, R410a, пульт управления в комплекте</t>
  </si>
  <si>
    <t>2200*2315*1120</t>
  </si>
  <si>
    <t>MDC-SS65/RN1</t>
  </si>
  <si>
    <t>MDC-SS130/RN1</t>
  </si>
  <si>
    <t>RHWE50HA</t>
  </si>
  <si>
    <t>RHWE75HA</t>
  </si>
  <si>
    <t>RHWE110HA</t>
  </si>
  <si>
    <t>RHWE145HA</t>
  </si>
  <si>
    <t>RHWE50HAB</t>
  </si>
  <si>
    <t>RHWE75HAB</t>
  </si>
  <si>
    <t>RHWE110HAB</t>
  </si>
  <si>
    <t>RHWE145HAB</t>
  </si>
  <si>
    <t>RCWE50HA</t>
  </si>
  <si>
    <t>RCWE75HA</t>
  </si>
  <si>
    <t>RCWE110HA</t>
  </si>
  <si>
    <t>RCWE145HA</t>
  </si>
  <si>
    <t>RCWE50HAB</t>
  </si>
  <si>
    <t>RCWE75HAB</t>
  </si>
  <si>
    <t>RCWE110HAB</t>
  </si>
  <si>
    <t>RCWE145HAB</t>
  </si>
  <si>
    <t>В комплекте с противопылевым фильтром и дренажным поддоном, комплект подставок, 3-ходовой клапан и термостат поставляются отдельно.</t>
  </si>
  <si>
    <t>Соединительный комплект для AHU модульный (112,1-170,0кВт), проводной пульт, 0-10В управление производительностью</t>
  </si>
  <si>
    <t>Соединительный комплект для AHU модульный (56,1-112,0кВт), проводной пульт, 0-10В управление производительностью</t>
  </si>
  <si>
    <t>AHUKZ-04D</t>
  </si>
  <si>
    <t>AHUKZ-05D</t>
  </si>
  <si>
    <t xml:space="preserve">SCAF115HV </t>
  </si>
  <si>
    <t xml:space="preserve">SCAF140HV </t>
  </si>
  <si>
    <t xml:space="preserve">SCAF175HV </t>
  </si>
  <si>
    <t xml:space="preserve">SCAF205HV </t>
  </si>
  <si>
    <t xml:space="preserve">SCAF240HV </t>
  </si>
  <si>
    <t xml:space="preserve">SCAF275HV </t>
  </si>
  <si>
    <t xml:space="preserve">SCAF330HV </t>
  </si>
  <si>
    <t xml:space="preserve">SCAF385HV </t>
  </si>
  <si>
    <t xml:space="preserve">SCAF410HV </t>
  </si>
  <si>
    <t>648*401*160</t>
  </si>
  <si>
    <t>730*480*230</t>
  </si>
  <si>
    <t>4730*480*230</t>
  </si>
  <si>
    <t>Модульные чиллеры серии RHAG на основе спиральных компрессоров большой производительности,  R410a, тепло-холод, с возможностью объединения в модуль до 8 шт. Опционально возможна комплектация встроенным гидромодулем</t>
  </si>
  <si>
    <t>Модульные чиллеры серии RСAG на основе спиральных компрессоров большой производительности,  R410a, только холод, с возможностью объединения в модуль до 8 шт. Опционально возможна комплектация встроенным гидромодулем</t>
  </si>
  <si>
    <t>RHAG100HA</t>
  </si>
  <si>
    <t>RHAG130HA</t>
  </si>
  <si>
    <t>RCAG100HA</t>
  </si>
  <si>
    <t>RCAG130HA</t>
  </si>
  <si>
    <t>Инверторные сплит-системы большой мощности канального типа средненапорные, проводной пульт ДУ в комплекте, DC-INVERTER</t>
  </si>
  <si>
    <t>Инверторные сплит-системы большой мощности канального типа высоконапорные, проводной пульт ДУв комплекте, DC-INVERTER</t>
  </si>
  <si>
    <t>Инверторные сплит-системы большой мощности канального типа, проводной пульт ДУ в комплекте, 3D DC-INVERTER</t>
  </si>
  <si>
    <t>Cплит-системы большой мощности канального типа высоконапорные, проводной пульт ДУ  в комплекте, ON/OFF</t>
  </si>
  <si>
    <t>Контроллер для  гостиниц (работа с картой гостя), работа с сухим контактом</t>
  </si>
  <si>
    <t>Комплект инфракрасного датчика присутствия для работы с картой гостя</t>
  </si>
  <si>
    <t>МУЛЬТИ-СПЛИТ-СИСТЕМЫ, СНЯТЫЕ С ПРОИЗВОДСТВА (НАЛИЧИЕ УТОЧНЯЙТЕ У МЕНЕДЖЕРОВ)</t>
  </si>
  <si>
    <t>ON/OFF, R410A</t>
  </si>
  <si>
    <t>ON/OFF, R32</t>
  </si>
  <si>
    <t>MDSAG-09HRDN8 indoor</t>
  </si>
  <si>
    <t>MDOAG-09HDN8 outdoor</t>
  </si>
  <si>
    <t>MDSAG-12HRDN8 indoor</t>
  </si>
  <si>
    <t>MDOAG-12HDN8 outdoor</t>
  </si>
  <si>
    <t>внутренний блок</t>
  </si>
  <si>
    <t xml:space="preserve"> DC-инвертор,  R32</t>
  </si>
  <si>
    <t>MDSAL-09HRFN8 indoor</t>
  </si>
  <si>
    <t>MDSAL-12HRFN8 indoor</t>
  </si>
  <si>
    <t>MDSAL-18HRFN8 indoor</t>
  </si>
  <si>
    <t>MDSAL-24HRFN8 indoor</t>
  </si>
  <si>
    <t>MDSAG-07HRFN8 indoor</t>
  </si>
  <si>
    <t>MDSAL-07HRFN8 indoor</t>
  </si>
  <si>
    <t>2,05 (1,17 - 3,23)</t>
  </si>
  <si>
    <t>2,35 (0,91 - 3,75)</t>
  </si>
  <si>
    <t>0,64 (0,10 - 1,25)</t>
  </si>
  <si>
    <t>21,5/33,5/38</t>
  </si>
  <si>
    <t>54,0</t>
  </si>
  <si>
    <t>2,79 (1,17 - 3,23)</t>
  </si>
  <si>
    <t>3,37 (0,91 - 3,75)</t>
  </si>
  <si>
    <t>0,86 (0,10 - 1,25)</t>
  </si>
  <si>
    <t>3,52 (1,29 - 3,78)</t>
  </si>
  <si>
    <t>3,67 (1,07 - 4,05)</t>
  </si>
  <si>
    <t>1,10 (0,28 - 1,22)</t>
  </si>
  <si>
    <t>23,5/31/38,5</t>
  </si>
  <si>
    <t>56,0</t>
  </si>
  <si>
    <t>22/32/37</t>
  </si>
  <si>
    <t>31/37/41</t>
  </si>
  <si>
    <t>971*321*228</t>
  </si>
  <si>
    <t>57,0</t>
  </si>
  <si>
    <t>34,5/37/46</t>
  </si>
  <si>
    <t>Внутренние блоки полностью инверторные настенного типа серии INFINI UVpro INVERTER, 3D DC-Inverter стандарта ERP, энергоэффективность класса А++, компрессор GMCC, Follow me, температурная компенсация, защита помещения от замораживания (8°С), противопылевой фильтр высокой плотности, фотокаталитический фильтр тонкой очистки, функция любимый режим, ИК ПДУ RG10 с держателем в комплекте, возможность подключения проводного ПДУ, покрытие теплообменника Golden Fin, 3D Airflow, возможность управления кондиционером по Wi-Fi (опция), биполярный ионизатор Super ionizer (Air Magic), система UVpro (ультрафиолетовая лампа)</t>
  </si>
  <si>
    <t>2,79 (1,17-3,23)</t>
  </si>
  <si>
    <t>3,52 (1,29-3,78)</t>
  </si>
  <si>
    <t>3,37 (0,91-3,75)</t>
  </si>
  <si>
    <t>3,67 (1,07-4,05)</t>
  </si>
  <si>
    <t>0,483 (0,087~1,955)</t>
  </si>
  <si>
    <t>0,75 (0,102~1,955)</t>
  </si>
  <si>
    <t>1,02 (0,25-1,41)</t>
  </si>
  <si>
    <t>1,26 (0,42-1,39)</t>
  </si>
  <si>
    <t>1,72 (0,70-2,21)</t>
  </si>
  <si>
    <r>
      <t xml:space="preserve">3D DC-инвертор, </t>
    </r>
    <r>
      <rPr>
        <b/>
        <u/>
        <sz val="10"/>
        <color rgb="FFFFFFFF"/>
        <rFont val="Arial"/>
        <family val="2"/>
        <charset val="204"/>
      </rPr>
      <t>R32</t>
    </r>
  </si>
  <si>
    <t>0,88 (0,12-1,27)</t>
  </si>
  <si>
    <t>1,12 (0,30-1,24)</t>
  </si>
  <si>
    <t>1,61 (0,63-2,12)</t>
  </si>
  <si>
    <t>Cплит-системы колонного типа, ИК ПДУ с держателем в комплекте, 3D Air Flow (вертикальные и горизонтальные жалюзи с управлением с пульта), функция обнаружения утечки хладагента, с зимним комплектом до -25 градусов (48, 60K)</t>
  </si>
  <si>
    <r>
      <rPr>
        <b/>
        <sz val="10"/>
        <rFont val="Arial"/>
        <family val="2"/>
        <charset val="204"/>
      </rPr>
      <t>МОДУЛЬ ДЛЯ ЗАГРУЗКИ АКТУАЛЬНОГО АССОРТИМЕНТА MDV</t>
    </r>
    <r>
      <rPr>
        <sz val="10"/>
        <rFont val="Arial"/>
        <family val="2"/>
        <charset val="204"/>
      </rPr>
      <t xml:space="preserve">
Для актуализации ассортимента вашего интернет-магазина мы подготовили XML-файл с техническими характеристиками и фотографиями оборудования MDV.
</t>
    </r>
  </si>
  <si>
    <t>Cплит-системы кассетного типа (полноразмерные), встроенная помпа, с зимним комплектом до -25 градусов, ИК ПДУ RG66 с держателем в комплекте, функция Follow me, функция любимый режим, возможность подключения проводного пульта, возможность независимого регулирования жалюзи (опция, необходим проводной пульт KJR-120C и декоративная панель 02M2), возможность подключения к системе центрального управления или диспетчеризации (модели 36k - стандарт; 48 - опция), клеммы удаленного вкл\выкл, клеммы вывода сигнала аварии, функция обнаружения утечки хладагента</t>
  </si>
  <si>
    <t>INFINI STANDARD INVERTER,  инверторные сплит-системы (инверторный компрессор и мотор вентилятора наружного блока), энергоэффективность класса А, компрессор GMCC, функция самоочистки, Follow me, температурная компенсация, защита помещения от замораживания (8°С), противопылевой фильтр высокой плотности, фотокаталитический фильтр тонкой очистки, функция обнаружения утечки хладагента, функция любимый режим, ИК ПДУ RG10 с держателем в комплекте, возможность подключения проводного ПДУ, покрытие теплообменника Golden Fin, 3D Airflow, возможность управления кондиционером по Wi-Fi (опция), биполярный ионизатор Super ionizer (Air Magic), самоочистка наружного блока Anti dust, функция GEAR, функция ECO, функция Brezee Away, возможность установки зимнего комплекта (-27°С)</t>
  </si>
  <si>
    <t>INFINI UVpro ERP INVERTER,  полностью инверторные сплит-системы (3D DC-Inverter стандарта ERP), энергоэффективность класса А++, компрессор GMCC, функция самоочистки, Follow me, температурная компенсация, защита помещения от замораживания (8°С), режим Silent (Тишина), противопылевой фильтр высокой плотности, фотокаталитический фильтр тонкой очистки, функция обнаружения утечки хладагента, функция любимый режим, ИК ПДУ RG10 с держателем в комплекте, возможность подключения проводного ПДУ, покрытие теплообменника Golden Fin, 3D Airflow, возможность управления кондиционером по Wi-Fi (опция), биполярный ионизатор Super ionizer (Air Magic), самоочистка наружного блока Anti dust, функция GEAR, функция ECO, функция Brezee Away, возможность установки зимнего комплекта (-27°С), система UVpro (ультрафиолетовая лампа)</t>
  </si>
  <si>
    <t>INFINI ERP INVERTER,  полностью инверторные сплит-системы (3D DC-Inverter стандарта ERP), энергоэффективность класса А++, компрессор GMCC, функция самоочистки, Follow me, температурная компенсация, защита помещения от замораживания (8°С), режим Silent (Тишина), противопылевой фильтр высокой плотности, фотокаталитический фильтр тонкой очистки, функция обнаружения утечки хладагента, функция любимый режим, ИК ПДУ RG10 с держателем в комплекте, возможность подключения проводного ПДУ, покрытие теплообменника Golden Fin, 3D Airflow, возможность управления кондиционером по Wi-Fi (опция), биполярный ионизатор Super ionizer (Air Magic), самоочистка наружного блока Anti dust, функция GEAR, функция ECO, функция Brezee Away, возможность установки зимнего комплекта (-27°С)</t>
  </si>
  <si>
    <t>MDTII, инверторная сплит-система канального типа, возможность установки зимнего комплекта (-27°С)</t>
  </si>
  <si>
    <t>MDCA4I, инверторная сплит-система кассетного типа, возможность установки зимнего комплекта (-27°С)</t>
  </si>
  <si>
    <t>INFINI ON/OFF, энергоэффективность класса А (07-12K), компрессор GMCC,  функция самоочистки, Follow me, температурная компенсация, возможность установки зимнего комплекта (-40°С), противопылевой фильтр высокой плотности, фотокаталический фильтр тонкой очистки, функция обнаружения утечки хладагента, функция любимый режим, возможность управления кондиционером по Wi-Fi (опция), ИК ПДУ RG10 с держателем в комплекте, возможность подключения проводного ПДУ (опция), покрытие теплообменника Golden Fin, 3D Airflow</t>
  </si>
  <si>
    <t>AURORA ON/OFF, энергоэффективность класса А, компрессор GMCC, функция самоочистки, Follow me, температурная компенсация, возможность установки зимнего комплекта (-40°С), противопылевой фильтр высокой плотности, фотокаталический фильтр тонкой очистки, функция обнаружения утечки хладагента, функция любимый режим, ИК ПДУ RG10 с держателем в комплекте, возможность управления кондиционером по Wi-Fi (опция), покрытие теплообменника Golden Fin, 3D Airflow</t>
  </si>
  <si>
    <t>AURORA ON/OFF, энергоэффективность класса А, компрессор GMCC, функция самоочистки, Follow me, температурная компенсация, возможность установки зимнего комплекта (-40°С), фотокаталический фильтр тонкой очистки, функция обнаружения утечки хладагента, функция любимый режим, ИК ПДУ RG10  с держателем в комплекте, возможность подключения проводного ПДУ (опция), покрытие теплообменника Golden Fin, 3D Airflow</t>
  </si>
  <si>
    <t xml:space="preserve">GW-MOD(A)           </t>
  </si>
  <si>
    <t>IMMP-BAC(A)</t>
  </si>
  <si>
    <t>GW-BAC(D)</t>
  </si>
  <si>
    <t xml:space="preserve">Центральный пульт управления (до 64 фанкойлов) , Touch Style Key                                               </t>
  </si>
  <si>
    <t>CCM15(A)</t>
  </si>
  <si>
    <t>Контроллер внутренних блоков TCP/IP (до 64 внутр.блоков), для работы с устройствами iOS, Android OS, Windows.
Электропитание 12В DC (постоянного тока).</t>
  </si>
  <si>
    <t>128*225*28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</si>
</sst>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 _₽_-;\-* #,##0.00\ _₽_-;_-* &quot;-&quot;??\ _₽_-;_-@_-"/>
    <numFmt numFmtId="164" formatCode="_(&quot;$&quot;* #,##0.00_);_(&quot;$&quot;* \(#,##0.00\);_(&quot;$&quot;* &quot;-&quot;??_);_(@_)"/>
    <numFmt numFmtId="165" formatCode="_(* #,##0.00_);_(* \(#,##0.00\);_(* &quot;-&quot;??_);_(@_)"/>
    <numFmt numFmtId="166" formatCode="0.0"/>
    <numFmt numFmtId="167" formatCode="0_ "/>
    <numFmt numFmtId="168" formatCode="0_);[Red]\(0\)"/>
    <numFmt numFmtId="169" formatCode="0.000"/>
    <numFmt numFmtId="170" formatCode="#,##0.000"/>
    <numFmt numFmtId="171" formatCode="#,##0.0000"/>
    <numFmt numFmtId="172" formatCode="_(* #,##0_);_(* \(#,##0\);_(* &quot;-&quot;??_);_(@_)"/>
    <numFmt numFmtId="173" formatCode="#,##0.0"/>
    <numFmt numFmtId="174" formatCode="_-* #,##0\ _₽_-;\-* #,##0\ _₽_-;_-* &quot;-&quot;??\ _₽_-;_-@_-"/>
  </numFmts>
  <fonts count="88">
    <font>
      <sz val="10"/>
      <name val="Arial"/>
    </font>
    <font>
      <sz val="11"/>
      <color theme="1"/>
      <name val="Calibri"/>
      <family val="2"/>
      <charset val="204"/>
      <scheme val="minor"/>
    </font>
    <font>
      <sz val="11"/>
      <color theme="1"/>
      <name val="Calibri"/>
      <family val="2"/>
      <charset val="204"/>
      <scheme val="minor"/>
    </font>
    <font>
      <sz val="10"/>
      <name val="Arial"/>
      <family val="2"/>
      <charset val="204"/>
    </font>
    <font>
      <b/>
      <sz val="16"/>
      <name val="Arial"/>
      <family val="2"/>
      <charset val="204"/>
    </font>
    <font>
      <sz val="10"/>
      <name val="Helv"/>
      <family val="2"/>
    </font>
    <font>
      <sz val="16"/>
      <name val="Arial"/>
      <family val="2"/>
      <charset val="204"/>
    </font>
    <font>
      <b/>
      <sz val="16"/>
      <name val="Times New Roman"/>
      <family val="1"/>
      <charset val="204"/>
    </font>
    <font>
      <sz val="11"/>
      <color indexed="8"/>
      <name val="宋体"/>
      <charset val="134"/>
    </font>
    <font>
      <b/>
      <i/>
      <sz val="16"/>
      <name val="Arial"/>
      <family val="2"/>
      <charset val="204"/>
    </font>
    <font>
      <sz val="8"/>
      <name val="Arial"/>
      <family val="2"/>
      <charset val="204"/>
    </font>
    <font>
      <sz val="16"/>
      <color indexed="10"/>
      <name val="Arial"/>
      <family val="2"/>
      <charset val="204"/>
    </font>
    <font>
      <sz val="10"/>
      <name val="Arial Cyr"/>
      <charset val="204"/>
    </font>
    <font>
      <b/>
      <sz val="8"/>
      <name val="Arial Cyr"/>
      <charset val="204"/>
    </font>
    <font>
      <b/>
      <sz val="8"/>
      <name val="Arial"/>
      <family val="2"/>
      <charset val="204"/>
    </font>
    <font>
      <b/>
      <sz val="8"/>
      <color indexed="8"/>
      <name val="Arial"/>
      <family val="2"/>
      <charset val="204"/>
    </font>
    <font>
      <sz val="8"/>
      <name val="Arial Cyr"/>
      <charset val="204"/>
    </font>
    <font>
      <sz val="10"/>
      <name val="Arial"/>
      <family val="2"/>
    </font>
    <font>
      <b/>
      <sz val="16"/>
      <color indexed="8"/>
      <name val="Times New Roman"/>
      <family val="1"/>
      <charset val="204"/>
    </font>
    <font>
      <b/>
      <i/>
      <sz val="16"/>
      <name val="Times New Roman"/>
      <family val="1"/>
      <charset val="204"/>
    </font>
    <font>
      <b/>
      <i/>
      <sz val="8"/>
      <name val="Arial"/>
      <family val="2"/>
      <charset val="204"/>
    </font>
    <font>
      <b/>
      <sz val="11"/>
      <name val="Arial"/>
      <family val="2"/>
      <charset val="204"/>
    </font>
    <font>
      <sz val="12"/>
      <name val="宋体"/>
      <charset val="134"/>
    </font>
    <font>
      <sz val="8"/>
      <name val="Arial"/>
      <family val="2"/>
      <charset val="204"/>
    </font>
    <font>
      <sz val="8"/>
      <name val="Arial"/>
      <family val="2"/>
      <charset val="204"/>
    </font>
    <font>
      <sz val="12"/>
      <color indexed="9"/>
      <name val="Arial Black"/>
      <family val="2"/>
      <charset val="204"/>
    </font>
    <font>
      <b/>
      <sz val="10"/>
      <color indexed="9"/>
      <name val="Arial"/>
      <family val="2"/>
      <charset val="204"/>
    </font>
    <font>
      <i/>
      <sz val="10"/>
      <name val="Arial"/>
      <family val="2"/>
      <charset val="204"/>
    </font>
    <font>
      <b/>
      <sz val="12"/>
      <color indexed="9"/>
      <name val="Arial"/>
      <family val="2"/>
      <charset val="204"/>
    </font>
    <font>
      <b/>
      <sz val="10"/>
      <name val="Arial"/>
      <family val="2"/>
      <charset val="204"/>
    </font>
    <font>
      <i/>
      <sz val="9"/>
      <name val="Arial"/>
      <family val="2"/>
      <charset val="204"/>
    </font>
    <font>
      <b/>
      <sz val="11"/>
      <color indexed="9"/>
      <name val="Arial"/>
      <family val="2"/>
      <charset val="204"/>
    </font>
    <font>
      <b/>
      <u/>
      <sz val="11"/>
      <color indexed="9"/>
      <name val="Arial"/>
      <family val="2"/>
      <charset val="204"/>
    </font>
    <font>
      <b/>
      <sz val="14"/>
      <color indexed="9"/>
      <name val="Arial"/>
      <family val="2"/>
      <charset val="204"/>
    </font>
    <font>
      <b/>
      <u/>
      <sz val="10"/>
      <color indexed="9"/>
      <name val="Arial"/>
      <family val="2"/>
      <charset val="204"/>
    </font>
    <font>
      <b/>
      <sz val="12"/>
      <color indexed="10"/>
      <name val="Arial"/>
      <family val="2"/>
      <charset val="204"/>
    </font>
    <font>
      <b/>
      <sz val="12"/>
      <color indexed="62"/>
      <name val="Arial"/>
      <family val="2"/>
      <charset val="204"/>
    </font>
    <font>
      <b/>
      <sz val="10"/>
      <color indexed="10"/>
      <name val="Arial"/>
      <family val="2"/>
      <charset val="204"/>
    </font>
    <font>
      <b/>
      <sz val="10"/>
      <color indexed="9"/>
      <name val="Arial Cyr"/>
      <charset val="204"/>
    </font>
    <font>
      <sz val="8"/>
      <color indexed="81"/>
      <name val="Tahoma"/>
      <family val="2"/>
      <charset val="204"/>
    </font>
    <font>
      <b/>
      <vertAlign val="superscript"/>
      <sz val="8"/>
      <name val="Arial"/>
      <family val="2"/>
      <charset val="204"/>
    </font>
    <font>
      <sz val="11"/>
      <name val="Arial"/>
      <family val="2"/>
      <charset val="204"/>
    </font>
    <font>
      <sz val="10"/>
      <name val="Arial"/>
      <family val="2"/>
      <charset val="204"/>
    </font>
    <font>
      <b/>
      <sz val="10"/>
      <color indexed="10"/>
      <name val="Arial Cyr"/>
      <charset val="204"/>
    </font>
    <font>
      <b/>
      <u/>
      <sz val="11"/>
      <color indexed="9"/>
      <name val="Arial"/>
      <family val="2"/>
      <charset val="204"/>
    </font>
    <font>
      <b/>
      <i/>
      <sz val="9"/>
      <name val="Arial"/>
      <family val="2"/>
      <charset val="204"/>
    </font>
    <font>
      <b/>
      <sz val="12"/>
      <name val="Arial"/>
      <family val="2"/>
      <charset val="204"/>
    </font>
    <font>
      <b/>
      <sz val="11"/>
      <name val="Times New Roman"/>
      <family val="1"/>
      <charset val="204"/>
    </font>
    <font>
      <b/>
      <sz val="12"/>
      <name val="Times New Roman"/>
      <family val="1"/>
      <charset val="204"/>
    </font>
    <font>
      <sz val="12"/>
      <name val="Times New Roman"/>
      <family val="1"/>
      <charset val="204"/>
    </font>
    <font>
      <b/>
      <u/>
      <sz val="14"/>
      <color indexed="9"/>
      <name val="Arial"/>
      <family val="2"/>
      <charset val="204"/>
    </font>
    <font>
      <b/>
      <sz val="9"/>
      <name val="Arial"/>
      <family val="2"/>
      <charset val="204"/>
    </font>
    <font>
      <b/>
      <sz val="9"/>
      <name val="Arial Cyr"/>
      <charset val="204"/>
    </font>
    <font>
      <sz val="9"/>
      <name val="Arial"/>
      <family val="2"/>
      <charset val="204"/>
    </font>
    <font>
      <sz val="9"/>
      <name val="Arial Black"/>
      <family val="2"/>
      <charset val="204"/>
    </font>
    <font>
      <b/>
      <sz val="8"/>
      <color indexed="10"/>
      <name val="Arial"/>
      <family val="2"/>
      <charset val="204"/>
    </font>
    <font>
      <sz val="11"/>
      <color theme="1"/>
      <name val="Calibri"/>
      <family val="2"/>
      <charset val="204"/>
      <scheme val="minor"/>
    </font>
    <font>
      <u/>
      <sz val="10"/>
      <color theme="10"/>
      <name val="Arial"/>
      <family val="2"/>
      <charset val="204"/>
    </font>
    <font>
      <b/>
      <sz val="10"/>
      <color rgb="FFC00000"/>
      <name val="Arial"/>
      <family val="2"/>
      <charset val="204"/>
    </font>
    <font>
      <b/>
      <sz val="10"/>
      <color rgb="FFFF0000"/>
      <name val="Arial"/>
      <family val="2"/>
      <charset val="204"/>
    </font>
    <font>
      <b/>
      <sz val="10"/>
      <color theme="0"/>
      <name val="Arial"/>
      <family val="2"/>
      <charset val="204"/>
    </font>
    <font>
      <b/>
      <u/>
      <sz val="11"/>
      <color theme="0"/>
      <name val="Arial"/>
      <family val="2"/>
      <charset val="204"/>
    </font>
    <font>
      <b/>
      <sz val="9"/>
      <color rgb="FFFF0000"/>
      <name val="Arial"/>
      <family val="2"/>
      <charset val="204"/>
    </font>
    <font>
      <b/>
      <sz val="8"/>
      <color rgb="FFFF0000"/>
      <name val="Arial Cyr"/>
      <charset val="204"/>
    </font>
    <font>
      <b/>
      <sz val="10"/>
      <color rgb="FFFF0000"/>
      <name val="Arial Cyr"/>
      <charset val="204"/>
    </font>
    <font>
      <b/>
      <sz val="8"/>
      <color rgb="FFFF0000"/>
      <name val="Arial"/>
      <family val="2"/>
      <charset val="204"/>
    </font>
    <font>
      <sz val="16"/>
      <color rgb="FFFF0000"/>
      <name val="Arial"/>
      <family val="2"/>
      <charset val="204"/>
    </font>
    <font>
      <b/>
      <sz val="11"/>
      <color theme="0"/>
      <name val="Arial"/>
      <family val="2"/>
      <charset val="204"/>
    </font>
    <font>
      <b/>
      <sz val="10"/>
      <color theme="0"/>
      <name val="Arial Cyr"/>
      <charset val="204"/>
    </font>
    <font>
      <b/>
      <sz val="12"/>
      <color theme="0"/>
      <name val="Arial"/>
      <family val="2"/>
      <charset val="204"/>
    </font>
    <font>
      <b/>
      <sz val="8"/>
      <color rgb="FFC00000"/>
      <name val="Arial"/>
      <family val="2"/>
      <charset val="204"/>
    </font>
    <font>
      <b/>
      <sz val="14"/>
      <color rgb="FFFF0000"/>
      <name val="Arial"/>
      <family val="2"/>
      <charset val="204"/>
    </font>
    <font>
      <b/>
      <i/>
      <sz val="9"/>
      <color rgb="FFFF0000"/>
      <name val="Arial"/>
      <family val="2"/>
      <charset val="204"/>
    </font>
    <font>
      <b/>
      <sz val="16"/>
      <color indexed="9"/>
      <name val="Arial"/>
      <family val="2"/>
      <charset val="204"/>
    </font>
    <font>
      <b/>
      <sz val="11"/>
      <name val="Arial Cyr"/>
      <charset val="204"/>
    </font>
    <font>
      <b/>
      <sz val="8"/>
      <color theme="1"/>
      <name val="Arial"/>
      <family val="2"/>
      <charset val="204"/>
    </font>
    <font>
      <b/>
      <sz val="10"/>
      <color theme="0"/>
      <name val="Calibri"/>
      <family val="2"/>
      <charset val="204"/>
    </font>
    <font>
      <b/>
      <vertAlign val="superscript"/>
      <sz val="10"/>
      <color theme="0"/>
      <name val="Arial"/>
      <family val="2"/>
      <charset val="204"/>
    </font>
    <font>
      <b/>
      <sz val="14"/>
      <color rgb="FFFF0000"/>
      <name val="Arial Cyr"/>
      <charset val="204"/>
    </font>
    <font>
      <b/>
      <u/>
      <sz val="10"/>
      <color rgb="FFFFFFFF"/>
      <name val="Arial"/>
      <family val="2"/>
      <charset val="204"/>
    </font>
    <font>
      <b/>
      <sz val="10"/>
      <name val="Arial Cyr"/>
      <charset val="204"/>
    </font>
    <font>
      <sz val="12"/>
      <name val="宋体"/>
      <family val="3"/>
      <charset val="134"/>
    </font>
    <font>
      <b/>
      <sz val="10"/>
      <name val="Calibri"/>
      <family val="2"/>
      <charset val="204"/>
      <scheme val="minor"/>
    </font>
    <font>
      <sz val="9"/>
      <name val="Calibri"/>
      <family val="2"/>
      <charset val="204"/>
      <scheme val="minor"/>
    </font>
    <font>
      <sz val="11"/>
      <name val="Calibri"/>
      <family val="2"/>
      <charset val="204"/>
      <scheme val="minor"/>
    </font>
    <font>
      <sz val="12"/>
      <name val="Arial"/>
      <family val="2"/>
      <charset val="204"/>
    </font>
    <font>
      <sz val="12"/>
      <name val="Arial Cyr"/>
      <charset val="204"/>
    </font>
    <font>
      <sz val="10"/>
      <name val="Arial"/>
      <family val="2"/>
      <charset val="204"/>
    </font>
  </fonts>
  <fills count="14">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0"/>
        <bgColor indexed="64"/>
      </patternFill>
    </fill>
    <fill>
      <patternFill patternType="solid">
        <fgColor indexed="48"/>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0070C0"/>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diagonal/>
    </border>
    <border>
      <left/>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right/>
      <top style="medium">
        <color indexed="64"/>
      </top>
      <bottom/>
      <diagonal/>
    </border>
    <border>
      <left style="thin">
        <color indexed="64"/>
      </left>
      <right/>
      <top/>
      <bottom style="medium">
        <color indexed="64"/>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bottom style="medium">
        <color indexed="64"/>
      </bottom>
      <diagonal/>
    </border>
    <border>
      <left style="thin">
        <color indexed="64"/>
      </left>
      <right/>
      <top/>
      <bottom/>
      <diagonal/>
    </border>
    <border>
      <left style="medium">
        <color indexed="64"/>
      </left>
      <right style="medium">
        <color indexed="64"/>
      </right>
      <top style="thin">
        <color indexed="64"/>
      </top>
      <bottom/>
      <diagonal/>
    </border>
    <border>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s>
  <cellStyleXfs count="24">
    <xf numFmtId="0" fontId="0" fillId="0" borderId="0"/>
    <xf numFmtId="0" fontId="17" fillId="0" borderId="0"/>
    <xf numFmtId="0" fontId="5" fillId="0" borderId="0" applyNumberFormat="0" applyBorder="0" applyAlignment="0" applyProtection="0">
      <alignment vertical="center"/>
    </xf>
    <xf numFmtId="0" fontId="22" fillId="0" borderId="0"/>
    <xf numFmtId="0" fontId="57" fillId="0" borderId="0" applyNumberFormat="0" applyFill="0" applyBorder="0" applyAlignment="0" applyProtection="0">
      <alignment vertical="top"/>
      <protection locked="0"/>
    </xf>
    <xf numFmtId="164" fontId="3" fillId="0" borderId="0" applyFont="0" applyFill="0" applyBorder="0" applyAlignment="0" applyProtection="0"/>
    <xf numFmtId="0" fontId="56" fillId="0" borderId="0"/>
    <xf numFmtId="0" fontId="3" fillId="0" borderId="0"/>
    <xf numFmtId="0" fontId="12" fillId="0" borderId="0"/>
    <xf numFmtId="0" fontId="12" fillId="0" borderId="0"/>
    <xf numFmtId="0" fontId="42" fillId="0" borderId="0"/>
    <xf numFmtId="165" fontId="3" fillId="0" borderId="0" applyFont="0" applyFill="0" applyBorder="0" applyAlignment="0" applyProtection="0"/>
    <xf numFmtId="0" fontId="8" fillId="0" borderId="0"/>
    <xf numFmtId="0" fontId="5" fillId="0" borderId="0"/>
    <xf numFmtId="43" fontId="3" fillId="0" borderId="0" applyFont="0" applyFill="0" applyBorder="0" applyAlignment="0" applyProtection="0"/>
    <xf numFmtId="0" fontId="81" fillId="0" borderId="0"/>
    <xf numFmtId="9" fontId="3" fillId="0" borderId="0" applyFont="0" applyFill="0" applyBorder="0" applyAlignment="0" applyProtection="0"/>
    <xf numFmtId="0" fontId="12" fillId="0" borderId="0"/>
    <xf numFmtId="0" fontId="2" fillId="0" borderId="0"/>
    <xf numFmtId="0" fontId="12" fillId="0" borderId="0"/>
    <xf numFmtId="0" fontId="1" fillId="0" borderId="0"/>
    <xf numFmtId="43" fontId="3" fillId="0" borderId="0" applyFont="0" applyFill="0" applyBorder="0" applyAlignment="0" applyProtection="0"/>
    <xf numFmtId="0" fontId="1" fillId="0" borderId="0"/>
    <xf numFmtId="9" fontId="87" fillId="0" borderId="0" applyFont="0" applyFill="0" applyBorder="0" applyAlignment="0" applyProtection="0"/>
  </cellStyleXfs>
  <cellXfs count="2017">
    <xf numFmtId="0" fontId="0" fillId="0" borderId="0" xfId="0"/>
    <xf numFmtId="0" fontId="6" fillId="0" borderId="0" xfId="0" applyFont="1" applyAlignment="1"/>
    <xf numFmtId="0" fontId="7" fillId="0" borderId="0" xfId="0" applyFont="1" applyAlignment="1"/>
    <xf numFmtId="166" fontId="9" fillId="0" borderId="0" xfId="0" applyNumberFormat="1" applyFont="1" applyAlignment="1"/>
    <xf numFmtId="2" fontId="6" fillId="0" borderId="0" xfId="0" applyNumberFormat="1" applyFont="1" applyAlignment="1">
      <alignment horizontal="center"/>
    </xf>
    <xf numFmtId="0" fontId="6" fillId="0" borderId="0" xfId="0" applyFont="1" applyAlignment="1">
      <alignment horizontal="center"/>
    </xf>
    <xf numFmtId="0" fontId="6" fillId="0" borderId="0" xfId="0" applyFont="1" applyFill="1" applyAlignment="1">
      <alignment horizontal="center"/>
    </xf>
    <xf numFmtId="0" fontId="11" fillId="0" borderId="0" xfId="0" applyFont="1" applyAlignment="1">
      <alignment horizontal="center"/>
    </xf>
    <xf numFmtId="0" fontId="7" fillId="0" borderId="0" xfId="0" applyFont="1" applyAlignment="1">
      <alignment horizontal="left"/>
    </xf>
    <xf numFmtId="166" fontId="9" fillId="0" borderId="0" xfId="0" applyNumberFormat="1" applyFont="1" applyAlignment="1">
      <alignment horizontal="center"/>
    </xf>
    <xf numFmtId="2" fontId="9" fillId="0" borderId="0" xfId="0" applyNumberFormat="1" applyFont="1" applyAlignment="1">
      <alignment horizontal="center"/>
    </xf>
    <xf numFmtId="0" fontId="12" fillId="0" borderId="0" xfId="8" applyAlignment="1">
      <alignment vertical="center"/>
    </xf>
    <xf numFmtId="0" fontId="14" fillId="0" borderId="1" xfId="8" applyFont="1" applyFill="1" applyBorder="1" applyAlignment="1">
      <alignment horizontal="center" vertical="center" wrapText="1"/>
    </xf>
    <xf numFmtId="0" fontId="14" fillId="0" borderId="1" xfId="8" applyFont="1" applyFill="1" applyBorder="1" applyAlignment="1">
      <alignment horizontal="left" vertical="center"/>
    </xf>
    <xf numFmtId="166" fontId="15" fillId="0" borderId="1" xfId="8" applyNumberFormat="1" applyFont="1" applyFill="1" applyBorder="1" applyAlignment="1">
      <alignment horizontal="center" vertical="center" wrapText="1"/>
    </xf>
    <xf numFmtId="1" fontId="15" fillId="0" borderId="1" xfId="8" applyNumberFormat="1" applyFont="1" applyFill="1" applyBorder="1" applyAlignment="1">
      <alignment horizontal="center" vertical="center" wrapText="1"/>
    </xf>
    <xf numFmtId="0" fontId="12" fillId="0" borderId="0" xfId="8" applyFont="1" applyAlignment="1">
      <alignment vertical="center"/>
    </xf>
    <xf numFmtId="0" fontId="16" fillId="0" borderId="0" xfId="8" applyFont="1" applyAlignment="1">
      <alignment horizontal="left" vertical="center"/>
    </xf>
    <xf numFmtId="0" fontId="14" fillId="0" borderId="0" xfId="8" applyFont="1" applyAlignment="1">
      <alignment horizontal="left" vertical="center"/>
    </xf>
    <xf numFmtId="0" fontId="14" fillId="0" borderId="3" xfId="8" applyFont="1" applyFill="1" applyBorder="1" applyAlignment="1">
      <alignment horizontal="center" vertical="center" wrapText="1"/>
    </xf>
    <xf numFmtId="0" fontId="14" fillId="0" borderId="4" xfId="8" applyFont="1" applyFill="1" applyBorder="1" applyAlignment="1">
      <alignment horizontal="left" vertical="center"/>
    </xf>
    <xf numFmtId="0" fontId="14" fillId="0" borderId="5" xfId="8" applyFont="1" applyFill="1" applyBorder="1" applyAlignment="1">
      <alignment horizontal="left" vertical="center"/>
    </xf>
    <xf numFmtId="0" fontId="12" fillId="0" borderId="0" xfId="8" applyAlignment="1">
      <alignment horizontal="left" vertical="center"/>
    </xf>
    <xf numFmtId="2" fontId="14" fillId="0" borderId="1" xfId="8" applyNumberFormat="1" applyFont="1" applyFill="1" applyBorder="1" applyAlignment="1">
      <alignment horizontal="center" vertical="center" wrapText="1"/>
    </xf>
    <xf numFmtId="166" fontId="9" fillId="0" borderId="0" xfId="0" applyNumberFormat="1" applyFont="1" applyFill="1" applyAlignment="1">
      <alignment horizontal="center"/>
    </xf>
    <xf numFmtId="0" fontId="18" fillId="0" borderId="0" xfId="0" applyFont="1" applyAlignment="1">
      <alignment horizontal="left"/>
    </xf>
    <xf numFmtId="166" fontId="19" fillId="0" borderId="0" xfId="0" applyNumberFormat="1" applyFont="1" applyAlignment="1">
      <alignment horizontal="center"/>
    </xf>
    <xf numFmtId="2" fontId="19" fillId="0" borderId="0" xfId="0" applyNumberFormat="1" applyFont="1" applyAlignment="1">
      <alignment horizontal="center"/>
    </xf>
    <xf numFmtId="0" fontId="12" fillId="0" borderId="0" xfId="8" applyFont="1" applyFill="1" applyAlignment="1">
      <alignment vertical="center"/>
    </xf>
    <xf numFmtId="0" fontId="14" fillId="0" borderId="9" xfId="8" applyFont="1" applyFill="1" applyBorder="1" applyAlignment="1">
      <alignment horizontal="left" vertical="center"/>
    </xf>
    <xf numFmtId="0" fontId="14" fillId="0" borderId="3" xfId="8" applyFont="1" applyFill="1" applyBorder="1" applyAlignment="1">
      <alignment horizontal="left" vertical="center"/>
    </xf>
    <xf numFmtId="166" fontId="15" fillId="0" borderId="3" xfId="8" applyNumberFormat="1" applyFont="1" applyFill="1" applyBorder="1" applyAlignment="1">
      <alignment horizontal="center" vertical="center" wrapText="1"/>
    </xf>
    <xf numFmtId="1" fontId="15" fillId="0" borderId="3" xfId="8" applyNumberFormat="1" applyFont="1" applyFill="1" applyBorder="1" applyAlignment="1">
      <alignment horizontal="center" vertical="center" wrapText="1"/>
    </xf>
    <xf numFmtId="166" fontId="20" fillId="0" borderId="0" xfId="0" applyNumberFormat="1" applyFont="1" applyAlignment="1">
      <alignment horizontal="center"/>
    </xf>
    <xf numFmtId="0" fontId="14" fillId="0" borderId="0" xfId="0" applyFont="1" applyAlignment="1">
      <alignment horizontal="center"/>
    </xf>
    <xf numFmtId="1" fontId="14" fillId="0" borderId="1" xfId="0" applyNumberFormat="1" applyFont="1" applyBorder="1" applyAlignment="1">
      <alignment horizontal="center" vertical="center"/>
    </xf>
    <xf numFmtId="1" fontId="14" fillId="0" borderId="1" xfId="0" applyNumberFormat="1" applyFont="1" applyFill="1" applyBorder="1" applyAlignment="1">
      <alignment horizontal="center" vertical="center"/>
    </xf>
    <xf numFmtId="0" fontId="14" fillId="0" borderId="1" xfId="0" applyFont="1" applyFill="1" applyBorder="1" applyAlignment="1">
      <alignment horizontal="center" vertical="center" wrapText="1"/>
    </xf>
    <xf numFmtId="2" fontId="6" fillId="0" borderId="0" xfId="0" applyNumberFormat="1" applyFont="1" applyFill="1" applyAlignment="1">
      <alignment horizontal="center"/>
    </xf>
    <xf numFmtId="2" fontId="9" fillId="0" borderId="0" xfId="0" applyNumberFormat="1" applyFont="1" applyFill="1" applyAlignment="1">
      <alignment horizontal="center"/>
    </xf>
    <xf numFmtId="0" fontId="14" fillId="0" borderId="5" xfId="8" applyFont="1" applyFill="1" applyBorder="1" applyAlignment="1">
      <alignment horizontal="center" vertical="center" wrapText="1"/>
    </xf>
    <xf numFmtId="0" fontId="14" fillId="0" borderId="1" xfId="0" applyFont="1" applyFill="1" applyBorder="1" applyAlignment="1">
      <alignment horizontal="center" vertical="center"/>
    </xf>
    <xf numFmtId="0" fontId="14" fillId="0" borderId="1" xfId="0" applyFont="1" applyFill="1" applyBorder="1" applyAlignment="1">
      <alignment horizontal="center"/>
    </xf>
    <xf numFmtId="1" fontId="14" fillId="0" borderId="12" xfId="0" applyNumberFormat="1" applyFont="1" applyFill="1" applyBorder="1" applyAlignment="1">
      <alignment horizontal="center" vertical="center"/>
    </xf>
    <xf numFmtId="0" fontId="14" fillId="0" borderId="1" xfId="0" applyNumberFormat="1" applyFont="1" applyFill="1" applyBorder="1" applyAlignment="1" applyProtection="1">
      <alignment horizontal="center" vertical="center"/>
    </xf>
    <xf numFmtId="166" fontId="14" fillId="0" borderId="1" xfId="0" applyNumberFormat="1" applyFont="1" applyFill="1" applyBorder="1" applyAlignment="1" applyProtection="1">
      <alignment horizontal="center" vertical="center"/>
    </xf>
    <xf numFmtId="3" fontId="14" fillId="0" borderId="1" xfId="0" applyNumberFormat="1" applyFont="1" applyFill="1" applyBorder="1" applyAlignment="1">
      <alignment horizontal="center" vertical="center"/>
    </xf>
    <xf numFmtId="0" fontId="14" fillId="0" borderId="1" xfId="0" applyFont="1" applyFill="1" applyBorder="1" applyAlignment="1">
      <alignment horizontal="center" wrapText="1"/>
    </xf>
    <xf numFmtId="2" fontId="14" fillId="0" borderId="3" xfId="0" applyNumberFormat="1" applyFont="1" applyBorder="1" applyAlignment="1">
      <alignment horizontal="center"/>
    </xf>
    <xf numFmtId="2" fontId="14" fillId="0" borderId="1" xfId="0" applyNumberFormat="1" applyFont="1" applyBorder="1" applyAlignment="1">
      <alignment horizontal="center"/>
    </xf>
    <xf numFmtId="1" fontId="14" fillId="2" borderId="1" xfId="0" applyNumberFormat="1" applyFont="1" applyFill="1" applyBorder="1" applyAlignment="1">
      <alignment horizontal="center"/>
    </xf>
    <xf numFmtId="1" fontId="14" fillId="2" borderId="12" xfId="0" applyNumberFormat="1" applyFont="1" applyFill="1" applyBorder="1" applyAlignment="1">
      <alignment horizontal="center"/>
    </xf>
    <xf numFmtId="0" fontId="14" fillId="0" borderId="2" xfId="0" applyNumberFormat="1" applyFont="1" applyFill="1" applyBorder="1" applyAlignment="1" applyProtection="1">
      <alignment horizontal="left" vertical="top"/>
    </xf>
    <xf numFmtId="0" fontId="14" fillId="0" borderId="4" xfId="0" applyFont="1" applyFill="1" applyBorder="1"/>
    <xf numFmtId="0" fontId="14" fillId="0" borderId="5" xfId="0" applyFont="1" applyFill="1" applyBorder="1" applyAlignment="1">
      <alignment horizontal="center" wrapText="1"/>
    </xf>
    <xf numFmtId="0" fontId="14" fillId="2" borderId="2" xfId="0" applyFont="1" applyFill="1" applyBorder="1" applyAlignment="1">
      <alignment horizontal="left" vertical="center"/>
    </xf>
    <xf numFmtId="3" fontId="14" fillId="0" borderId="2" xfId="0" applyNumberFormat="1" applyFont="1" applyFill="1" applyBorder="1" applyAlignment="1">
      <alignment horizontal="left" vertical="center"/>
    </xf>
    <xf numFmtId="0" fontId="14" fillId="0" borderId="2" xfId="0" applyNumberFormat="1" applyFont="1" applyFill="1" applyBorder="1" applyAlignment="1" applyProtection="1">
      <alignment horizontal="left" vertical="center" wrapText="1"/>
    </xf>
    <xf numFmtId="0" fontId="14" fillId="0" borderId="2" xfId="0" applyNumberFormat="1" applyFont="1" applyFill="1" applyBorder="1" applyAlignment="1" applyProtection="1">
      <alignment horizontal="left" vertical="center"/>
    </xf>
    <xf numFmtId="0" fontId="14" fillId="2" borderId="2" xfId="0" applyNumberFormat="1" applyFont="1" applyFill="1" applyBorder="1" applyAlignment="1" applyProtection="1">
      <alignment horizontal="left" vertical="center"/>
    </xf>
    <xf numFmtId="0" fontId="14" fillId="2" borderId="2" xfId="0" quotePrefix="1" applyFont="1" applyFill="1" applyBorder="1" applyAlignment="1">
      <alignment horizontal="left" vertical="center"/>
    </xf>
    <xf numFmtId="0" fontId="14" fillId="0" borderId="2" xfId="0" applyNumberFormat="1" applyFont="1" applyFill="1" applyBorder="1" applyAlignment="1" applyProtection="1">
      <alignment horizontal="left"/>
    </xf>
    <xf numFmtId="0" fontId="14" fillId="2" borderId="2" xfId="0" applyNumberFormat="1" applyFont="1" applyFill="1" applyBorder="1" applyAlignment="1" applyProtection="1">
      <alignment horizontal="left"/>
    </xf>
    <xf numFmtId="2" fontId="14" fillId="0" borderId="1" xfId="0" applyNumberFormat="1" applyFont="1" applyFill="1" applyBorder="1" applyAlignment="1">
      <alignment horizontal="center" vertical="center"/>
    </xf>
    <xf numFmtId="0" fontId="14" fillId="0" borderId="2" xfId="0" applyFont="1" applyFill="1" applyBorder="1" applyAlignment="1"/>
    <xf numFmtId="2" fontId="14" fillId="0" borderId="1" xfId="11" applyNumberFormat="1" applyFont="1" applyFill="1" applyBorder="1" applyAlignment="1">
      <alignment horizontal="center" vertical="center"/>
    </xf>
    <xf numFmtId="0" fontId="14" fillId="0" borderId="13" xfId="0" applyFont="1" applyFill="1" applyBorder="1" applyAlignment="1">
      <alignment horizontal="left" vertical="center"/>
    </xf>
    <xf numFmtId="0" fontId="14" fillId="2" borderId="13" xfId="0" applyFont="1" applyFill="1" applyBorder="1" applyAlignment="1">
      <alignment horizontal="left" vertical="center"/>
    </xf>
    <xf numFmtId="3" fontId="14" fillId="0" borderId="14" xfId="0" applyNumberFormat="1" applyFont="1" applyFill="1" applyBorder="1" applyAlignment="1">
      <alignment horizontal="left" vertical="center"/>
    </xf>
    <xf numFmtId="0" fontId="21" fillId="0" borderId="0" xfId="0" applyFont="1" applyBorder="1" applyAlignment="1">
      <alignment horizontal="center"/>
    </xf>
    <xf numFmtId="0" fontId="14" fillId="0" borderId="14" xfId="0" applyNumberFormat="1" applyFont="1" applyFill="1" applyBorder="1" applyAlignment="1" applyProtection="1">
      <alignment horizontal="left"/>
    </xf>
    <xf numFmtId="0" fontId="14" fillId="0" borderId="0" xfId="0" applyFont="1" applyAlignment="1">
      <alignment horizontal="left"/>
    </xf>
    <xf numFmtId="0" fontId="3" fillId="0" borderId="0" xfId="0" applyFont="1" applyAlignment="1">
      <alignment horizontal="center"/>
    </xf>
    <xf numFmtId="0" fontId="12" fillId="0" borderId="0" xfId="8" applyFill="1" applyBorder="1" applyAlignment="1">
      <alignment vertical="center"/>
    </xf>
    <xf numFmtId="0" fontId="14" fillId="0" borderId="0" xfId="0" applyFont="1" applyFill="1" applyAlignment="1">
      <alignment horizontal="center"/>
    </xf>
    <xf numFmtId="0" fontId="12" fillId="0" borderId="0" xfId="8" applyFill="1" applyAlignment="1">
      <alignment vertical="center"/>
    </xf>
    <xf numFmtId="0" fontId="3" fillId="0" borderId="0" xfId="8" applyFont="1" applyAlignment="1">
      <alignment vertical="center"/>
    </xf>
    <xf numFmtId="2" fontId="14" fillId="0" borderId="0" xfId="0" applyNumberFormat="1" applyFont="1" applyAlignment="1">
      <alignment horizontal="center"/>
    </xf>
    <xf numFmtId="2" fontId="12" fillId="0" borderId="0" xfId="8" applyNumberFormat="1" applyAlignment="1">
      <alignment vertical="center"/>
    </xf>
    <xf numFmtId="2" fontId="6" fillId="0" borderId="0" xfId="0" applyNumberFormat="1" applyFont="1" applyFill="1" applyBorder="1" applyAlignment="1">
      <alignment horizontal="center"/>
    </xf>
    <xf numFmtId="4" fontId="6" fillId="0" borderId="0" xfId="0" applyNumberFormat="1" applyFont="1" applyAlignment="1">
      <alignment horizontal="center"/>
    </xf>
    <xf numFmtId="0" fontId="28" fillId="4" borderId="17" xfId="8" applyFont="1" applyFill="1" applyBorder="1" applyAlignment="1">
      <alignment horizontal="center"/>
    </xf>
    <xf numFmtId="0" fontId="28" fillId="4" borderId="18" xfId="8" applyFont="1" applyFill="1" applyBorder="1" applyAlignment="1">
      <alignment horizontal="center"/>
    </xf>
    <xf numFmtId="166" fontId="14" fillId="0" borderId="1" xfId="0" applyNumberFormat="1" applyFont="1" applyFill="1" applyBorder="1" applyAlignment="1">
      <alignment horizontal="center" vertical="center"/>
    </xf>
    <xf numFmtId="0" fontId="28" fillId="4" borderId="19" xfId="8" applyFont="1" applyFill="1" applyBorder="1" applyAlignment="1">
      <alignment horizontal="left"/>
    </xf>
    <xf numFmtId="2" fontId="14" fillId="4" borderId="0" xfId="0" applyNumberFormat="1" applyFont="1" applyFill="1" applyBorder="1" applyAlignment="1">
      <alignment horizontal="center" vertical="center" wrapText="1"/>
    </xf>
    <xf numFmtId="3" fontId="14" fillId="0" borderId="0" xfId="0" applyNumberFormat="1" applyFont="1" applyAlignment="1">
      <alignment horizontal="center"/>
    </xf>
    <xf numFmtId="0" fontId="14" fillId="0" borderId="0" xfId="0" applyFont="1" applyAlignment="1">
      <alignment horizontal="center" wrapText="1"/>
    </xf>
    <xf numFmtId="0" fontId="12" fillId="0" borderId="0" xfId="8" applyAlignment="1">
      <alignment horizontal="center" vertical="center"/>
    </xf>
    <xf numFmtId="3" fontId="12" fillId="0" borderId="0" xfId="8" applyNumberFormat="1" applyAlignment="1">
      <alignment horizontal="center" vertical="center"/>
    </xf>
    <xf numFmtId="3" fontId="12" fillId="0" borderId="0" xfId="8" applyNumberFormat="1" applyFill="1" applyAlignment="1">
      <alignment horizontal="center" vertical="center"/>
    </xf>
    <xf numFmtId="3" fontId="12" fillId="0" borderId="0" xfId="8" applyNumberFormat="1" applyFill="1" applyAlignment="1">
      <alignment vertical="center"/>
    </xf>
    <xf numFmtId="3" fontId="12" fillId="0" borderId="0" xfId="8" applyNumberFormat="1" applyAlignment="1">
      <alignment vertical="center"/>
    </xf>
    <xf numFmtId="3" fontId="3" fillId="0" borderId="0" xfId="0" applyNumberFormat="1" applyFont="1" applyAlignment="1">
      <alignment horizontal="center"/>
    </xf>
    <xf numFmtId="0" fontId="14" fillId="0" borderId="1" xfId="0" applyNumberFormat="1" applyFont="1" applyFill="1" applyBorder="1" applyAlignment="1">
      <alignment horizontal="center" vertical="center"/>
    </xf>
    <xf numFmtId="0" fontId="28" fillId="4" borderId="17" xfId="8" applyNumberFormat="1" applyFont="1" applyFill="1" applyBorder="1" applyAlignment="1">
      <alignment horizontal="center"/>
    </xf>
    <xf numFmtId="0" fontId="14" fillId="0" borderId="1" xfId="0" applyNumberFormat="1" applyFont="1" applyFill="1" applyBorder="1" applyAlignment="1">
      <alignment horizontal="center"/>
    </xf>
    <xf numFmtId="4" fontId="13" fillId="0" borderId="0" xfId="8" applyNumberFormat="1" applyFont="1" applyFill="1" applyBorder="1" applyAlignment="1">
      <alignment horizontal="center" vertical="center"/>
    </xf>
    <xf numFmtId="0" fontId="14" fillId="0" borderId="0" xfId="0" applyFont="1" applyAlignment="1">
      <alignment horizontal="center" vertical="center" wrapText="1"/>
    </xf>
    <xf numFmtId="4" fontId="14" fillId="0" borderId="0" xfId="0" applyNumberFormat="1" applyFont="1" applyBorder="1" applyAlignment="1">
      <alignment horizontal="center"/>
    </xf>
    <xf numFmtId="0" fontId="14" fillId="0" borderId="0" xfId="0" applyFont="1" applyBorder="1" applyAlignment="1">
      <alignment horizontal="center"/>
    </xf>
    <xf numFmtId="4" fontId="12" fillId="0" borderId="0" xfId="8" applyNumberFormat="1" applyFill="1" applyAlignment="1">
      <alignment horizontal="center" vertical="center"/>
    </xf>
    <xf numFmtId="0" fontId="12" fillId="0" borderId="23" xfId="8" applyFill="1" applyBorder="1" applyAlignment="1">
      <alignment vertical="center"/>
    </xf>
    <xf numFmtId="4" fontId="13" fillId="0" borderId="26" xfId="8" applyNumberFormat="1" applyFont="1" applyFill="1" applyBorder="1" applyAlignment="1">
      <alignment horizontal="center" vertical="center"/>
    </xf>
    <xf numFmtId="0" fontId="27" fillId="0" borderId="0" xfId="8" applyFont="1" applyFill="1" applyBorder="1" applyAlignment="1">
      <alignment horizontal="left" vertical="center"/>
    </xf>
    <xf numFmtId="0" fontId="28" fillId="4" borderId="28" xfId="8" applyFont="1" applyFill="1" applyBorder="1" applyAlignment="1">
      <alignment horizontal="center" vertical="center"/>
    </xf>
    <xf numFmtId="4" fontId="13" fillId="0" borderId="23" xfId="8" applyNumberFormat="1" applyFont="1" applyFill="1" applyBorder="1" applyAlignment="1">
      <alignment horizontal="center" vertical="center"/>
    </xf>
    <xf numFmtId="4" fontId="13" fillId="0" borderId="31" xfId="8" applyNumberFormat="1" applyFont="1" applyFill="1" applyBorder="1" applyAlignment="1">
      <alignment horizontal="center" vertical="center"/>
    </xf>
    <xf numFmtId="4" fontId="13" fillId="0" borderId="32" xfId="8" applyNumberFormat="1" applyFont="1" applyFill="1" applyBorder="1" applyAlignment="1">
      <alignment horizontal="center" vertical="center"/>
    </xf>
    <xf numFmtId="4" fontId="3" fillId="0" borderId="0" xfId="0" applyNumberFormat="1" applyFont="1" applyAlignment="1">
      <alignment horizontal="center"/>
    </xf>
    <xf numFmtId="4" fontId="26" fillId="5" borderId="0" xfId="8" applyNumberFormat="1" applyFont="1" applyFill="1" applyBorder="1" applyAlignment="1">
      <alignment horizontal="center"/>
    </xf>
    <xf numFmtId="4" fontId="14" fillId="0" borderId="0" xfId="8" applyNumberFormat="1" applyFont="1" applyFill="1" applyBorder="1" applyAlignment="1">
      <alignment horizontal="center" vertical="center"/>
    </xf>
    <xf numFmtId="0" fontId="14" fillId="0" borderId="14" xfId="0" applyFont="1" applyFill="1" applyBorder="1" applyAlignment="1"/>
    <xf numFmtId="2" fontId="14" fillId="0" borderId="12" xfId="11" applyNumberFormat="1" applyFont="1" applyFill="1" applyBorder="1" applyAlignment="1">
      <alignment horizontal="center" vertical="center"/>
    </xf>
    <xf numFmtId="0" fontId="41" fillId="0" borderId="0" xfId="0" applyFont="1" applyAlignment="1">
      <alignment horizontal="center"/>
    </xf>
    <xf numFmtId="0" fontId="41" fillId="0" borderId="0" xfId="0" applyFont="1" applyFill="1" applyAlignment="1">
      <alignment horizontal="center"/>
    </xf>
    <xf numFmtId="4" fontId="14" fillId="0" borderId="1" xfId="0" applyNumberFormat="1" applyFont="1" applyBorder="1" applyAlignment="1">
      <alignment horizontal="center"/>
    </xf>
    <xf numFmtId="171" fontId="12" fillId="0" borderId="0" xfId="8" applyNumberFormat="1" applyFill="1" applyAlignment="1">
      <alignment horizontal="center" vertical="center"/>
    </xf>
    <xf numFmtId="0" fontId="14" fillId="0" borderId="14" xfId="0" applyNumberFormat="1" applyFont="1" applyFill="1" applyBorder="1" applyAlignment="1" applyProtection="1">
      <alignment horizontal="left" vertical="center"/>
    </xf>
    <xf numFmtId="0" fontId="14" fillId="0" borderId="9" xfId="0" applyFont="1" applyFill="1" applyBorder="1" applyAlignment="1"/>
    <xf numFmtId="0" fontId="14" fillId="0" borderId="1" xfId="0" applyFont="1" applyFill="1" applyBorder="1" applyAlignment="1">
      <alignment horizontal="left"/>
    </xf>
    <xf numFmtId="4" fontId="13" fillId="0" borderId="37" xfId="8" applyNumberFormat="1" applyFont="1" applyFill="1" applyBorder="1" applyAlignment="1">
      <alignment horizontal="center" vertical="center"/>
    </xf>
    <xf numFmtId="0" fontId="14" fillId="0" borderId="38" xfId="0" applyFont="1" applyFill="1" applyBorder="1" applyAlignment="1">
      <alignment horizontal="left"/>
    </xf>
    <xf numFmtId="0" fontId="14" fillId="0" borderId="39" xfId="0" applyFont="1" applyFill="1" applyBorder="1" applyAlignment="1">
      <alignment horizontal="left" vertical="center"/>
    </xf>
    <xf numFmtId="0" fontId="14" fillId="0" borderId="40" xfId="0" applyFont="1" applyFill="1" applyBorder="1" applyAlignment="1">
      <alignment horizontal="left"/>
    </xf>
    <xf numFmtId="0" fontId="14" fillId="0" borderId="36" xfId="0" applyFont="1" applyFill="1" applyBorder="1" applyAlignment="1">
      <alignment horizontal="left"/>
    </xf>
    <xf numFmtId="0" fontId="14" fillId="0" borderId="40" xfId="0" applyFont="1" applyFill="1" applyBorder="1" applyAlignment="1"/>
    <xf numFmtId="0" fontId="14" fillId="0" borderId="41" xfId="0" applyFont="1" applyFill="1" applyBorder="1" applyAlignment="1"/>
    <xf numFmtId="0" fontId="14" fillId="0" borderId="36" xfId="0" applyFont="1" applyFill="1" applyBorder="1" applyAlignment="1"/>
    <xf numFmtId="2" fontId="14" fillId="0" borderId="38" xfId="0" applyNumberFormat="1" applyFont="1" applyFill="1" applyBorder="1" applyAlignment="1">
      <alignment horizontal="left" vertical="center"/>
    </xf>
    <xf numFmtId="2" fontId="14" fillId="0" borderId="39" xfId="0" applyNumberFormat="1" applyFont="1" applyFill="1" applyBorder="1" applyAlignment="1">
      <alignment horizontal="left" vertical="center"/>
    </xf>
    <xf numFmtId="167" fontId="14" fillId="0" borderId="40" xfId="0" applyNumberFormat="1" applyFont="1" applyFill="1" applyBorder="1" applyAlignment="1">
      <alignment horizontal="left" vertical="center" wrapText="1"/>
    </xf>
    <xf numFmtId="167" fontId="14" fillId="0" borderId="36" xfId="0" applyNumberFormat="1" applyFont="1" applyFill="1" applyBorder="1" applyAlignment="1">
      <alignment horizontal="left" vertical="center" wrapText="1"/>
    </xf>
    <xf numFmtId="0" fontId="14" fillId="0" borderId="39" xfId="8" applyFont="1" applyFill="1" applyBorder="1" applyAlignment="1">
      <alignment horizontal="left" vertical="center" wrapText="1"/>
    </xf>
    <xf numFmtId="0" fontId="15" fillId="0" borderId="38" xfId="8" applyFont="1" applyFill="1" applyBorder="1" applyAlignment="1">
      <alignment horizontal="left" vertical="center" wrapText="1"/>
    </xf>
    <xf numFmtId="0" fontId="15" fillId="0" borderId="36" xfId="8" applyFont="1" applyFill="1" applyBorder="1" applyAlignment="1">
      <alignment horizontal="left" vertical="center" wrapText="1"/>
    </xf>
    <xf numFmtId="0" fontId="14" fillId="0" borderId="43" xfId="8" applyFont="1" applyFill="1" applyBorder="1" applyAlignment="1">
      <alignment vertical="center"/>
    </xf>
    <xf numFmtId="0" fontId="14" fillId="0" borderId="39" xfId="8" applyFont="1" applyFill="1" applyBorder="1" applyAlignment="1">
      <alignment horizontal="left" vertical="center"/>
    </xf>
    <xf numFmtId="0" fontId="14" fillId="0" borderId="38" xfId="8" applyFont="1" applyFill="1" applyBorder="1" applyAlignment="1">
      <alignment horizontal="left" vertical="center" wrapText="1"/>
    </xf>
    <xf numFmtId="0" fontId="12" fillId="0" borderId="0" xfId="9"/>
    <xf numFmtId="0" fontId="36" fillId="0" borderId="44" xfId="10" applyFont="1" applyBorder="1" applyAlignment="1">
      <alignment horizontal="left" wrapText="1"/>
    </xf>
    <xf numFmtId="0" fontId="36" fillId="0" borderId="45" xfId="10" applyFont="1" applyBorder="1" applyAlignment="1">
      <alignment horizontal="left" wrapText="1"/>
    </xf>
    <xf numFmtId="2" fontId="3" fillId="0" borderId="45" xfId="10" applyNumberFormat="1" applyFont="1" applyBorder="1" applyAlignment="1">
      <alignment wrapText="1"/>
    </xf>
    <xf numFmtId="0" fontId="29" fillId="0" borderId="20" xfId="10" applyFont="1" applyBorder="1" applyAlignment="1">
      <alignment horizontal="left" wrapText="1"/>
    </xf>
    <xf numFmtId="0" fontId="29" fillId="0" borderId="0" xfId="10" applyFont="1" applyAlignment="1">
      <alignment horizontal="left" wrapText="1"/>
    </xf>
    <xf numFmtId="2" fontId="36" fillId="0" borderId="44" xfId="10" applyNumberFormat="1" applyFont="1" applyBorder="1" applyAlignment="1">
      <alignment wrapText="1"/>
    </xf>
    <xf numFmtId="2" fontId="3" fillId="0" borderId="20" xfId="10" applyNumberFormat="1" applyFont="1" applyBorder="1" applyAlignment="1">
      <alignment wrapText="1"/>
    </xf>
    <xf numFmtId="2" fontId="3" fillId="0" borderId="0" xfId="10" applyNumberFormat="1" applyFont="1" applyAlignment="1">
      <alignment wrapText="1"/>
    </xf>
    <xf numFmtId="2" fontId="3" fillId="0" borderId="44" xfId="10" applyNumberFormat="1" applyFont="1" applyBorder="1" applyAlignment="1">
      <alignment wrapText="1"/>
    </xf>
    <xf numFmtId="0" fontId="29" fillId="0" borderId="0" xfId="10" applyFont="1"/>
    <xf numFmtId="0" fontId="36" fillId="0" borderId="44" xfId="10" applyFont="1" applyBorder="1" applyAlignment="1">
      <alignment wrapText="1"/>
    </xf>
    <xf numFmtId="0" fontId="3" fillId="0" borderId="45" xfId="10" applyFont="1" applyBorder="1" applyAlignment="1">
      <alignment wrapText="1"/>
    </xf>
    <xf numFmtId="0" fontId="3" fillId="0" borderId="20" xfId="10" applyFont="1" applyBorder="1" applyAlignment="1">
      <alignment wrapText="1"/>
    </xf>
    <xf numFmtId="0" fontId="14" fillId="0" borderId="41" xfId="8" applyFont="1" applyFill="1" applyBorder="1" applyAlignment="1">
      <alignment horizontal="left" vertical="center"/>
    </xf>
    <xf numFmtId="0" fontId="14" fillId="2" borderId="35" xfId="0" applyFont="1" applyFill="1" applyBorder="1" applyAlignment="1">
      <alignment horizontal="left" vertical="center"/>
    </xf>
    <xf numFmtId="3" fontId="14" fillId="0" borderId="4" xfId="0" applyNumberFormat="1" applyFont="1" applyFill="1" applyBorder="1" applyAlignment="1">
      <alignment horizontal="left" vertical="center"/>
    </xf>
    <xf numFmtId="0" fontId="14" fillId="0" borderId="9" xfId="0" applyNumberFormat="1" applyFont="1" applyFill="1" applyBorder="1" applyAlignment="1" applyProtection="1">
      <alignment horizontal="left" vertical="center"/>
    </xf>
    <xf numFmtId="0" fontId="14" fillId="0" borderId="4" xfId="0" applyNumberFormat="1" applyFont="1" applyFill="1" applyBorder="1" applyAlignment="1" applyProtection="1">
      <alignment horizontal="left" vertical="center"/>
    </xf>
    <xf numFmtId="2" fontId="14" fillId="0" borderId="23" xfId="0" applyNumberFormat="1" applyFont="1" applyBorder="1" applyAlignment="1">
      <alignment horizontal="center"/>
    </xf>
    <xf numFmtId="2" fontId="14" fillId="0" borderId="32" xfId="0" applyNumberFormat="1" applyFont="1" applyBorder="1" applyAlignment="1">
      <alignment horizontal="center"/>
    </xf>
    <xf numFmtId="2" fontId="14" fillId="0" borderId="37" xfId="0" applyNumberFormat="1" applyFont="1" applyBorder="1" applyAlignment="1">
      <alignment horizontal="center"/>
    </xf>
    <xf numFmtId="0" fontId="3" fillId="0" borderId="0" xfId="0" applyFont="1"/>
    <xf numFmtId="4" fontId="14" fillId="0" borderId="0" xfId="0" applyNumberFormat="1" applyFont="1" applyFill="1" applyBorder="1" applyAlignment="1">
      <alignment horizontal="center"/>
    </xf>
    <xf numFmtId="0" fontId="14" fillId="0" borderId="0" xfId="0" applyFont="1" applyFill="1" applyBorder="1" applyAlignment="1">
      <alignment horizontal="center"/>
    </xf>
    <xf numFmtId="166" fontId="15" fillId="0" borderId="8" xfId="8" applyNumberFormat="1" applyFont="1" applyFill="1" applyBorder="1" applyAlignment="1">
      <alignment horizontal="center" vertical="center" wrapText="1"/>
    </xf>
    <xf numFmtId="1" fontId="15" fillId="0" borderId="8" xfId="8" applyNumberFormat="1" applyFont="1" applyFill="1" applyBorder="1" applyAlignment="1">
      <alignment horizontal="center" vertical="center" wrapText="1"/>
    </xf>
    <xf numFmtId="4" fontId="14" fillId="0" borderId="0" xfId="0" applyNumberFormat="1" applyFont="1" applyAlignment="1">
      <alignment horizontal="center"/>
    </xf>
    <xf numFmtId="0" fontId="14" fillId="2" borderId="13" xfId="0" applyNumberFormat="1" applyFont="1" applyFill="1" applyBorder="1" applyAlignment="1" applyProtection="1">
      <alignment horizontal="left"/>
    </xf>
    <xf numFmtId="0" fontId="14" fillId="0" borderId="14" xfId="0" applyFont="1" applyFill="1" applyBorder="1" applyAlignment="1">
      <alignment horizontal="left" vertical="center"/>
    </xf>
    <xf numFmtId="4" fontId="13" fillId="0" borderId="48" xfId="8" applyNumberFormat="1" applyFont="1" applyFill="1" applyBorder="1" applyAlignment="1">
      <alignment horizontal="center" vertical="center"/>
    </xf>
    <xf numFmtId="0" fontId="47" fillId="0" borderId="0" xfId="0" applyFont="1" applyAlignment="1">
      <alignment horizontal="justify" vertical="center"/>
    </xf>
    <xf numFmtId="0" fontId="48" fillId="0" borderId="49" xfId="0" applyFont="1" applyBorder="1" applyAlignment="1">
      <alignment horizontal="justify" vertical="center" wrapText="1"/>
    </xf>
    <xf numFmtId="0" fontId="48" fillId="0" borderId="18" xfId="0" applyFont="1" applyBorder="1" applyAlignment="1">
      <alignment horizontal="justify" vertical="center" wrapText="1"/>
    </xf>
    <xf numFmtId="0" fontId="49" fillId="0" borderId="20" xfId="0" applyFont="1" applyBorder="1" applyAlignment="1">
      <alignment horizontal="justify" vertical="center" wrapText="1"/>
    </xf>
    <xf numFmtId="0" fontId="49" fillId="0" borderId="47" xfId="0" applyFont="1" applyBorder="1" applyAlignment="1">
      <alignment horizontal="justify" vertical="center" wrapText="1"/>
    </xf>
    <xf numFmtId="2" fontId="14" fillId="0" borderId="0" xfId="0" applyNumberFormat="1" applyFont="1" applyFill="1" applyAlignment="1">
      <alignment horizontal="center"/>
    </xf>
    <xf numFmtId="2" fontId="14" fillId="0" borderId="0" xfId="0" applyNumberFormat="1" applyFont="1" applyFill="1" applyBorder="1" applyAlignment="1">
      <alignment horizontal="center" vertical="center" wrapText="1"/>
    </xf>
    <xf numFmtId="0" fontId="25" fillId="0" borderId="0" xfId="0" applyFont="1" applyFill="1" applyBorder="1" applyAlignment="1">
      <alignment horizontal="center" vertical="center"/>
    </xf>
    <xf numFmtId="0" fontId="28" fillId="0" borderId="0" xfId="8" applyFont="1" applyFill="1" applyBorder="1" applyAlignment="1">
      <alignment horizontal="center"/>
    </xf>
    <xf numFmtId="2" fontId="28" fillId="0" borderId="0" xfId="8" applyNumberFormat="1" applyFont="1" applyFill="1" applyBorder="1" applyAlignment="1">
      <alignment horizontal="center"/>
    </xf>
    <xf numFmtId="0" fontId="28" fillId="0" borderId="0" xfId="8" applyFont="1" applyFill="1" applyBorder="1" applyAlignment="1">
      <alignment horizontal="center" vertical="center"/>
    </xf>
    <xf numFmtId="2" fontId="28" fillId="0" borderId="0" xfId="8" applyNumberFormat="1" applyFont="1" applyFill="1" applyBorder="1" applyAlignment="1">
      <alignment horizontal="left"/>
    </xf>
    <xf numFmtId="2" fontId="12" fillId="0" borderId="0" xfId="8" applyNumberFormat="1" applyFill="1" applyAlignment="1">
      <alignment vertical="center"/>
    </xf>
    <xf numFmtId="2" fontId="28" fillId="0" borderId="23" xfId="8" applyNumberFormat="1" applyFont="1" applyFill="1" applyBorder="1" applyAlignment="1">
      <alignment horizontal="center"/>
    </xf>
    <xf numFmtId="2" fontId="14" fillId="0" borderId="31" xfId="0" applyNumberFormat="1" applyFont="1" applyBorder="1" applyAlignment="1">
      <alignment horizontal="center"/>
    </xf>
    <xf numFmtId="0" fontId="14" fillId="0" borderId="0" xfId="0" applyFont="1" applyFill="1" applyAlignment="1">
      <alignment horizontal="center" wrapText="1"/>
    </xf>
    <xf numFmtId="2" fontId="13" fillId="0" borderId="0" xfId="8" applyNumberFormat="1" applyFont="1" applyFill="1" applyBorder="1" applyAlignment="1">
      <alignment horizontal="center" vertical="center"/>
    </xf>
    <xf numFmtId="0" fontId="3" fillId="0" borderId="0" xfId="8" applyFont="1" applyFill="1" applyAlignment="1">
      <alignment vertical="center"/>
    </xf>
    <xf numFmtId="4" fontId="12" fillId="0" borderId="0" xfId="8" applyNumberFormat="1" applyFont="1" applyFill="1" applyAlignment="1">
      <alignment horizontal="center" vertical="center"/>
    </xf>
    <xf numFmtId="0" fontId="14" fillId="0" borderId="55" xfId="8" applyFont="1" applyFill="1" applyBorder="1" applyAlignment="1">
      <alignment horizontal="left" vertical="center" wrapText="1"/>
    </xf>
    <xf numFmtId="2" fontId="14" fillId="0" borderId="0" xfId="0" applyNumberFormat="1" applyFont="1" applyFill="1" applyBorder="1" applyAlignment="1">
      <alignment horizontal="center" vertical="center"/>
    </xf>
    <xf numFmtId="0" fontId="28" fillId="0" borderId="0" xfId="8" applyFont="1" applyFill="1" applyBorder="1" applyAlignment="1">
      <alignment horizontal="center" vertical="center" wrapText="1"/>
    </xf>
    <xf numFmtId="0" fontId="28" fillId="0" borderId="0" xfId="8" applyFont="1" applyFill="1" applyBorder="1" applyAlignment="1">
      <alignment vertical="center" wrapText="1"/>
    </xf>
    <xf numFmtId="2" fontId="6" fillId="0" borderId="0" xfId="0" applyNumberFormat="1" applyFont="1" applyFill="1" applyAlignment="1"/>
    <xf numFmtId="0" fontId="14" fillId="0" borderId="0" xfId="0" applyFont="1" applyFill="1" applyAlignment="1">
      <alignment horizontal="center" vertical="center" wrapText="1"/>
    </xf>
    <xf numFmtId="0" fontId="33" fillId="0" borderId="0" xfId="8" applyFont="1" applyFill="1" applyBorder="1" applyAlignment="1">
      <alignment horizontal="center" vertical="center"/>
    </xf>
    <xf numFmtId="0" fontId="26" fillId="0" borderId="0" xfId="8" applyFont="1" applyFill="1" applyBorder="1" applyAlignment="1">
      <alignment horizontal="center" vertical="center" wrapText="1"/>
    </xf>
    <xf numFmtId="4" fontId="16" fillId="0" borderId="0" xfId="8" applyNumberFormat="1" applyFont="1" applyFill="1" applyBorder="1" applyAlignment="1">
      <alignment horizontal="center" vertical="center"/>
    </xf>
    <xf numFmtId="0" fontId="33" fillId="0" borderId="0" xfId="8" applyFont="1" applyFill="1" applyBorder="1" applyAlignment="1">
      <alignment horizontal="center" vertical="center" wrapText="1"/>
    </xf>
    <xf numFmtId="0" fontId="26" fillId="0" borderId="0" xfId="8" applyFont="1" applyFill="1" applyBorder="1" applyAlignment="1">
      <alignment horizontal="center" wrapText="1"/>
    </xf>
    <xf numFmtId="0" fontId="26" fillId="0" borderId="0" xfId="8" applyFont="1" applyFill="1" applyBorder="1" applyAlignment="1">
      <alignment horizontal="left" vertical="center"/>
    </xf>
    <xf numFmtId="0" fontId="14" fillId="0" borderId="9" xfId="0" applyFont="1" applyFill="1" applyBorder="1" applyAlignment="1">
      <alignment horizontal="left"/>
    </xf>
    <xf numFmtId="0" fontId="26" fillId="0" borderId="0" xfId="8" applyFont="1" applyFill="1" applyBorder="1" applyAlignment="1">
      <alignment horizontal="center" vertical="center"/>
    </xf>
    <xf numFmtId="0" fontId="3" fillId="0" borderId="0" xfId="0" applyFont="1" applyFill="1" applyBorder="1" applyAlignment="1">
      <alignment horizontal="center" vertical="center"/>
    </xf>
    <xf numFmtId="0" fontId="0" fillId="0" borderId="0" xfId="0" applyFill="1" applyBorder="1" applyAlignment="1">
      <alignment horizontal="center" vertical="center" wrapText="1"/>
    </xf>
    <xf numFmtId="0" fontId="3" fillId="0" borderId="0" xfId="0" applyFont="1" applyFill="1" applyBorder="1" applyAlignment="1">
      <alignment horizontal="center" vertical="center" wrapText="1"/>
    </xf>
    <xf numFmtId="0" fontId="14" fillId="0" borderId="13" xfId="0" applyNumberFormat="1" applyFont="1" applyFill="1" applyBorder="1" applyAlignment="1" applyProtection="1">
      <alignment horizontal="left" vertical="center"/>
    </xf>
    <xf numFmtId="166" fontId="14" fillId="0" borderId="8" xfId="0" applyNumberFormat="1" applyFont="1" applyFill="1" applyBorder="1" applyAlignment="1" applyProtection="1">
      <alignment horizontal="center" vertical="center"/>
    </xf>
    <xf numFmtId="0" fontId="14" fillId="0" borderId="8" xfId="0" applyNumberFormat="1" applyFont="1" applyFill="1" applyBorder="1" applyAlignment="1" applyProtection="1">
      <alignment horizontal="center" vertical="center"/>
    </xf>
    <xf numFmtId="0" fontId="14" fillId="0" borderId="58" xfId="0" applyNumberFormat="1" applyFont="1" applyFill="1" applyBorder="1" applyAlignment="1" applyProtection="1">
      <alignment horizontal="left" vertical="center"/>
    </xf>
    <xf numFmtId="0" fontId="14" fillId="0" borderId="43" xfId="0" applyNumberFormat="1" applyFont="1" applyFill="1" applyBorder="1" applyAlignment="1" applyProtection="1">
      <alignment horizontal="left" vertical="center"/>
    </xf>
    <xf numFmtId="0" fontId="14" fillId="2" borderId="36" xfId="0" applyFont="1" applyFill="1" applyBorder="1" applyAlignment="1">
      <alignment horizontal="left" wrapText="1"/>
    </xf>
    <xf numFmtId="0" fontId="14" fillId="2" borderId="39" xfId="0" applyFont="1" applyFill="1" applyBorder="1" applyAlignment="1">
      <alignment horizontal="left" wrapText="1"/>
    </xf>
    <xf numFmtId="3" fontId="14" fillId="0" borderId="9" xfId="0" applyNumberFormat="1" applyFont="1" applyFill="1" applyBorder="1" applyAlignment="1">
      <alignment horizontal="left" vertical="center"/>
    </xf>
    <xf numFmtId="169" fontId="14" fillId="0" borderId="0" xfId="0" applyNumberFormat="1" applyFont="1" applyAlignment="1">
      <alignment horizontal="center"/>
    </xf>
    <xf numFmtId="169" fontId="14" fillId="0" borderId="0" xfId="0" applyNumberFormat="1" applyFont="1" applyAlignment="1">
      <alignment horizontal="center" vertical="center" wrapText="1"/>
    </xf>
    <xf numFmtId="169" fontId="12" fillId="0" borderId="0" xfId="8" applyNumberFormat="1" applyFill="1" applyAlignment="1">
      <alignment horizontal="center" vertical="center"/>
    </xf>
    <xf numFmtId="166" fontId="14" fillId="0" borderId="3" xfId="0" applyNumberFormat="1" applyFont="1" applyBorder="1" applyAlignment="1">
      <alignment horizontal="center"/>
    </xf>
    <xf numFmtId="166" fontId="14" fillId="0" borderId="1" xfId="0" applyNumberFormat="1" applyFont="1" applyBorder="1" applyAlignment="1">
      <alignment horizontal="center"/>
    </xf>
    <xf numFmtId="166" fontId="14" fillId="0" borderId="5" xfId="0" applyNumberFormat="1" applyFont="1" applyBorder="1" applyAlignment="1">
      <alignment horizontal="center"/>
    </xf>
    <xf numFmtId="3" fontId="4" fillId="0" borderId="0" xfId="0" applyNumberFormat="1" applyFont="1" applyAlignment="1">
      <alignment horizontal="center"/>
    </xf>
    <xf numFmtId="3" fontId="13" fillId="0" borderId="0" xfId="8" applyNumberFormat="1" applyFont="1" applyAlignment="1">
      <alignment horizontal="center" vertical="center"/>
    </xf>
    <xf numFmtId="2" fontId="3" fillId="0" borderId="0" xfId="0" applyNumberFormat="1" applyFont="1" applyAlignment="1">
      <alignment vertical="center" wrapText="1"/>
    </xf>
    <xf numFmtId="0" fontId="27" fillId="0" borderId="37" xfId="8" applyFont="1" applyFill="1" applyBorder="1" applyAlignment="1">
      <alignment horizontal="left" vertical="center" wrapText="1"/>
    </xf>
    <xf numFmtId="0" fontId="27" fillId="0" borderId="23" xfId="8" applyFont="1" applyFill="1" applyBorder="1" applyAlignment="1">
      <alignment horizontal="left" vertical="center" wrapText="1"/>
    </xf>
    <xf numFmtId="0" fontId="27" fillId="0" borderId="32" xfId="8" applyFont="1" applyFill="1" applyBorder="1" applyAlignment="1">
      <alignment horizontal="left" vertical="center" wrapText="1"/>
    </xf>
    <xf numFmtId="0" fontId="14" fillId="0" borderId="3" xfId="8" applyFont="1" applyFill="1" applyBorder="1" applyAlignment="1">
      <alignment horizontal="left" vertical="center" wrapText="1"/>
    </xf>
    <xf numFmtId="0" fontId="14" fillId="0" borderId="1" xfId="8" applyFont="1" applyFill="1" applyBorder="1" applyAlignment="1">
      <alignment horizontal="left" vertical="center" wrapText="1"/>
    </xf>
    <xf numFmtId="0" fontId="14" fillId="0" borderId="5" xfId="8" applyFont="1" applyFill="1" applyBorder="1" applyAlignment="1">
      <alignment horizontal="left" vertical="center" wrapText="1"/>
    </xf>
    <xf numFmtId="4" fontId="13" fillId="0" borderId="59" xfId="8" applyNumberFormat="1" applyFont="1" applyFill="1" applyBorder="1" applyAlignment="1">
      <alignment horizontal="center" vertical="center"/>
    </xf>
    <xf numFmtId="4" fontId="13" fillId="0" borderId="60" xfId="8" applyNumberFormat="1" applyFont="1" applyFill="1" applyBorder="1" applyAlignment="1">
      <alignment horizontal="center" vertical="center"/>
    </xf>
    <xf numFmtId="166" fontId="14" fillId="0" borderId="3" xfId="0" applyNumberFormat="1" applyFont="1" applyFill="1" applyBorder="1" applyAlignment="1" applyProtection="1">
      <alignment horizontal="center" vertical="center"/>
    </xf>
    <xf numFmtId="0" fontId="14" fillId="0" borderId="3" xfId="0" applyNumberFormat="1" applyFont="1" applyFill="1" applyBorder="1" applyAlignment="1" applyProtection="1">
      <alignment horizontal="center" vertical="center"/>
    </xf>
    <xf numFmtId="0" fontId="14" fillId="0" borderId="46" xfId="0" applyFont="1" applyBorder="1" applyAlignment="1"/>
    <xf numFmtId="0" fontId="14" fillId="0" borderId="10" xfId="0" applyFont="1" applyBorder="1" applyAlignment="1"/>
    <xf numFmtId="0" fontId="14" fillId="0" borderId="38" xfId="0" applyFont="1" applyBorder="1" applyAlignment="1"/>
    <xf numFmtId="0" fontId="14" fillId="0" borderId="61" xfId="0" applyFont="1" applyBorder="1" applyAlignment="1"/>
    <xf numFmtId="0" fontId="14" fillId="0" borderId="43" xfId="0" applyFont="1" applyBorder="1" applyAlignment="1"/>
    <xf numFmtId="0" fontId="14" fillId="0" borderId="39" xfId="0" applyFont="1" applyBorder="1" applyAlignment="1"/>
    <xf numFmtId="0" fontId="14" fillId="0" borderId="62" xfId="0" applyNumberFormat="1" applyFont="1" applyFill="1" applyBorder="1" applyAlignment="1" applyProtection="1">
      <alignment horizontal="left" vertical="center"/>
    </xf>
    <xf numFmtId="166" fontId="14" fillId="0" borderId="33" xfId="0" applyNumberFormat="1" applyFont="1" applyFill="1" applyBorder="1" applyAlignment="1" applyProtection="1">
      <alignment horizontal="center" vertical="center"/>
    </xf>
    <xf numFmtId="0" fontId="14" fillId="0" borderId="33" xfId="0" applyNumberFormat="1" applyFont="1" applyFill="1" applyBorder="1" applyAlignment="1" applyProtection="1">
      <alignment horizontal="center" vertical="center"/>
    </xf>
    <xf numFmtId="0" fontId="33" fillId="4" borderId="19" xfId="8" applyFont="1" applyFill="1" applyBorder="1" applyAlignment="1">
      <alignment horizontal="left"/>
    </xf>
    <xf numFmtId="0" fontId="32" fillId="6" borderId="49" xfId="9" applyFont="1" applyFill="1" applyBorder="1" applyAlignment="1">
      <alignment horizontal="center" vertical="center" wrapText="1"/>
    </xf>
    <xf numFmtId="0" fontId="26" fillId="6" borderId="19" xfId="8" applyFont="1" applyFill="1" applyBorder="1" applyAlignment="1"/>
    <xf numFmtId="0" fontId="28" fillId="6" borderId="17" xfId="8" applyFont="1" applyFill="1" applyBorder="1" applyAlignment="1">
      <alignment horizontal="center"/>
    </xf>
    <xf numFmtId="2" fontId="28" fillId="6" borderId="18" xfId="8" applyNumberFormat="1" applyFont="1" applyFill="1" applyBorder="1" applyAlignment="1">
      <alignment horizontal="center"/>
    </xf>
    <xf numFmtId="0" fontId="12" fillId="4" borderId="50" xfId="8" applyFill="1" applyBorder="1" applyAlignment="1">
      <alignment vertical="center"/>
    </xf>
    <xf numFmtId="0" fontId="25" fillId="6" borderId="19" xfId="0" applyFont="1" applyFill="1" applyBorder="1" applyAlignment="1">
      <alignment horizontal="left" vertical="center"/>
    </xf>
    <xf numFmtId="0" fontId="25" fillId="6" borderId="17" xfId="0" applyFont="1" applyFill="1" applyBorder="1" applyAlignment="1">
      <alignment horizontal="center" vertical="center"/>
    </xf>
    <xf numFmtId="0" fontId="25" fillId="6" borderId="18" xfId="0" applyFont="1" applyFill="1" applyBorder="1" applyAlignment="1">
      <alignment horizontal="center" vertical="center"/>
    </xf>
    <xf numFmtId="0" fontId="14" fillId="7" borderId="5" xfId="8" applyFont="1" applyFill="1" applyBorder="1" applyAlignment="1">
      <alignment horizontal="center" vertical="center" wrapText="1"/>
    </xf>
    <xf numFmtId="166" fontId="14" fillId="7" borderId="5" xfId="0" applyNumberFormat="1" applyFont="1" applyFill="1" applyBorder="1" applyAlignment="1">
      <alignment horizontal="center" vertical="center"/>
    </xf>
    <xf numFmtId="0" fontId="26" fillId="6" borderId="19" xfId="8" applyFont="1" applyFill="1" applyBorder="1" applyAlignment="1">
      <alignment vertical="center"/>
    </xf>
    <xf numFmtId="0" fontId="28" fillId="6" borderId="17" xfId="8" applyFont="1" applyFill="1" applyBorder="1" applyAlignment="1">
      <alignment horizontal="center" vertical="center"/>
    </xf>
    <xf numFmtId="2" fontId="28" fillId="6" borderId="18" xfId="8" applyNumberFormat="1" applyFont="1" applyFill="1" applyBorder="1" applyAlignment="1">
      <alignment horizontal="center" vertical="center"/>
    </xf>
    <xf numFmtId="0" fontId="14" fillId="7" borderId="57" xfId="8" applyFont="1" applyFill="1" applyBorder="1" applyAlignment="1">
      <alignment horizontal="center" vertical="center" wrapText="1"/>
    </xf>
    <xf numFmtId="0" fontId="14" fillId="7" borderId="12" xfId="8" applyFont="1" applyFill="1" applyBorder="1" applyAlignment="1">
      <alignment horizontal="center" vertical="center" wrapText="1"/>
    </xf>
    <xf numFmtId="2" fontId="14" fillId="7" borderId="5" xfId="0" applyNumberFormat="1" applyFont="1" applyFill="1" applyBorder="1" applyAlignment="1">
      <alignment horizontal="center" vertical="center"/>
    </xf>
    <xf numFmtId="170" fontId="3" fillId="0" borderId="0" xfId="0" applyNumberFormat="1" applyFont="1" applyAlignment="1">
      <alignment horizontal="center"/>
    </xf>
    <xf numFmtId="4" fontId="59" fillId="0" borderId="0" xfId="8" applyNumberFormat="1" applyFont="1" applyFill="1" applyBorder="1" applyAlignment="1">
      <alignment horizontal="center"/>
    </xf>
    <xf numFmtId="3" fontId="52" fillId="0" borderId="0" xfId="8" applyNumberFormat="1" applyFont="1" applyAlignment="1">
      <alignment horizontal="center" vertical="center"/>
    </xf>
    <xf numFmtId="2" fontId="14" fillId="0" borderId="3" xfId="0" applyNumberFormat="1" applyFont="1" applyFill="1" applyBorder="1" applyAlignment="1">
      <alignment horizontal="center" vertical="center"/>
    </xf>
    <xf numFmtId="2" fontId="14" fillId="0" borderId="5" xfId="0" applyNumberFormat="1" applyFont="1" applyFill="1" applyBorder="1" applyAlignment="1">
      <alignment horizontal="center" vertical="center"/>
    </xf>
    <xf numFmtId="3" fontId="51" fillId="7" borderId="5" xfId="0" applyNumberFormat="1" applyFont="1" applyFill="1" applyBorder="1" applyAlignment="1">
      <alignment horizontal="center" vertical="center"/>
    </xf>
    <xf numFmtId="3" fontId="45" fillId="0" borderId="0" xfId="0" applyNumberFormat="1" applyFont="1" applyAlignment="1"/>
    <xf numFmtId="3" fontId="51" fillId="0" borderId="0" xfId="0" applyNumberFormat="1" applyFont="1" applyAlignment="1"/>
    <xf numFmtId="0" fontId="14" fillId="0" borderId="64" xfId="13" applyNumberFormat="1" applyFont="1" applyFill="1" applyBorder="1" applyAlignment="1">
      <alignment vertical="center" wrapText="1"/>
    </xf>
    <xf numFmtId="0" fontId="26" fillId="6" borderId="17" xfId="8" applyFont="1" applyFill="1" applyBorder="1" applyAlignment="1">
      <alignment vertical="center" wrapText="1"/>
    </xf>
    <xf numFmtId="3" fontId="51" fillId="0" borderId="0" xfId="0" applyNumberFormat="1" applyFont="1" applyAlignment="1">
      <alignment horizontal="center"/>
    </xf>
    <xf numFmtId="0" fontId="60" fillId="6" borderId="19" xfId="8" applyFont="1" applyFill="1" applyBorder="1" applyAlignment="1">
      <alignment vertical="center"/>
    </xf>
    <xf numFmtId="3" fontId="54" fillId="6" borderId="17" xfId="0" applyNumberFormat="1" applyFont="1" applyFill="1" applyBorder="1" applyAlignment="1">
      <alignment horizontal="center" vertical="center"/>
    </xf>
    <xf numFmtId="3" fontId="51" fillId="4" borderId="17" xfId="8" applyNumberFormat="1" applyFont="1" applyFill="1" applyBorder="1" applyAlignment="1">
      <alignment horizontal="center"/>
    </xf>
    <xf numFmtId="3" fontId="51" fillId="6" borderId="17" xfId="8" applyNumberFormat="1" applyFont="1" applyFill="1" applyBorder="1" applyAlignment="1">
      <alignment horizontal="center"/>
    </xf>
    <xf numFmtId="3" fontId="51" fillId="6" borderId="17" xfId="8" applyNumberFormat="1" applyFont="1" applyFill="1" applyBorder="1" applyAlignment="1">
      <alignment horizontal="center" vertical="center"/>
    </xf>
    <xf numFmtId="168" fontId="14" fillId="0" borderId="36" xfId="0" applyNumberFormat="1" applyFont="1" applyFill="1" applyBorder="1" applyAlignment="1">
      <alignment horizontal="left" vertical="center" wrapText="1"/>
    </xf>
    <xf numFmtId="168" fontId="14" fillId="0" borderId="39" xfId="0" applyNumberFormat="1" applyFont="1" applyFill="1" applyBorder="1" applyAlignment="1">
      <alignment horizontal="left" vertical="center" wrapText="1"/>
    </xf>
    <xf numFmtId="168" fontId="14" fillId="0" borderId="38" xfId="0" applyNumberFormat="1" applyFont="1" applyFill="1" applyBorder="1" applyAlignment="1">
      <alignment horizontal="left" vertical="center" wrapText="1"/>
    </xf>
    <xf numFmtId="3" fontId="46" fillId="4" borderId="17" xfId="8" applyNumberFormat="1" applyFont="1" applyFill="1" applyBorder="1" applyAlignment="1">
      <alignment horizontal="center"/>
    </xf>
    <xf numFmtId="3" fontId="9" fillId="0" borderId="0" xfId="0" applyNumberFormat="1" applyFont="1" applyAlignment="1">
      <alignment horizontal="center"/>
    </xf>
    <xf numFmtId="0" fontId="14" fillId="0" borderId="14" xfId="0" applyFont="1" applyFill="1" applyBorder="1" applyAlignment="1">
      <alignment horizontal="left"/>
    </xf>
    <xf numFmtId="1" fontId="45" fillId="0" borderId="0" xfId="0" applyNumberFormat="1" applyFont="1" applyAlignment="1">
      <alignment horizontal="center"/>
    </xf>
    <xf numFmtId="0" fontId="14" fillId="0" borderId="2" xfId="0" applyFont="1" applyFill="1" applyBorder="1" applyAlignment="1">
      <alignment horizontal="left"/>
    </xf>
    <xf numFmtId="0" fontId="14" fillId="0" borderId="15" xfId="0" applyFont="1" applyFill="1" applyBorder="1" applyAlignment="1"/>
    <xf numFmtId="0" fontId="64" fillId="0" borderId="0" xfId="8" applyFont="1" applyAlignment="1">
      <alignment vertical="center"/>
    </xf>
    <xf numFmtId="0" fontId="14" fillId="0" borderId="67" xfId="0" applyNumberFormat="1" applyFont="1" applyFill="1" applyBorder="1" applyAlignment="1" applyProtection="1">
      <alignment horizontal="left" vertical="center"/>
    </xf>
    <xf numFmtId="0" fontId="14" fillId="0" borderId="56" xfId="0" applyNumberFormat="1" applyFont="1" applyFill="1" applyBorder="1" applyAlignment="1" applyProtection="1">
      <alignment horizontal="left" vertical="center"/>
    </xf>
    <xf numFmtId="0" fontId="30" fillId="0" borderId="10" xfId="0" applyFont="1" applyBorder="1" applyAlignment="1">
      <alignment wrapText="1"/>
    </xf>
    <xf numFmtId="0" fontId="30" fillId="0" borderId="38" xfId="0" applyFont="1" applyBorder="1" applyAlignment="1">
      <alignment wrapText="1"/>
    </xf>
    <xf numFmtId="0" fontId="30" fillId="0" borderId="16" xfId="0" applyFont="1" applyBorder="1" applyAlignment="1">
      <alignment wrapText="1"/>
    </xf>
    <xf numFmtId="0" fontId="30" fillId="0" borderId="36" xfId="0" applyFont="1" applyBorder="1" applyAlignment="1">
      <alignment wrapText="1"/>
    </xf>
    <xf numFmtId="0" fontId="30" fillId="0" borderId="43" xfId="0" applyFont="1" applyBorder="1" applyAlignment="1">
      <alignment wrapText="1"/>
    </xf>
    <xf numFmtId="0" fontId="30" fillId="0" borderId="39" xfId="0" applyFont="1" applyBorder="1" applyAlignment="1">
      <alignment wrapText="1"/>
    </xf>
    <xf numFmtId="0" fontId="30" fillId="0" borderId="15" xfId="0" applyFont="1" applyBorder="1" applyAlignment="1"/>
    <xf numFmtId="166" fontId="14" fillId="0" borderId="10" xfId="0" applyNumberFormat="1" applyFont="1" applyFill="1" applyBorder="1" applyAlignment="1" applyProtection="1">
      <alignment vertical="center"/>
    </xf>
    <xf numFmtId="0" fontId="30" fillId="0" borderId="16" xfId="0" applyFont="1" applyFill="1" applyBorder="1" applyAlignment="1">
      <alignment wrapText="1"/>
    </xf>
    <xf numFmtId="0" fontId="30" fillId="0" borderId="15" xfId="0" applyFont="1" applyFill="1" applyBorder="1" applyAlignment="1"/>
    <xf numFmtId="3" fontId="14" fillId="9" borderId="0" xfId="0" applyNumberFormat="1" applyFont="1" applyFill="1" applyAlignment="1">
      <alignment horizontal="center"/>
    </xf>
    <xf numFmtId="0" fontId="14" fillId="9" borderId="0" xfId="0" applyFont="1" applyFill="1" applyAlignment="1">
      <alignment horizontal="center"/>
    </xf>
    <xf numFmtId="0" fontId="14" fillId="9" borderId="0" xfId="0" applyFont="1" applyFill="1" applyBorder="1" applyAlignment="1">
      <alignment horizontal="center"/>
    </xf>
    <xf numFmtId="169" fontId="14" fillId="9" borderId="0" xfId="0" applyNumberFormat="1" applyFont="1" applyFill="1" applyAlignment="1">
      <alignment horizontal="center"/>
    </xf>
    <xf numFmtId="0" fontId="14" fillId="9" borderId="0" xfId="0" applyFont="1" applyFill="1" applyAlignment="1">
      <alignment horizontal="center" wrapText="1"/>
    </xf>
    <xf numFmtId="4" fontId="12" fillId="9" borderId="0" xfId="8" applyNumberFormat="1" applyFill="1" applyAlignment="1">
      <alignment horizontal="center" vertical="center"/>
    </xf>
    <xf numFmtId="3" fontId="12" fillId="9" borderId="0" xfId="8" applyNumberFormat="1" applyFill="1" applyAlignment="1">
      <alignment vertical="center"/>
    </xf>
    <xf numFmtId="3" fontId="12" fillId="9" borderId="0" xfId="8" applyNumberFormat="1" applyFill="1" applyAlignment="1">
      <alignment horizontal="center" vertical="center"/>
    </xf>
    <xf numFmtId="0" fontId="12" fillId="9" borderId="0" xfId="8" applyFill="1" applyAlignment="1">
      <alignment vertical="center"/>
    </xf>
    <xf numFmtId="4" fontId="43" fillId="9" borderId="0" xfId="8" applyNumberFormat="1" applyFont="1" applyFill="1" applyAlignment="1">
      <alignment horizontal="center" vertical="center"/>
    </xf>
    <xf numFmtId="0" fontId="12" fillId="9" borderId="0" xfId="8" applyFont="1" applyFill="1" applyAlignment="1">
      <alignment vertical="center"/>
    </xf>
    <xf numFmtId="4" fontId="12" fillId="9" borderId="0" xfId="8" applyNumberFormat="1" applyFont="1" applyFill="1" applyAlignment="1">
      <alignment horizontal="center" vertical="center"/>
    </xf>
    <xf numFmtId="0" fontId="12" fillId="9" borderId="0" xfId="8" applyFont="1" applyFill="1" applyAlignment="1">
      <alignment horizontal="right" vertical="center"/>
    </xf>
    <xf numFmtId="3" fontId="12" fillId="9" borderId="0" xfId="8" applyNumberFormat="1" applyFont="1" applyFill="1" applyAlignment="1">
      <alignment vertical="center"/>
    </xf>
    <xf numFmtId="0" fontId="12" fillId="9" borderId="0" xfId="8" applyFill="1" applyAlignment="1"/>
    <xf numFmtId="171" fontId="12" fillId="9" borderId="0" xfId="8" applyNumberFormat="1" applyFill="1" applyAlignment="1">
      <alignment horizontal="center" vertical="center"/>
    </xf>
    <xf numFmtId="0" fontId="3" fillId="9" borderId="0" xfId="8" applyFont="1" applyFill="1" applyAlignment="1">
      <alignment vertical="center"/>
    </xf>
    <xf numFmtId="0" fontId="14" fillId="0" borderId="39" xfId="8" applyFont="1" applyFill="1" applyBorder="1" applyAlignment="1">
      <alignment horizontal="center" vertical="center" wrapText="1"/>
    </xf>
    <xf numFmtId="3" fontId="14" fillId="0" borderId="0" xfId="0" applyNumberFormat="1" applyFont="1" applyBorder="1" applyAlignment="1">
      <alignment horizontal="center" vertical="center" wrapText="1"/>
    </xf>
    <xf numFmtId="0" fontId="41" fillId="9" borderId="0" xfId="0" applyFont="1" applyFill="1" applyAlignment="1">
      <alignment horizontal="center"/>
    </xf>
    <xf numFmtId="0" fontId="14" fillId="0" borderId="13" xfId="0" applyNumberFormat="1" applyFont="1" applyFill="1" applyBorder="1" applyAlignment="1" applyProtection="1">
      <alignment horizontal="left"/>
    </xf>
    <xf numFmtId="2" fontId="28" fillId="0" borderId="31" xfId="8" applyNumberFormat="1" applyFont="1" applyFill="1" applyBorder="1" applyAlignment="1">
      <alignment horizontal="center"/>
    </xf>
    <xf numFmtId="169" fontId="6" fillId="0" borderId="0" xfId="0" applyNumberFormat="1" applyFont="1" applyFill="1" applyAlignment="1"/>
    <xf numFmtId="169" fontId="14" fillId="0" borderId="0" xfId="0" applyNumberFormat="1" applyFont="1" applyFill="1" applyBorder="1" applyAlignment="1">
      <alignment horizontal="center" vertical="center" wrapText="1"/>
    </xf>
    <xf numFmtId="169" fontId="33" fillId="0" borderId="0" xfId="8" applyNumberFormat="1" applyFont="1" applyFill="1" applyBorder="1" applyAlignment="1">
      <alignment horizontal="center" vertical="center"/>
    </xf>
    <xf numFmtId="1" fontId="6" fillId="0" borderId="0" xfId="0" applyNumberFormat="1" applyFont="1" applyFill="1" applyAlignment="1"/>
    <xf numFmtId="1" fontId="14" fillId="0" borderId="0" xfId="0" applyNumberFormat="1" applyFont="1" applyFill="1" applyBorder="1" applyAlignment="1">
      <alignment horizontal="center" vertical="center" wrapText="1"/>
    </xf>
    <xf numFmtId="1" fontId="29" fillId="0" borderId="0" xfId="8" applyNumberFormat="1" applyFont="1" applyFill="1" applyBorder="1" applyAlignment="1">
      <alignment horizontal="center"/>
    </xf>
    <xf numFmtId="1" fontId="14" fillId="0" borderId="0" xfId="0" applyNumberFormat="1" applyFont="1" applyFill="1" applyBorder="1" applyAlignment="1">
      <alignment horizontal="center" vertical="center"/>
    </xf>
    <xf numFmtId="1" fontId="33" fillId="0" borderId="0" xfId="8" applyNumberFormat="1" applyFont="1" applyFill="1" applyBorder="1" applyAlignment="1">
      <alignment horizontal="center" vertical="center"/>
    </xf>
    <xf numFmtId="1" fontId="12" fillId="0" borderId="0" xfId="8" applyNumberFormat="1" applyFill="1" applyAlignment="1">
      <alignment horizontal="center" vertical="center"/>
    </xf>
    <xf numFmtId="1" fontId="26" fillId="0" borderId="0" xfId="8" applyNumberFormat="1" applyFont="1" applyFill="1" applyBorder="1" applyAlignment="1">
      <alignment horizontal="center" vertical="center" wrapText="1"/>
    </xf>
    <xf numFmtId="1" fontId="33" fillId="0" borderId="0" xfId="8" applyNumberFormat="1" applyFont="1" applyFill="1" applyBorder="1" applyAlignment="1">
      <alignment horizontal="center" vertical="center" wrapText="1"/>
    </xf>
    <xf numFmtId="169" fontId="14" fillId="0" borderId="0" xfId="0" applyNumberFormat="1" applyFont="1" applyFill="1" applyAlignment="1">
      <alignment horizontal="center" vertical="center" wrapText="1"/>
    </xf>
    <xf numFmtId="169" fontId="16" fillId="0" borderId="0" xfId="8" applyNumberFormat="1" applyFont="1" applyFill="1" applyBorder="1" applyAlignment="1">
      <alignment horizontal="center" vertical="center"/>
    </xf>
    <xf numFmtId="169" fontId="13" fillId="0" borderId="0" xfId="8" applyNumberFormat="1" applyFont="1" applyFill="1" applyBorder="1" applyAlignment="1">
      <alignment horizontal="center" vertical="center"/>
    </xf>
    <xf numFmtId="4" fontId="16" fillId="9" borderId="0" xfId="8" applyNumberFormat="1" applyFont="1" applyFill="1" applyBorder="1" applyAlignment="1">
      <alignment horizontal="center" vertical="center"/>
    </xf>
    <xf numFmtId="1" fontId="14" fillId="9" borderId="0" xfId="0" applyNumberFormat="1" applyFont="1" applyFill="1" applyBorder="1" applyAlignment="1">
      <alignment horizontal="center" vertical="center" wrapText="1"/>
    </xf>
    <xf numFmtId="4" fontId="13" fillId="9" borderId="0" xfId="8" applyNumberFormat="1" applyFont="1" applyFill="1" applyBorder="1" applyAlignment="1">
      <alignment horizontal="center" vertical="center"/>
    </xf>
    <xf numFmtId="166" fontId="14" fillId="0" borderId="57" xfId="0" applyNumberFormat="1" applyFont="1" applyFill="1" applyBorder="1" applyAlignment="1">
      <alignment horizontal="center" vertical="center"/>
    </xf>
    <xf numFmtId="166" fontId="14" fillId="0" borderId="15" xfId="0" applyNumberFormat="1" applyFont="1" applyFill="1" applyBorder="1" applyAlignment="1">
      <alignment horizontal="center" vertical="center"/>
    </xf>
    <xf numFmtId="1" fontId="14" fillId="9" borderId="0" xfId="0" applyNumberFormat="1" applyFont="1" applyFill="1" applyBorder="1" applyAlignment="1">
      <alignment horizontal="center" vertical="center"/>
    </xf>
    <xf numFmtId="3" fontId="14" fillId="9" borderId="0" xfId="0" applyNumberFormat="1" applyFont="1" applyFill="1" applyBorder="1" applyAlignment="1">
      <alignment horizontal="center" vertical="center" wrapText="1"/>
    </xf>
    <xf numFmtId="169" fontId="41" fillId="9" borderId="0" xfId="0" applyNumberFormat="1" applyFont="1" applyFill="1" applyAlignment="1">
      <alignment horizontal="center"/>
    </xf>
    <xf numFmtId="166" fontId="14" fillId="0" borderId="8" xfId="0" applyNumberFormat="1" applyFont="1" applyFill="1" applyBorder="1" applyAlignment="1">
      <alignment horizontal="center" vertical="center"/>
    </xf>
    <xf numFmtId="2" fontId="14" fillId="0" borderId="8" xfId="0" applyNumberFormat="1" applyFont="1" applyFill="1" applyBorder="1" applyAlignment="1">
      <alignment horizontal="center" vertical="center"/>
    </xf>
    <xf numFmtId="1" fontId="14" fillId="0" borderId="8" xfId="0" applyNumberFormat="1" applyFont="1" applyFill="1" applyBorder="1" applyAlignment="1">
      <alignment horizontal="center" vertical="center"/>
    </xf>
    <xf numFmtId="0" fontId="14" fillId="0" borderId="8" xfId="0" applyNumberFormat="1" applyFont="1" applyFill="1" applyBorder="1" applyAlignment="1">
      <alignment horizontal="center" vertical="center"/>
    </xf>
    <xf numFmtId="166" fontId="14" fillId="0" borderId="3" xfId="0" applyNumberFormat="1" applyFont="1" applyFill="1" applyBorder="1" applyAlignment="1">
      <alignment horizontal="center"/>
    </xf>
    <xf numFmtId="2" fontId="14" fillId="0" borderId="3" xfId="0" applyNumberFormat="1" applyFont="1" applyFill="1" applyBorder="1" applyAlignment="1">
      <alignment horizontal="center"/>
    </xf>
    <xf numFmtId="166" fontId="14" fillId="0" borderId="1" xfId="0" applyNumberFormat="1" applyFont="1" applyFill="1" applyBorder="1" applyAlignment="1">
      <alignment horizontal="center"/>
    </xf>
    <xf numFmtId="2" fontId="14" fillId="0" borderId="1" xfId="0" applyNumberFormat="1" applyFont="1" applyFill="1" applyBorder="1" applyAlignment="1">
      <alignment horizontal="center"/>
    </xf>
    <xf numFmtId="166" fontId="14" fillId="0" borderId="5" xfId="0" applyNumberFormat="1" applyFont="1" applyFill="1" applyBorder="1" applyAlignment="1">
      <alignment horizontal="center" vertical="center"/>
    </xf>
    <xf numFmtId="1" fontId="14" fillId="0" borderId="3" xfId="0" applyNumberFormat="1" applyFont="1" applyFill="1" applyBorder="1" applyAlignment="1">
      <alignment horizontal="center" vertical="center"/>
    </xf>
    <xf numFmtId="0" fontId="14" fillId="0" borderId="12" xfId="0" applyNumberFormat="1" applyFont="1" applyFill="1" applyBorder="1" applyAlignment="1">
      <alignment horizontal="center" vertical="center"/>
    </xf>
    <xf numFmtId="1" fontId="14" fillId="0" borderId="5" xfId="0" applyNumberFormat="1" applyFont="1" applyFill="1" applyBorder="1" applyAlignment="1">
      <alignment horizontal="center" vertical="center"/>
    </xf>
    <xf numFmtId="0" fontId="14" fillId="0" borderId="5" xfId="0" applyNumberFormat="1" applyFont="1" applyFill="1" applyBorder="1" applyAlignment="1">
      <alignment horizontal="center" vertical="center"/>
    </xf>
    <xf numFmtId="0" fontId="14" fillId="0" borderId="3" xfId="0" applyFont="1" applyFill="1" applyBorder="1" applyAlignment="1">
      <alignment horizontal="center" vertical="center"/>
    </xf>
    <xf numFmtId="166" fontId="14" fillId="0" borderId="3" xfId="0" applyNumberFormat="1" applyFont="1" applyFill="1" applyBorder="1" applyAlignment="1">
      <alignment horizontal="center" vertical="center"/>
    </xf>
    <xf numFmtId="0" fontId="14" fillId="0" borderId="5" xfId="0" applyFont="1" applyFill="1" applyBorder="1" applyAlignment="1">
      <alignment horizontal="center" vertical="center"/>
    </xf>
    <xf numFmtId="0" fontId="14" fillId="0" borderId="3" xfId="0" applyNumberFormat="1" applyFont="1" applyFill="1" applyBorder="1" applyAlignment="1">
      <alignment horizontal="center" vertical="center"/>
    </xf>
    <xf numFmtId="169" fontId="3" fillId="0" borderId="0" xfId="8" applyNumberFormat="1" applyFont="1" applyFill="1" applyAlignment="1">
      <alignment vertical="center"/>
    </xf>
    <xf numFmtId="166" fontId="14" fillId="0" borderId="12" xfId="0" quotePrefix="1" applyNumberFormat="1" applyFont="1" applyFill="1" applyBorder="1" applyAlignment="1">
      <alignment horizontal="center" vertical="center"/>
    </xf>
    <xf numFmtId="166" fontId="14" fillId="0" borderId="8" xfId="0" quotePrefix="1" applyNumberFormat="1" applyFont="1" applyFill="1" applyBorder="1" applyAlignment="1">
      <alignment horizontal="center" vertical="center"/>
    </xf>
    <xf numFmtId="166" fontId="14" fillId="0" borderId="1" xfId="0" quotePrefix="1" applyNumberFormat="1" applyFont="1" applyFill="1" applyBorder="1" applyAlignment="1">
      <alignment horizontal="center" vertical="center"/>
    </xf>
    <xf numFmtId="166" fontId="14" fillId="0" borderId="1" xfId="0" applyNumberFormat="1" applyFont="1" applyFill="1" applyBorder="1" applyAlignment="1">
      <alignment horizontal="center" vertical="center" wrapText="1"/>
    </xf>
    <xf numFmtId="3" fontId="14" fillId="0" borderId="3" xfId="0" applyNumberFormat="1" applyFont="1" applyFill="1" applyBorder="1" applyAlignment="1">
      <alignment horizontal="center" vertical="center"/>
    </xf>
    <xf numFmtId="166" fontId="14" fillId="0" borderId="3" xfId="0" quotePrefix="1" applyNumberFormat="1" applyFont="1" applyFill="1" applyBorder="1" applyAlignment="1">
      <alignment horizontal="center" vertical="center"/>
    </xf>
    <xf numFmtId="3" fontId="14" fillId="0" borderId="5" xfId="0" applyNumberFormat="1" applyFont="1" applyFill="1" applyBorder="1" applyAlignment="1">
      <alignment horizontal="center" vertical="center"/>
    </xf>
    <xf numFmtId="3" fontId="13" fillId="0" borderId="29" xfId="8" applyNumberFormat="1" applyFont="1" applyFill="1" applyBorder="1" applyAlignment="1">
      <alignment horizontal="center" vertical="center"/>
    </xf>
    <xf numFmtId="2" fontId="14" fillId="0" borderId="8" xfId="11" applyNumberFormat="1" applyFont="1" applyFill="1" applyBorder="1" applyAlignment="1">
      <alignment horizontal="center" vertical="center"/>
    </xf>
    <xf numFmtId="166" fontId="14" fillId="0" borderId="6" xfId="0" applyNumberFormat="1" applyFont="1" applyFill="1" applyBorder="1" applyAlignment="1">
      <alignment horizontal="center" vertical="center"/>
    </xf>
    <xf numFmtId="3" fontId="13" fillId="0" borderId="22" xfId="8" applyNumberFormat="1" applyFont="1" applyFill="1" applyBorder="1" applyAlignment="1">
      <alignment horizontal="center" vertical="center"/>
    </xf>
    <xf numFmtId="169" fontId="14" fillId="0" borderId="1" xfId="11" applyNumberFormat="1" applyFont="1" applyFill="1" applyBorder="1" applyAlignment="1">
      <alignment horizontal="center" vertical="center"/>
    </xf>
    <xf numFmtId="3" fontId="14" fillId="0" borderId="1" xfId="0" quotePrefix="1" applyNumberFormat="1" applyFont="1" applyFill="1" applyBorder="1" applyAlignment="1">
      <alignment horizontal="center" vertical="center"/>
    </xf>
    <xf numFmtId="169" fontId="14" fillId="0" borderId="8" xfId="11" applyNumberFormat="1" applyFont="1" applyFill="1" applyBorder="1" applyAlignment="1">
      <alignment horizontal="center" vertical="center"/>
    </xf>
    <xf numFmtId="166" fontId="14" fillId="0" borderId="3" xfId="0" applyNumberFormat="1" applyFont="1" applyFill="1" applyBorder="1" applyAlignment="1">
      <alignment horizontal="center" vertical="center" wrapText="1"/>
    </xf>
    <xf numFmtId="2" fontId="14" fillId="0" borderId="16" xfId="0" applyNumberFormat="1" applyFont="1" applyFill="1" applyBorder="1" applyAlignment="1"/>
    <xf numFmtId="0" fontId="14" fillId="0" borderId="16" xfId="0" applyFont="1" applyFill="1" applyBorder="1" applyAlignment="1"/>
    <xf numFmtId="169" fontId="14" fillId="0" borderId="16" xfId="0" applyNumberFormat="1" applyFont="1" applyFill="1" applyBorder="1" applyAlignment="1"/>
    <xf numFmtId="0" fontId="14" fillId="0" borderId="43" xfId="0" applyFont="1" applyFill="1" applyBorder="1" applyAlignment="1"/>
    <xf numFmtId="2" fontId="66" fillId="0" borderId="0" xfId="0" applyNumberFormat="1" applyFont="1" applyAlignment="1">
      <alignment horizontal="center"/>
    </xf>
    <xf numFmtId="1" fontId="14" fillId="0" borderId="8" xfId="0" applyNumberFormat="1" applyFont="1" applyFill="1" applyBorder="1" applyAlignment="1">
      <alignment horizontal="center"/>
    </xf>
    <xf numFmtId="2" fontId="14" fillId="0" borderId="12" xfId="0" applyNumberFormat="1" applyFont="1" applyFill="1" applyBorder="1" applyAlignment="1">
      <alignment horizontal="center"/>
    </xf>
    <xf numFmtId="1" fontId="14" fillId="0" borderId="12" xfId="0" applyNumberFormat="1" applyFont="1" applyFill="1" applyBorder="1" applyAlignment="1">
      <alignment horizontal="center"/>
    </xf>
    <xf numFmtId="2" fontId="14" fillId="0" borderId="12" xfId="0" quotePrefix="1" applyNumberFormat="1" applyFont="1" applyFill="1" applyBorder="1" applyAlignment="1">
      <alignment horizontal="center" vertical="center"/>
    </xf>
    <xf numFmtId="0" fontId="14" fillId="0" borderId="4" xfId="13" applyNumberFormat="1" applyFont="1" applyFill="1" applyBorder="1" applyAlignment="1">
      <alignment horizontal="left" vertical="center" wrapText="1"/>
    </xf>
    <xf numFmtId="2" fontId="14" fillId="0" borderId="5" xfId="0" applyNumberFormat="1" applyFont="1" applyFill="1" applyBorder="1" applyAlignment="1">
      <alignment horizontal="center"/>
    </xf>
    <xf numFmtId="0" fontId="14" fillId="0" borderId="5" xfId="0" applyFont="1" applyFill="1" applyBorder="1" applyAlignment="1">
      <alignment horizontal="center"/>
    </xf>
    <xf numFmtId="2" fontId="14" fillId="0" borderId="46" xfId="0" applyNumberFormat="1" applyFont="1" applyFill="1" applyBorder="1" applyAlignment="1">
      <alignment horizontal="center" vertical="center"/>
    </xf>
    <xf numFmtId="2" fontId="14" fillId="0" borderId="15" xfId="0" applyNumberFormat="1" applyFont="1" applyFill="1" applyBorder="1" applyAlignment="1">
      <alignment horizontal="center" vertical="center"/>
    </xf>
    <xf numFmtId="2" fontId="14" fillId="0" borderId="61" xfId="0" applyNumberFormat="1" applyFont="1" applyFill="1" applyBorder="1" applyAlignment="1">
      <alignment horizontal="center" vertical="center"/>
    </xf>
    <xf numFmtId="3" fontId="14" fillId="0" borderId="3" xfId="0" applyNumberFormat="1" applyFont="1" applyFill="1" applyBorder="1" applyAlignment="1">
      <alignment horizontal="center"/>
    </xf>
    <xf numFmtId="1" fontId="14" fillId="0" borderId="3" xfId="0" applyNumberFormat="1" applyFont="1" applyFill="1" applyBorder="1" applyAlignment="1">
      <alignment horizontal="center"/>
    </xf>
    <xf numFmtId="2" fontId="14" fillId="0" borderId="46" xfId="0" quotePrefix="1" applyNumberFormat="1" applyFont="1" applyFill="1" applyBorder="1" applyAlignment="1">
      <alignment horizontal="center"/>
    </xf>
    <xf numFmtId="3" fontId="14" fillId="0" borderId="5" xfId="0" applyNumberFormat="1" applyFont="1" applyFill="1" applyBorder="1" applyAlignment="1">
      <alignment horizontal="center"/>
    </xf>
    <xf numFmtId="0" fontId="14" fillId="0" borderId="12" xfId="8" applyFont="1" applyFill="1" applyBorder="1" applyAlignment="1">
      <alignment horizontal="center" vertical="center" wrapText="1"/>
    </xf>
    <xf numFmtId="166" fontId="15" fillId="0" borderId="12" xfId="8" applyNumberFormat="1" applyFont="1" applyFill="1" applyBorder="1" applyAlignment="1">
      <alignment horizontal="center" vertical="center" wrapText="1"/>
    </xf>
    <xf numFmtId="1" fontId="15" fillId="0" borderId="12" xfId="8" applyNumberFormat="1" applyFont="1" applyFill="1" applyBorder="1" applyAlignment="1">
      <alignment horizontal="center" vertical="center" wrapText="1"/>
    </xf>
    <xf numFmtId="2" fontId="15" fillId="0" borderId="1" xfId="8" applyNumberFormat="1" applyFont="1" applyFill="1" applyBorder="1" applyAlignment="1">
      <alignment horizontal="center" vertical="center" wrapText="1"/>
    </xf>
    <xf numFmtId="0" fontId="13" fillId="0" borderId="1" xfId="8" applyFont="1" applyFill="1" applyBorder="1" applyAlignment="1">
      <alignment horizontal="center" vertical="center"/>
    </xf>
    <xf numFmtId="166" fontId="15" fillId="0" borderId="5" xfId="8" applyNumberFormat="1" applyFont="1" applyFill="1" applyBorder="1" applyAlignment="1">
      <alignment horizontal="center" vertical="center" wrapText="1"/>
    </xf>
    <xf numFmtId="2" fontId="15" fillId="0" borderId="5" xfId="8" applyNumberFormat="1" applyFont="1" applyFill="1" applyBorder="1" applyAlignment="1">
      <alignment horizontal="center" vertical="center" wrapText="1"/>
    </xf>
    <xf numFmtId="1" fontId="15" fillId="0" borderId="5" xfId="8" applyNumberFormat="1" applyFont="1" applyFill="1" applyBorder="1" applyAlignment="1">
      <alignment horizontal="center" vertical="center" wrapText="1"/>
    </xf>
    <xf numFmtId="0" fontId="13" fillId="0" borderId="5" xfId="8" applyFont="1" applyFill="1" applyBorder="1" applyAlignment="1">
      <alignment horizontal="center" vertical="center"/>
    </xf>
    <xf numFmtId="2" fontId="15" fillId="0" borderId="3" xfId="8" applyNumberFormat="1" applyFont="1" applyFill="1" applyBorder="1" applyAlignment="1">
      <alignment horizontal="center" vertical="center" wrapText="1"/>
    </xf>
    <xf numFmtId="0" fontId="13" fillId="0" borderId="3" xfId="8" applyFont="1" applyFill="1" applyBorder="1" applyAlignment="1">
      <alignment horizontal="center" vertical="center"/>
    </xf>
    <xf numFmtId="0" fontId="14" fillId="7" borderId="5" xfId="8" applyFont="1" applyFill="1" applyBorder="1" applyAlignment="1">
      <alignment horizontal="center" vertical="center" wrapText="1"/>
    </xf>
    <xf numFmtId="0" fontId="14" fillId="0" borderId="3" xfId="0" applyFont="1" applyFill="1" applyBorder="1" applyAlignment="1">
      <alignment horizontal="center" wrapText="1"/>
    </xf>
    <xf numFmtId="166" fontId="14" fillId="0" borderId="38" xfId="0" applyNumberFormat="1" applyFont="1" applyFill="1" applyBorder="1" applyAlignment="1">
      <alignment horizontal="center" vertical="center"/>
    </xf>
    <xf numFmtId="166" fontId="14" fillId="0" borderId="40" xfId="0" applyNumberFormat="1" applyFont="1" applyFill="1" applyBorder="1" applyAlignment="1">
      <alignment horizontal="center" vertical="center"/>
    </xf>
    <xf numFmtId="166" fontId="14" fillId="0" borderId="36" xfId="0" applyNumberFormat="1" applyFont="1" applyFill="1" applyBorder="1" applyAlignment="1">
      <alignment horizontal="center" vertical="center"/>
    </xf>
    <xf numFmtId="166" fontId="14" fillId="0" borderId="39" xfId="0" applyNumberFormat="1" applyFont="1" applyFill="1" applyBorder="1" applyAlignment="1">
      <alignment horizontal="center" vertical="center"/>
    </xf>
    <xf numFmtId="166" fontId="14" fillId="0" borderId="5" xfId="0" applyNumberFormat="1" applyFont="1" applyFill="1" applyBorder="1" applyAlignment="1">
      <alignment horizontal="center" vertical="center" wrapText="1"/>
    </xf>
    <xf numFmtId="0" fontId="14" fillId="0" borderId="3" xfId="0" applyNumberFormat="1" applyFont="1" applyFill="1" applyBorder="1" applyAlignment="1">
      <alignment horizontal="center"/>
    </xf>
    <xf numFmtId="0" fontId="14" fillId="0" borderId="3" xfId="0" applyFont="1" applyFill="1" applyBorder="1" applyAlignment="1">
      <alignment horizontal="center"/>
    </xf>
    <xf numFmtId="0" fontId="14" fillId="0" borderId="1" xfId="0" quotePrefix="1" applyFont="1" applyFill="1" applyBorder="1" applyAlignment="1">
      <alignment horizontal="center" vertical="center"/>
    </xf>
    <xf numFmtId="0" fontId="14" fillId="0" borderId="1" xfId="0" quotePrefix="1" applyFont="1" applyFill="1" applyBorder="1" applyAlignment="1">
      <alignment horizontal="center" vertical="center" wrapText="1"/>
    </xf>
    <xf numFmtId="1" fontId="14" fillId="0" borderId="1" xfId="0" quotePrefix="1" applyNumberFormat="1" applyFont="1" applyFill="1" applyBorder="1" applyAlignment="1">
      <alignment horizontal="center" vertical="center" wrapText="1"/>
    </xf>
    <xf numFmtId="0" fontId="14" fillId="0" borderId="12" xfId="0" applyNumberFormat="1" applyFont="1" applyFill="1" applyBorder="1" applyAlignment="1">
      <alignment horizontal="center"/>
    </xf>
    <xf numFmtId="166" fontId="14" fillId="0" borderId="1" xfId="0" quotePrefix="1"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166" fontId="14" fillId="0" borderId="12" xfId="8" applyNumberFormat="1" applyFont="1" applyFill="1" applyBorder="1" applyAlignment="1">
      <alignment horizontal="center" vertical="center" wrapText="1"/>
    </xf>
    <xf numFmtId="169" fontId="14" fillId="0" borderId="12" xfId="8" applyNumberFormat="1" applyFont="1" applyFill="1" applyBorder="1" applyAlignment="1">
      <alignment horizontal="center" vertical="center" wrapText="1"/>
    </xf>
    <xf numFmtId="1" fontId="14" fillId="0" borderId="12" xfId="8" applyNumberFormat="1" applyFont="1" applyFill="1" applyBorder="1" applyAlignment="1">
      <alignment horizontal="center" vertical="center" wrapText="1"/>
    </xf>
    <xf numFmtId="49" fontId="14" fillId="0" borderId="12" xfId="8" applyNumberFormat="1" applyFont="1" applyFill="1" applyBorder="1" applyAlignment="1">
      <alignment horizontal="center" vertical="center" wrapText="1"/>
    </xf>
    <xf numFmtId="2" fontId="14" fillId="0" borderId="5" xfId="8" applyNumberFormat="1" applyFont="1" applyFill="1" applyBorder="1" applyAlignment="1">
      <alignment horizontal="center" vertical="center" wrapText="1"/>
    </xf>
    <xf numFmtId="49" fontId="14" fillId="0" borderId="63" xfId="8" applyNumberFormat="1" applyFont="1" applyFill="1" applyBorder="1" applyAlignment="1">
      <alignment horizontal="center" vertical="center" wrapText="1"/>
    </xf>
    <xf numFmtId="0" fontId="31" fillId="6" borderId="19" xfId="8" applyFont="1" applyFill="1" applyBorder="1" applyAlignment="1">
      <alignment vertical="center"/>
    </xf>
    <xf numFmtId="0" fontId="26" fillId="6" borderId="49" xfId="8" applyFont="1" applyFill="1" applyBorder="1" applyAlignment="1">
      <alignment horizontal="center" vertical="center" wrapText="1"/>
    </xf>
    <xf numFmtId="0" fontId="33" fillId="8" borderId="49" xfId="8" applyFont="1" applyFill="1" applyBorder="1" applyAlignment="1">
      <alignment horizontal="center" vertical="center"/>
    </xf>
    <xf numFmtId="0" fontId="26" fillId="6" borderId="49" xfId="8" applyFont="1" applyFill="1" applyBorder="1" applyAlignment="1">
      <alignment vertical="center" wrapText="1"/>
    </xf>
    <xf numFmtId="0" fontId="33" fillId="4" borderId="49" xfId="8" applyFont="1" applyFill="1" applyBorder="1" applyAlignment="1">
      <alignment horizontal="center" vertical="center"/>
    </xf>
    <xf numFmtId="0" fontId="26" fillId="6" borderId="49" xfId="8" applyFont="1" applyFill="1" applyBorder="1" applyAlignment="1">
      <alignment horizontal="center" wrapText="1"/>
    </xf>
    <xf numFmtId="3" fontId="51" fillId="0" borderId="30" xfId="0" applyNumberFormat="1" applyFont="1" applyFill="1" applyBorder="1" applyAlignment="1">
      <alignment horizontal="center" vertical="center"/>
    </xf>
    <xf numFmtId="3" fontId="13" fillId="0" borderId="30" xfId="8" applyNumberFormat="1" applyFont="1" applyFill="1" applyBorder="1" applyAlignment="1">
      <alignment horizontal="center" vertical="center"/>
    </xf>
    <xf numFmtId="4" fontId="67" fillId="10" borderId="0" xfId="8" applyNumberFormat="1" applyFont="1" applyFill="1" applyAlignment="1">
      <alignment horizontal="center" vertical="center"/>
    </xf>
    <xf numFmtId="0" fontId="26" fillId="6" borderId="49" xfId="8" applyFont="1" applyFill="1" applyBorder="1" applyAlignment="1">
      <alignment horizontal="center" vertical="center"/>
    </xf>
    <xf numFmtId="0" fontId="0" fillId="6" borderId="49" xfId="0" applyFill="1" applyBorder="1" applyAlignment="1">
      <alignment horizontal="center" vertical="center" wrapText="1"/>
    </xf>
    <xf numFmtId="0" fontId="59" fillId="6" borderId="49" xfId="8" applyFont="1" applyFill="1" applyBorder="1" applyAlignment="1">
      <alignment vertical="center"/>
    </xf>
    <xf numFmtId="2" fontId="14" fillId="0" borderId="3" xfId="8" applyNumberFormat="1" applyFont="1" applyFill="1" applyBorder="1" applyAlignment="1">
      <alignment horizontal="center" vertical="center" wrapText="1"/>
    </xf>
    <xf numFmtId="4" fontId="13" fillId="0" borderId="8" xfId="8" applyNumberFormat="1" applyFont="1" applyFill="1" applyBorder="1" applyAlignment="1">
      <alignment horizontal="center" vertical="center"/>
    </xf>
    <xf numFmtId="4" fontId="13" fillId="0" borderId="5" xfId="8" applyNumberFormat="1" applyFont="1" applyFill="1" applyBorder="1" applyAlignment="1">
      <alignment horizontal="center" vertical="center"/>
    </xf>
    <xf numFmtId="164" fontId="14" fillId="0" borderId="1" xfId="5" applyFont="1" applyFill="1" applyBorder="1" applyAlignment="1">
      <alignment horizontal="center" vertical="center"/>
    </xf>
    <xf numFmtId="1" fontId="14" fillId="0" borderId="3" xfId="0" quotePrefix="1" applyNumberFormat="1" applyFont="1" applyFill="1" applyBorder="1" applyAlignment="1">
      <alignment horizontal="center" vertical="center"/>
    </xf>
    <xf numFmtId="164" fontId="14" fillId="0" borderId="3" xfId="5" applyFont="1" applyFill="1" applyBorder="1" applyAlignment="1">
      <alignment horizontal="center" vertical="center"/>
    </xf>
    <xf numFmtId="1" fontId="14" fillId="0" borderId="1" xfId="0" quotePrefix="1" applyNumberFormat="1" applyFont="1" applyFill="1" applyBorder="1" applyAlignment="1">
      <alignment horizontal="center" vertical="center"/>
    </xf>
    <xf numFmtId="1" fontId="14" fillId="0" borderId="5" xfId="0" quotePrefix="1" applyNumberFormat="1" applyFont="1" applyFill="1" applyBorder="1" applyAlignment="1">
      <alignment horizontal="center" vertical="center"/>
    </xf>
    <xf numFmtId="164" fontId="14" fillId="0" borderId="5" xfId="5" applyFont="1" applyFill="1" applyBorder="1" applyAlignment="1">
      <alignment horizontal="center" vertical="center"/>
    </xf>
    <xf numFmtId="4" fontId="68" fillId="10" borderId="0" xfId="8" applyNumberFormat="1" applyFont="1" applyFill="1" applyAlignment="1">
      <alignment vertical="center"/>
    </xf>
    <xf numFmtId="4" fontId="69" fillId="10" borderId="0" xfId="0" applyNumberFormat="1" applyFont="1" applyFill="1" applyAlignment="1">
      <alignment horizontal="center"/>
    </xf>
    <xf numFmtId="0" fontId="49" fillId="0" borderId="20" xfId="0" applyFont="1" applyBorder="1" applyAlignment="1">
      <alignment horizontal="left" vertical="center" wrapText="1"/>
    </xf>
    <xf numFmtId="0" fontId="26" fillId="6" borderId="18" xfId="8" applyFont="1" applyFill="1" applyBorder="1" applyAlignment="1">
      <alignment horizontal="center" vertical="center"/>
    </xf>
    <xf numFmtId="2" fontId="14" fillId="2" borderId="12" xfId="0" applyNumberFormat="1" applyFont="1" applyFill="1" applyBorder="1" applyAlignment="1">
      <alignment horizontal="center" vertical="center"/>
    </xf>
    <xf numFmtId="2" fontId="14" fillId="2" borderId="1" xfId="0" applyNumberFormat="1" applyFont="1" applyFill="1" applyBorder="1" applyAlignment="1">
      <alignment horizontal="center" vertical="center"/>
    </xf>
    <xf numFmtId="2" fontId="14" fillId="2" borderId="8" xfId="0" applyNumberFormat="1" applyFont="1" applyFill="1" applyBorder="1" applyAlignment="1">
      <alignment horizontal="center" vertical="center"/>
    </xf>
    <xf numFmtId="2" fontId="14" fillId="0" borderId="1" xfId="0" quotePrefix="1" applyNumberFormat="1" applyFont="1" applyBorder="1" applyAlignment="1">
      <alignment horizontal="center" vertical="center"/>
    </xf>
    <xf numFmtId="0" fontId="60" fillId="6" borderId="69" xfId="8" applyFont="1" applyFill="1" applyBorder="1" applyAlignment="1">
      <alignment vertical="center"/>
    </xf>
    <xf numFmtId="0" fontId="26" fillId="6" borderId="65" xfId="8" applyFont="1" applyFill="1" applyBorder="1" applyAlignment="1"/>
    <xf numFmtId="0" fontId="51" fillId="6" borderId="65" xfId="8" applyFont="1" applyFill="1" applyBorder="1" applyAlignment="1">
      <alignment horizontal="center"/>
    </xf>
    <xf numFmtId="1" fontId="14" fillId="0" borderId="11" xfId="0" applyNumberFormat="1" applyFont="1" applyFill="1" applyBorder="1" applyAlignment="1">
      <alignment horizontal="left" vertical="center"/>
    </xf>
    <xf numFmtId="1" fontId="14" fillId="2" borderId="8" xfId="0" applyNumberFormat="1" applyFont="1" applyFill="1" applyBorder="1" applyAlignment="1">
      <alignment horizontal="center"/>
    </xf>
    <xf numFmtId="0" fontId="14" fillId="0" borderId="54" xfId="0" applyFont="1" applyFill="1" applyBorder="1" applyAlignment="1">
      <alignment horizontal="left"/>
    </xf>
    <xf numFmtId="0" fontId="6" fillId="0" borderId="1" xfId="0" applyFont="1" applyBorder="1" applyAlignment="1">
      <alignment horizontal="center"/>
    </xf>
    <xf numFmtId="166" fontId="14" fillId="0" borderId="12" xfId="0" applyNumberFormat="1" applyFont="1" applyFill="1" applyBorder="1" applyAlignment="1" applyProtection="1">
      <alignment horizontal="center" vertical="center"/>
    </xf>
    <xf numFmtId="2" fontId="28" fillId="6" borderId="49" xfId="8" applyNumberFormat="1" applyFont="1" applyFill="1" applyBorder="1" applyAlignment="1">
      <alignment horizontal="center"/>
    </xf>
    <xf numFmtId="2" fontId="28" fillId="6" borderId="20" xfId="8" applyNumberFormat="1" applyFont="1" applyFill="1" applyBorder="1" applyAlignment="1">
      <alignment horizontal="center"/>
    </xf>
    <xf numFmtId="172" fontId="25" fillId="6" borderId="49" xfId="11" applyNumberFormat="1" applyFont="1" applyFill="1" applyBorder="1" applyAlignment="1">
      <alignment horizontal="center" vertical="center"/>
    </xf>
    <xf numFmtId="172" fontId="28" fillId="6" borderId="49" xfId="11" applyNumberFormat="1" applyFont="1" applyFill="1" applyBorder="1" applyAlignment="1">
      <alignment horizontal="center"/>
    </xf>
    <xf numFmtId="172" fontId="28" fillId="4" borderId="49" xfId="11" applyNumberFormat="1" applyFont="1" applyFill="1" applyBorder="1" applyAlignment="1">
      <alignment horizontal="center"/>
    </xf>
    <xf numFmtId="172" fontId="13" fillId="0" borderId="29" xfId="11" applyNumberFormat="1" applyFont="1" applyFill="1" applyBorder="1" applyAlignment="1">
      <alignment horizontal="center" vertical="center"/>
    </xf>
    <xf numFmtId="172" fontId="28" fillId="6" borderId="49" xfId="11" applyNumberFormat="1" applyFont="1" applyFill="1" applyBorder="1" applyAlignment="1">
      <alignment horizontal="center" vertical="center"/>
    </xf>
    <xf numFmtId="172" fontId="28" fillId="6" borderId="20" xfId="11" applyNumberFormat="1" applyFont="1" applyFill="1" applyBorder="1" applyAlignment="1">
      <alignment horizontal="center"/>
    </xf>
    <xf numFmtId="172" fontId="14" fillId="0" borderId="0" xfId="11" applyNumberFormat="1" applyFont="1" applyAlignment="1">
      <alignment horizontal="center"/>
    </xf>
    <xf numFmtId="172" fontId="13" fillId="0" borderId="21" xfId="11" applyNumberFormat="1" applyFont="1" applyFill="1" applyBorder="1" applyAlignment="1">
      <alignment vertical="center"/>
    </xf>
    <xf numFmtId="172" fontId="60" fillId="6" borderId="49" xfId="11" applyNumberFormat="1" applyFont="1" applyFill="1" applyBorder="1" applyAlignment="1">
      <alignment horizontal="center" vertical="center" wrapText="1"/>
    </xf>
    <xf numFmtId="0" fontId="25" fillId="6" borderId="44" xfId="0" applyFont="1" applyFill="1" applyBorder="1" applyAlignment="1">
      <alignment horizontal="center" vertical="center"/>
    </xf>
    <xf numFmtId="0" fontId="12" fillId="4" borderId="49" xfId="8" applyFill="1" applyBorder="1" applyAlignment="1">
      <alignment vertical="center"/>
    </xf>
    <xf numFmtId="0" fontId="12" fillId="6" borderId="49" xfId="8" applyFill="1" applyBorder="1" applyAlignment="1">
      <alignment vertical="center"/>
    </xf>
    <xf numFmtId="0" fontId="28" fillId="4" borderId="44" xfId="8" applyFont="1" applyFill="1" applyBorder="1" applyAlignment="1">
      <alignment horizontal="center" vertical="center"/>
    </xf>
    <xf numFmtId="0" fontId="26" fillId="6" borderId="49" xfId="8" applyFont="1" applyFill="1" applyBorder="1" applyAlignment="1">
      <alignment horizontal="left" wrapText="1"/>
    </xf>
    <xf numFmtId="0" fontId="28" fillId="4" borderId="45" xfId="8" applyFont="1" applyFill="1" applyBorder="1" applyAlignment="1">
      <alignment horizontal="center" vertical="center"/>
    </xf>
    <xf numFmtId="0" fontId="27" fillId="0" borderId="45" xfId="8" applyFont="1" applyFill="1" applyBorder="1" applyAlignment="1">
      <alignment horizontal="left" vertical="center" wrapText="1"/>
    </xf>
    <xf numFmtId="2" fontId="28" fillId="8" borderId="49" xfId="8" applyNumberFormat="1" applyFont="1" applyFill="1" applyBorder="1" applyAlignment="1">
      <alignment horizontal="center"/>
    </xf>
    <xf numFmtId="0" fontId="28" fillId="4" borderId="49" xfId="8" applyFont="1" applyFill="1" applyBorder="1" applyAlignment="1">
      <alignment horizontal="center" vertical="center"/>
    </xf>
    <xf numFmtId="0" fontId="27" fillId="0" borderId="49" xfId="8" applyFont="1" applyFill="1" applyBorder="1" applyAlignment="1">
      <alignment horizontal="left" vertical="center" wrapText="1"/>
    </xf>
    <xf numFmtId="0" fontId="28" fillId="4" borderId="49" xfId="8" applyFont="1" applyFill="1" applyBorder="1" applyAlignment="1">
      <alignment horizontal="left" vertical="center"/>
    </xf>
    <xf numFmtId="0" fontId="26" fillId="6" borderId="49" xfId="8" applyFont="1" applyFill="1" applyBorder="1" applyAlignment="1">
      <alignment horizontal="left" vertical="center"/>
    </xf>
    <xf numFmtId="0" fontId="28" fillId="4" borderId="45" xfId="8" applyFont="1" applyFill="1" applyBorder="1" applyAlignment="1">
      <alignment horizontal="center" vertical="center" wrapText="1"/>
    </xf>
    <xf numFmtId="3" fontId="14" fillId="0" borderId="21" xfId="8" applyNumberFormat="1" applyFont="1" applyFill="1" applyBorder="1" applyAlignment="1">
      <alignment horizontal="center" vertical="center"/>
    </xf>
    <xf numFmtId="0" fontId="33" fillId="4" borderId="45" xfId="8" applyFont="1" applyFill="1" applyBorder="1" applyAlignment="1">
      <alignment horizontal="center" vertical="center"/>
    </xf>
    <xf numFmtId="0" fontId="26" fillId="6" borderId="44" xfId="8" applyFont="1" applyFill="1" applyBorder="1" applyAlignment="1">
      <alignment horizontal="center" vertical="center"/>
    </xf>
    <xf numFmtId="3" fontId="14" fillId="0" borderId="12" xfId="0" applyNumberFormat="1" applyFont="1" applyFill="1" applyBorder="1" applyAlignment="1">
      <alignment horizontal="center"/>
    </xf>
    <xf numFmtId="2" fontId="14" fillId="0" borderId="57" xfId="0" quotePrefix="1" applyNumberFormat="1" applyFont="1" applyFill="1" applyBorder="1" applyAlignment="1">
      <alignment horizontal="center"/>
    </xf>
    <xf numFmtId="0" fontId="14" fillId="0" borderId="55" xfId="0" applyFont="1" applyFill="1" applyBorder="1" applyAlignment="1">
      <alignment horizontal="left"/>
    </xf>
    <xf numFmtId="1" fontId="14" fillId="0" borderId="5" xfId="0" applyNumberFormat="1" applyFont="1" applyFill="1" applyBorder="1" applyAlignment="1">
      <alignment horizontal="center"/>
    </xf>
    <xf numFmtId="0" fontId="14" fillId="0" borderId="39" xfId="0" applyFont="1" applyFill="1" applyBorder="1" applyAlignment="1">
      <alignment horizontal="left"/>
    </xf>
    <xf numFmtId="0" fontId="14" fillId="0" borderId="3"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30" fillId="0" borderId="46" xfId="0" applyFont="1" applyBorder="1" applyAlignment="1">
      <alignment vertical="center"/>
    </xf>
    <xf numFmtId="0" fontId="30" fillId="0" borderId="15" xfId="0" applyFont="1" applyBorder="1" applyAlignment="1">
      <alignment vertical="center"/>
    </xf>
    <xf numFmtId="0" fontId="30" fillId="0" borderId="61" xfId="0" applyFont="1" applyBorder="1" applyAlignment="1">
      <alignment vertical="center"/>
    </xf>
    <xf numFmtId="0" fontId="30" fillId="0" borderId="43" xfId="0" applyFont="1" applyBorder="1" applyAlignment="1">
      <alignment vertical="center" wrapText="1"/>
    </xf>
    <xf numFmtId="0" fontId="30" fillId="0" borderId="39" xfId="0" applyFont="1" applyBorder="1" applyAlignment="1">
      <alignment vertical="center" wrapText="1"/>
    </xf>
    <xf numFmtId="3" fontId="62" fillId="4" borderId="17" xfId="8" applyNumberFormat="1" applyFont="1" applyFill="1" applyBorder="1" applyAlignment="1">
      <alignment horizontal="center"/>
    </xf>
    <xf numFmtId="4" fontId="13" fillId="0" borderId="0" xfId="8" applyNumberFormat="1" applyFont="1" applyFill="1" applyBorder="1" applyAlignment="1">
      <alignment horizontal="center" vertical="center"/>
    </xf>
    <xf numFmtId="0" fontId="59" fillId="0" borderId="0" xfId="0" applyFont="1" applyFill="1" applyBorder="1" applyAlignment="1">
      <alignment horizontal="left" vertical="center"/>
    </xf>
    <xf numFmtId="0" fontId="14" fillId="0" borderId="12" xfId="8" applyFont="1" applyFill="1" applyBorder="1" applyAlignment="1">
      <alignment horizontal="left" vertical="center" wrapText="1"/>
    </xf>
    <xf numFmtId="0" fontId="14" fillId="0" borderId="40" xfId="8" applyFont="1" applyFill="1" applyBorder="1" applyAlignment="1">
      <alignment horizontal="center" vertical="center" wrapText="1"/>
    </xf>
    <xf numFmtId="0" fontId="30" fillId="0" borderId="58" xfId="0" applyFont="1" applyBorder="1" applyAlignment="1">
      <alignment wrapText="1"/>
    </xf>
    <xf numFmtId="0" fontId="30" fillId="0" borderId="40" xfId="0" applyFont="1" applyBorder="1" applyAlignment="1">
      <alignment wrapText="1"/>
    </xf>
    <xf numFmtId="0" fontId="30" fillId="0" borderId="57" xfId="0" applyFont="1" applyBorder="1" applyAlignment="1"/>
    <xf numFmtId="4" fontId="13" fillId="0" borderId="0" xfId="8" applyNumberFormat="1" applyFont="1" applyFill="1" applyBorder="1" applyAlignment="1">
      <alignment horizontal="center" vertical="center"/>
    </xf>
    <xf numFmtId="4" fontId="13" fillId="0" borderId="0" xfId="8" applyNumberFormat="1" applyFont="1" applyFill="1" applyBorder="1" applyAlignment="1">
      <alignment horizontal="left" vertical="center"/>
    </xf>
    <xf numFmtId="0" fontId="71" fillId="0" borderId="0" xfId="0" applyFont="1" applyAlignment="1"/>
    <xf numFmtId="4" fontId="52" fillId="0" borderId="0" xfId="8" applyNumberFormat="1" applyFont="1" applyFill="1" applyBorder="1" applyAlignment="1">
      <alignment horizontal="left" vertical="center"/>
    </xf>
    <xf numFmtId="0" fontId="14" fillId="0" borderId="10" xfId="0" applyFont="1" applyFill="1" applyBorder="1" applyAlignment="1">
      <alignment horizontal="left"/>
    </xf>
    <xf numFmtId="0" fontId="14" fillId="0" borderId="43" xfId="0" applyFont="1" applyFill="1" applyBorder="1" applyAlignment="1">
      <alignment horizontal="left" vertical="center"/>
    </xf>
    <xf numFmtId="166" fontId="15" fillId="0" borderId="3" xfId="8" applyNumberFormat="1" applyFont="1" applyFill="1" applyBorder="1" applyAlignment="1">
      <alignment vertical="center" wrapText="1"/>
    </xf>
    <xf numFmtId="166" fontId="15" fillId="0" borderId="1" xfId="8" applyNumberFormat="1" applyFont="1" applyFill="1" applyBorder="1" applyAlignment="1">
      <alignment vertical="center" wrapText="1"/>
    </xf>
    <xf numFmtId="166" fontId="15" fillId="0" borderId="5" xfId="8" applyNumberFormat="1" applyFont="1" applyFill="1" applyBorder="1" applyAlignment="1">
      <alignment vertical="center" wrapText="1"/>
    </xf>
    <xf numFmtId="14" fontId="31" fillId="6" borderId="26" xfId="8" applyNumberFormat="1" applyFont="1" applyFill="1" applyBorder="1" applyAlignment="1">
      <alignment horizontal="center" vertical="center"/>
    </xf>
    <xf numFmtId="10" fontId="21" fillId="3" borderId="48" xfId="0" applyNumberFormat="1" applyFont="1" applyFill="1" applyBorder="1" applyAlignment="1">
      <alignment horizontal="center"/>
    </xf>
    <xf numFmtId="166" fontId="30" fillId="0" borderId="46" xfId="0" applyNumberFormat="1" applyFont="1" applyFill="1" applyBorder="1" applyAlignment="1" applyProtection="1">
      <alignment vertical="center"/>
    </xf>
    <xf numFmtId="0" fontId="67" fillId="6" borderId="19" xfId="8" applyFont="1" applyFill="1" applyBorder="1" applyAlignment="1">
      <alignment vertical="center"/>
    </xf>
    <xf numFmtId="4" fontId="13" fillId="0" borderId="0" xfId="8" applyNumberFormat="1" applyFont="1" applyFill="1" applyBorder="1" applyAlignment="1">
      <alignment horizontal="center" vertical="center"/>
    </xf>
    <xf numFmtId="0" fontId="26" fillId="6" borderId="18" xfId="8" applyFont="1" applyFill="1" applyBorder="1" applyAlignment="1">
      <alignment horizontal="center" vertical="center"/>
    </xf>
    <xf numFmtId="2" fontId="14" fillId="4" borderId="0" xfId="0" applyNumberFormat="1" applyFont="1" applyFill="1" applyBorder="1" applyAlignment="1">
      <alignment horizontal="center" vertical="center" wrapText="1"/>
    </xf>
    <xf numFmtId="3" fontId="6" fillId="0" borderId="0" xfId="0" applyNumberFormat="1" applyFont="1" applyAlignment="1">
      <alignment horizontal="center"/>
    </xf>
    <xf numFmtId="2" fontId="14" fillId="0" borderId="8" xfId="0" applyNumberFormat="1" applyFont="1" applyBorder="1" applyAlignment="1">
      <alignment horizontal="center"/>
    </xf>
    <xf numFmtId="166" fontId="14" fillId="0" borderId="3" xfId="0" quotePrefix="1" applyNumberFormat="1" applyFont="1" applyFill="1" applyBorder="1" applyAlignment="1">
      <alignment horizontal="center"/>
    </xf>
    <xf numFmtId="166" fontId="14" fillId="0" borderId="12" xfId="0" quotePrefix="1" applyNumberFormat="1" applyFont="1" applyFill="1" applyBorder="1" applyAlignment="1">
      <alignment horizontal="center"/>
    </xf>
    <xf numFmtId="173" fontId="14" fillId="0" borderId="3" xfId="0" applyNumberFormat="1" applyFont="1" applyFill="1" applyBorder="1" applyAlignment="1">
      <alignment horizontal="center" vertical="center"/>
    </xf>
    <xf numFmtId="173" fontId="14" fillId="0" borderId="5" xfId="0" applyNumberFormat="1" applyFont="1" applyFill="1" applyBorder="1" applyAlignment="1">
      <alignment horizontal="center" vertical="center"/>
    </xf>
    <xf numFmtId="0" fontId="14" fillId="0" borderId="64" xfId="0" applyFont="1" applyBorder="1" applyAlignment="1">
      <alignment horizontal="left"/>
    </xf>
    <xf numFmtId="2" fontId="14" fillId="0" borderId="47" xfId="0" applyNumberFormat="1" applyFont="1" applyBorder="1" applyAlignment="1">
      <alignment horizontal="center"/>
    </xf>
    <xf numFmtId="166" fontId="14" fillId="0" borderId="12" xfId="0" applyNumberFormat="1" applyFont="1" applyFill="1" applyBorder="1" applyAlignment="1">
      <alignment horizontal="center"/>
    </xf>
    <xf numFmtId="3" fontId="3" fillId="9" borderId="0" xfId="8" applyNumberFormat="1" applyFont="1" applyFill="1" applyAlignment="1">
      <alignment vertical="center"/>
    </xf>
    <xf numFmtId="2" fontId="14" fillId="0" borderId="42" xfId="8" applyNumberFormat="1" applyFont="1" applyFill="1" applyBorder="1" applyAlignment="1">
      <alignment horizontal="center" vertical="center" wrapText="1"/>
    </xf>
    <xf numFmtId="169" fontId="14" fillId="0" borderId="42" xfId="8" applyNumberFormat="1" applyFont="1" applyFill="1" applyBorder="1" applyAlignment="1">
      <alignment horizontal="center" vertical="center" wrapText="1"/>
    </xf>
    <xf numFmtId="166" fontId="14" fillId="0" borderId="42" xfId="8" applyNumberFormat="1" applyFont="1" applyFill="1" applyBorder="1" applyAlignment="1">
      <alignment horizontal="center" vertical="center" wrapText="1"/>
    </xf>
    <xf numFmtId="1" fontId="14" fillId="0" borderId="42" xfId="8" applyNumberFormat="1" applyFont="1" applyFill="1" applyBorder="1" applyAlignment="1">
      <alignment horizontal="center" vertical="center" wrapText="1"/>
    </xf>
    <xf numFmtId="49" fontId="14" fillId="0" borderId="3" xfId="8" applyNumberFormat="1" applyFont="1" applyFill="1" applyBorder="1" applyAlignment="1">
      <alignment horizontal="center" vertical="center" wrapText="1"/>
    </xf>
    <xf numFmtId="49" fontId="14" fillId="0" borderId="1" xfId="8" applyNumberFormat="1" applyFont="1" applyFill="1" applyBorder="1" applyAlignment="1">
      <alignment horizontal="center" vertical="center" wrapText="1"/>
    </xf>
    <xf numFmtId="49" fontId="14" fillId="0" borderId="5" xfId="8" applyNumberFormat="1" applyFont="1" applyFill="1" applyBorder="1" applyAlignment="1">
      <alignment horizontal="center" vertical="center" wrapText="1"/>
    </xf>
    <xf numFmtId="49" fontId="14" fillId="0" borderId="3" xfId="8" applyNumberFormat="1" applyFont="1" applyFill="1" applyBorder="1" applyAlignment="1">
      <alignment horizontal="center" vertical="center"/>
    </xf>
    <xf numFmtId="3" fontId="14" fillId="0" borderId="12" xfId="0" applyNumberFormat="1" applyFont="1" applyBorder="1" applyAlignment="1">
      <alignment horizontal="center" vertical="center"/>
    </xf>
    <xf numFmtId="167" fontId="14" fillId="0" borderId="39" xfId="0" applyNumberFormat="1" applyFont="1" applyFill="1" applyBorder="1" applyAlignment="1">
      <alignment horizontal="center" vertical="center" wrapText="1"/>
    </xf>
    <xf numFmtId="167" fontId="14" fillId="0" borderId="36" xfId="0" applyNumberFormat="1" applyFont="1" applyFill="1" applyBorder="1" applyAlignment="1">
      <alignment horizontal="center" vertical="center" wrapText="1"/>
    </xf>
    <xf numFmtId="167" fontId="14" fillId="0" borderId="40" xfId="0" applyNumberFormat="1" applyFont="1" applyFill="1" applyBorder="1" applyAlignment="1">
      <alignment horizontal="center" vertical="center" wrapText="1"/>
    </xf>
    <xf numFmtId="1" fontId="14" fillId="2" borderId="5" xfId="0" applyNumberFormat="1" applyFont="1" applyFill="1" applyBorder="1" applyAlignment="1">
      <alignment horizontal="center" vertical="center"/>
    </xf>
    <xf numFmtId="2" fontId="14" fillId="0" borderId="5" xfId="0" applyNumberFormat="1" applyFont="1" applyBorder="1" applyAlignment="1">
      <alignment horizontal="center" vertical="center"/>
    </xf>
    <xf numFmtId="0" fontId="15" fillId="0" borderId="36" xfId="0" applyFont="1" applyFill="1" applyBorder="1" applyAlignment="1">
      <alignment horizontal="left" vertical="center"/>
    </xf>
    <xf numFmtId="0" fontId="15" fillId="0" borderId="1" xfId="0" applyFont="1" applyFill="1" applyBorder="1" applyAlignment="1">
      <alignment horizontal="left" vertical="center"/>
    </xf>
    <xf numFmtId="0" fontId="15" fillId="0" borderId="5" xfId="0" applyFont="1" applyFill="1" applyBorder="1" applyAlignment="1">
      <alignment horizontal="left" vertical="center"/>
    </xf>
    <xf numFmtId="3" fontId="14" fillId="0" borderId="1" xfId="0" applyNumberFormat="1" applyFont="1" applyBorder="1" applyAlignment="1">
      <alignment horizontal="center" vertical="center"/>
    </xf>
    <xf numFmtId="1" fontId="14" fillId="2" borderId="1" xfId="0" applyNumberFormat="1" applyFont="1" applyFill="1" applyBorder="1" applyAlignment="1">
      <alignment horizontal="center" vertical="center"/>
    </xf>
    <xf numFmtId="1" fontId="14" fillId="2" borderId="12" xfId="0" applyNumberFormat="1" applyFont="1" applyFill="1" applyBorder="1" applyAlignment="1">
      <alignment horizontal="center" vertical="center"/>
    </xf>
    <xf numFmtId="166" fontId="14" fillId="0" borderId="1" xfId="0" applyNumberFormat="1" applyFont="1" applyBorder="1" applyAlignment="1">
      <alignment horizontal="center" vertical="center"/>
    </xf>
    <xf numFmtId="166" fontId="14" fillId="0" borderId="12" xfId="0" applyNumberFormat="1" applyFont="1" applyBorder="1" applyAlignment="1">
      <alignment horizontal="center" vertical="center"/>
    </xf>
    <xf numFmtId="166" fontId="14" fillId="0" borderId="5" xfId="0" applyNumberFormat="1" applyFont="1" applyBorder="1" applyAlignment="1">
      <alignment horizontal="center" vertical="center"/>
    </xf>
    <xf numFmtId="3" fontId="14" fillId="0" borderId="5" xfId="0" applyNumberFormat="1" applyFont="1" applyBorder="1" applyAlignment="1">
      <alignment horizontal="center" vertical="center"/>
    </xf>
    <xf numFmtId="166" fontId="13" fillId="0" borderId="5" xfId="8" applyNumberFormat="1" applyFont="1" applyFill="1" applyBorder="1" applyAlignment="1">
      <alignment horizontal="center" vertical="center"/>
    </xf>
    <xf numFmtId="0" fontId="14" fillId="0" borderId="5" xfId="0" applyFont="1" applyBorder="1" applyAlignment="1">
      <alignment horizontal="center" vertical="center"/>
    </xf>
    <xf numFmtId="0" fontId="12" fillId="0" borderId="23" xfId="8" applyBorder="1" applyAlignment="1">
      <alignment vertical="center"/>
    </xf>
    <xf numFmtId="0" fontId="12" fillId="0" borderId="58" xfId="8" applyBorder="1" applyAlignment="1">
      <alignment vertical="center"/>
    </xf>
    <xf numFmtId="1" fontId="14" fillId="0" borderId="1" xfId="0" applyNumberFormat="1" applyFont="1" applyFill="1" applyBorder="1" applyAlignment="1">
      <alignment horizontal="center" vertical="center" wrapText="1"/>
    </xf>
    <xf numFmtId="0" fontId="12" fillId="0" borderId="70" xfId="8" applyBorder="1" applyAlignment="1">
      <alignment vertical="center"/>
    </xf>
    <xf numFmtId="0" fontId="12" fillId="0" borderId="53" xfId="8" applyBorder="1" applyAlignment="1">
      <alignment vertical="center"/>
    </xf>
    <xf numFmtId="0" fontId="12" fillId="0" borderId="16" xfId="8" applyBorder="1" applyAlignment="1">
      <alignment vertical="center"/>
    </xf>
    <xf numFmtId="0" fontId="14" fillId="0" borderId="63" xfId="8" applyFont="1" applyFill="1" applyBorder="1" applyAlignment="1">
      <alignment horizontal="left" vertical="center"/>
    </xf>
    <xf numFmtId="4" fontId="14" fillId="0" borderId="0" xfId="0" applyNumberFormat="1" applyFont="1" applyFill="1" applyBorder="1" applyAlignment="1">
      <alignment horizontal="center" vertical="center"/>
    </xf>
    <xf numFmtId="0" fontId="26" fillId="6" borderId="19" xfId="8" applyFont="1" applyFill="1" applyBorder="1" applyAlignment="1">
      <alignment horizontal="left" vertical="center"/>
    </xf>
    <xf numFmtId="4" fontId="13" fillId="0" borderId="0" xfId="8" applyNumberFormat="1" applyFont="1" applyFill="1" applyBorder="1" applyAlignment="1">
      <alignment horizontal="center" vertical="center"/>
    </xf>
    <xf numFmtId="4" fontId="74" fillId="0" borderId="0" xfId="8" applyNumberFormat="1" applyFont="1" applyFill="1" applyBorder="1" applyAlignment="1">
      <alignment horizontal="center" vertical="center"/>
    </xf>
    <xf numFmtId="2" fontId="28" fillId="0" borderId="0" xfId="8" applyNumberFormat="1" applyFont="1" applyFill="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Alignment="1">
      <alignment horizontal="center" vertical="center"/>
    </xf>
    <xf numFmtId="169" fontId="14" fillId="0" borderId="0" xfId="0" applyNumberFormat="1" applyFont="1" applyAlignment="1">
      <alignment horizontal="center" vertical="center"/>
    </xf>
    <xf numFmtId="4" fontId="14" fillId="0" borderId="0" xfId="0" applyNumberFormat="1" applyFont="1" applyAlignment="1">
      <alignment horizontal="center" vertical="center"/>
    </xf>
    <xf numFmtId="3" fontId="62" fillId="6" borderId="17" xfId="8" applyNumberFormat="1" applyFont="1" applyFill="1" applyBorder="1" applyAlignment="1">
      <alignment horizontal="center" vertical="center"/>
    </xf>
    <xf numFmtId="3" fontId="14" fillId="0" borderId="0" xfId="0" applyNumberFormat="1" applyFont="1" applyAlignment="1">
      <alignment horizontal="center" vertical="center"/>
    </xf>
    <xf numFmtId="0" fontId="31" fillId="6" borderId="17" xfId="8" applyFont="1" applyFill="1" applyBorder="1" applyAlignment="1">
      <alignment horizontal="center" vertical="center"/>
    </xf>
    <xf numFmtId="3" fontId="21" fillId="6" borderId="17" xfId="8" applyNumberFormat="1" applyFont="1" applyFill="1" applyBorder="1" applyAlignment="1">
      <alignment horizontal="center" vertical="center"/>
    </xf>
    <xf numFmtId="2" fontId="31" fillId="6" borderId="18" xfId="8" applyNumberFormat="1" applyFont="1" applyFill="1" applyBorder="1" applyAlignment="1">
      <alignment horizontal="center" vertical="center"/>
    </xf>
    <xf numFmtId="172" fontId="31" fillId="6" borderId="49" xfId="11" applyNumberFormat="1" applyFont="1" applyFill="1" applyBorder="1" applyAlignment="1">
      <alignment horizontal="center" vertical="center"/>
    </xf>
    <xf numFmtId="4" fontId="21" fillId="0" borderId="0" xfId="0" applyNumberFormat="1" applyFont="1" applyFill="1" applyBorder="1" applyAlignment="1">
      <alignment horizontal="center" vertical="center"/>
    </xf>
    <xf numFmtId="0" fontId="21" fillId="0" borderId="0" xfId="0" applyFont="1" applyFill="1" applyBorder="1" applyAlignment="1">
      <alignment horizontal="center" vertical="center"/>
    </xf>
    <xf numFmtId="3" fontId="21" fillId="0" borderId="0" xfId="0" applyNumberFormat="1" applyFont="1" applyAlignment="1">
      <alignment horizontal="center" vertical="center"/>
    </xf>
    <xf numFmtId="169" fontId="21" fillId="0" borderId="0" xfId="0" applyNumberFormat="1" applyFont="1" applyAlignment="1">
      <alignment horizontal="center" vertical="center"/>
    </xf>
    <xf numFmtId="0" fontId="21" fillId="0" borderId="0" xfId="0" applyFont="1" applyAlignment="1">
      <alignment horizontal="center" vertical="center"/>
    </xf>
    <xf numFmtId="4" fontId="21" fillId="0" borderId="0" xfId="0" applyNumberFormat="1" applyFont="1" applyAlignment="1">
      <alignment horizontal="center" vertical="center"/>
    </xf>
    <xf numFmtId="0" fontId="14" fillId="0" borderId="0" xfId="0" applyFont="1" applyBorder="1" applyAlignment="1">
      <alignment horizontal="center" vertical="center"/>
    </xf>
    <xf numFmtId="0" fontId="28" fillId="6" borderId="17" xfId="8" applyFont="1" applyFill="1" applyBorder="1" applyAlignment="1">
      <alignment horizontal="left" vertical="center"/>
    </xf>
    <xf numFmtId="3" fontId="51" fillId="6" borderId="17" xfId="8" applyNumberFormat="1" applyFont="1" applyFill="1" applyBorder="1" applyAlignment="1">
      <alignment horizontal="left" vertical="center"/>
    </xf>
    <xf numFmtId="2" fontId="28" fillId="6" borderId="18" xfId="8" applyNumberFormat="1" applyFont="1" applyFill="1" applyBorder="1" applyAlignment="1">
      <alignment horizontal="left" vertical="center"/>
    </xf>
    <xf numFmtId="0" fontId="30" fillId="0" borderId="57" xfId="0" applyFont="1" applyBorder="1" applyAlignment="1">
      <alignment vertical="center"/>
    </xf>
    <xf numFmtId="2" fontId="29" fillId="0" borderId="0" xfId="8" applyNumberFormat="1" applyFont="1" applyFill="1" applyBorder="1" applyAlignment="1">
      <alignment horizontal="center"/>
    </xf>
    <xf numFmtId="169" fontId="29" fillId="0" borderId="0" xfId="8" applyNumberFormat="1" applyFont="1" applyFill="1" applyBorder="1" applyAlignment="1">
      <alignment horizontal="center"/>
    </xf>
    <xf numFmtId="166" fontId="14" fillId="0" borderId="57" xfId="0" applyNumberFormat="1" applyFont="1" applyFill="1" applyBorder="1" applyAlignment="1" applyProtection="1">
      <alignment horizontal="center" vertical="center"/>
    </xf>
    <xf numFmtId="0" fontId="14" fillId="2" borderId="42" xfId="8" applyFont="1" applyFill="1" applyBorder="1" applyAlignment="1">
      <alignment horizontal="center" vertical="center"/>
    </xf>
    <xf numFmtId="3" fontId="14" fillId="0" borderId="22" xfId="8" applyNumberFormat="1" applyFont="1" applyFill="1" applyBorder="1" applyAlignment="1">
      <alignment horizontal="center" vertical="center"/>
    </xf>
    <xf numFmtId="0" fontId="30" fillId="0" borderId="57" xfId="0" applyFont="1" applyFill="1" applyBorder="1" applyAlignment="1"/>
    <xf numFmtId="0" fontId="30" fillId="0" borderId="58" xfId="0" applyFont="1" applyFill="1" applyBorder="1" applyAlignment="1">
      <alignment wrapText="1"/>
    </xf>
    <xf numFmtId="0" fontId="30" fillId="0" borderId="1" xfId="0" applyFont="1" applyFill="1" applyBorder="1" applyAlignment="1">
      <alignment wrapText="1"/>
    </xf>
    <xf numFmtId="0" fontId="14" fillId="2" borderId="1" xfId="8" applyFont="1" applyFill="1" applyBorder="1" applyAlignment="1">
      <alignment horizontal="center" vertical="center"/>
    </xf>
    <xf numFmtId="0" fontId="14" fillId="2" borderId="3" xfId="8" applyFont="1" applyFill="1" applyBorder="1" applyAlignment="1">
      <alignment horizontal="center" vertical="center"/>
    </xf>
    <xf numFmtId="170" fontId="12" fillId="0" borderId="0" xfId="8" applyNumberFormat="1" applyFill="1" applyAlignment="1">
      <alignment horizontal="center" vertical="center"/>
    </xf>
    <xf numFmtId="0" fontId="14" fillId="2" borderId="5" xfId="8" applyFont="1" applyFill="1" applyBorder="1" applyAlignment="1">
      <alignment vertical="center" wrapText="1"/>
    </xf>
    <xf numFmtId="0" fontId="71" fillId="0" borderId="0" xfId="0" applyFont="1" applyAlignment="1">
      <alignment vertical="center"/>
    </xf>
    <xf numFmtId="166" fontId="14" fillId="0" borderId="12" xfId="0" applyNumberFormat="1" applyFont="1" applyFill="1" applyBorder="1" applyAlignment="1">
      <alignment horizontal="center" vertical="center" wrapText="1"/>
    </xf>
    <xf numFmtId="169" fontId="14" fillId="0" borderId="3" xfId="0" applyNumberFormat="1" applyFont="1" applyFill="1" applyBorder="1" applyAlignment="1">
      <alignment horizontal="center" vertical="center"/>
    </xf>
    <xf numFmtId="4" fontId="13" fillId="0" borderId="0" xfId="8" applyNumberFormat="1" applyFont="1" applyFill="1" applyBorder="1" applyAlignment="1">
      <alignment horizontal="center" vertical="center"/>
    </xf>
    <xf numFmtId="4" fontId="14" fillId="0" borderId="0" xfId="0" applyNumberFormat="1" applyFont="1" applyFill="1" applyBorder="1" applyAlignment="1">
      <alignment horizontal="center" vertical="center"/>
    </xf>
    <xf numFmtId="0" fontId="59" fillId="0" borderId="0" xfId="0" applyFont="1" applyAlignment="1"/>
    <xf numFmtId="0" fontId="14" fillId="2" borderId="55" xfId="0" applyFont="1" applyFill="1" applyBorder="1" applyAlignment="1">
      <alignment horizontal="left" wrapText="1"/>
    </xf>
    <xf numFmtId="0" fontId="14" fillId="0" borderId="42" xfId="0" applyFont="1" applyFill="1" applyBorder="1" applyAlignment="1">
      <alignment horizontal="center" wrapText="1"/>
    </xf>
    <xf numFmtId="2" fontId="14" fillId="0" borderId="70" xfId="0" applyNumberFormat="1" applyFont="1" applyBorder="1" applyAlignment="1">
      <alignment horizontal="center"/>
    </xf>
    <xf numFmtId="172" fontId="14" fillId="7" borderId="20" xfId="11" applyNumberFormat="1" applyFont="1" applyFill="1" applyBorder="1" applyAlignment="1">
      <alignment horizontal="center" wrapText="1"/>
    </xf>
    <xf numFmtId="4" fontId="13" fillId="0" borderId="0" xfId="8" applyNumberFormat="1" applyFont="1" applyFill="1" applyBorder="1" applyAlignment="1">
      <alignment horizontal="center" vertical="center"/>
    </xf>
    <xf numFmtId="0" fontId="26" fillId="6" borderId="18" xfId="8" applyFont="1" applyFill="1" applyBorder="1" applyAlignment="1">
      <alignment horizontal="center" vertical="center"/>
    </xf>
    <xf numFmtId="0" fontId="75" fillId="0" borderId="2" xfId="0" applyFont="1" applyBorder="1"/>
    <xf numFmtId="0" fontId="75" fillId="0" borderId="4" xfId="0" applyFont="1" applyBorder="1"/>
    <xf numFmtId="0" fontId="75" fillId="0" borderId="9" xfId="0" applyFont="1" applyBorder="1"/>
    <xf numFmtId="4" fontId="13" fillId="0" borderId="0" xfId="8" applyNumberFormat="1" applyFont="1" applyFill="1" applyBorder="1" applyAlignment="1">
      <alignment horizontal="center" vertical="center"/>
    </xf>
    <xf numFmtId="4" fontId="14" fillId="0" borderId="0" xfId="0" applyNumberFormat="1" applyFont="1" applyFill="1" applyBorder="1" applyAlignment="1">
      <alignment horizontal="center" vertical="center"/>
    </xf>
    <xf numFmtId="4" fontId="13" fillId="0" borderId="0" xfId="8" applyNumberFormat="1" applyFont="1" applyFill="1" applyBorder="1" applyAlignment="1">
      <alignment horizontal="center" vertical="center"/>
    </xf>
    <xf numFmtId="166" fontId="14" fillId="0" borderId="12" xfId="0" applyNumberFormat="1" applyFont="1" applyFill="1" applyBorder="1" applyAlignment="1">
      <alignment horizontal="center" vertical="center"/>
    </xf>
    <xf numFmtId="166" fontId="14" fillId="0" borderId="8" xfId="0" applyNumberFormat="1" applyFont="1" applyFill="1" applyBorder="1" applyAlignment="1">
      <alignment horizontal="center" vertical="center"/>
    </xf>
    <xf numFmtId="0" fontId="14" fillId="0" borderId="12" xfId="0" quotePrefix="1" applyFont="1" applyFill="1" applyBorder="1" applyAlignment="1">
      <alignment horizontal="center" vertical="center"/>
    </xf>
    <xf numFmtId="1" fontId="14" fillId="0" borderId="12" xfId="0" quotePrefix="1" applyNumberFormat="1" applyFont="1" applyFill="1" applyBorder="1" applyAlignment="1">
      <alignment horizontal="center" vertical="center" wrapText="1"/>
    </xf>
    <xf numFmtId="1" fontId="14" fillId="0" borderId="8" xfId="0" quotePrefix="1" applyNumberFormat="1" applyFont="1" applyFill="1" applyBorder="1" applyAlignment="1">
      <alignment horizontal="center" vertical="center" wrapText="1"/>
    </xf>
    <xf numFmtId="166" fontId="14" fillId="9" borderId="0" xfId="0" applyNumberFormat="1" applyFont="1" applyFill="1" applyAlignment="1">
      <alignment horizontal="center"/>
    </xf>
    <xf numFmtId="166" fontId="14" fillId="0" borderId="0" xfId="0" applyNumberFormat="1" applyFont="1" applyAlignment="1">
      <alignment horizontal="center"/>
    </xf>
    <xf numFmtId="172" fontId="28" fillId="4" borderId="49" xfId="11" applyNumberFormat="1" applyFont="1" applyFill="1" applyBorder="1" applyAlignment="1">
      <alignment horizontal="center" vertical="center"/>
    </xf>
    <xf numFmtId="0" fontId="14" fillId="0" borderId="12" xfId="0" applyFont="1" applyFill="1" applyBorder="1" applyAlignment="1">
      <alignment horizontal="center" vertical="center" wrapText="1"/>
    </xf>
    <xf numFmtId="166" fontId="14" fillId="0" borderId="12" xfId="0" applyNumberFormat="1" applyFont="1" applyBorder="1" applyAlignment="1">
      <alignment horizontal="center"/>
    </xf>
    <xf numFmtId="2" fontId="14" fillId="0" borderId="48" xfId="0" applyNumberFormat="1" applyFont="1" applyBorder="1" applyAlignment="1">
      <alignment horizontal="center"/>
    </xf>
    <xf numFmtId="166" fontId="14" fillId="0" borderId="42" xfId="0" applyNumberFormat="1" applyFont="1" applyFill="1" applyBorder="1" applyAlignment="1" applyProtection="1">
      <alignment horizontal="center" vertical="center"/>
    </xf>
    <xf numFmtId="2" fontId="14" fillId="0" borderId="12" xfId="0" applyNumberFormat="1" applyFont="1" applyFill="1" applyBorder="1" applyAlignment="1">
      <alignment horizontal="center" vertical="center"/>
    </xf>
    <xf numFmtId="166" fontId="14" fillId="0" borderId="12" xfId="0" applyNumberFormat="1" applyFont="1" applyFill="1" applyBorder="1" applyAlignment="1">
      <alignment horizontal="center" vertical="center"/>
    </xf>
    <xf numFmtId="0" fontId="26" fillId="6" borderId="44" xfId="8" applyFont="1" applyFill="1" applyBorder="1" applyAlignment="1">
      <alignment horizontal="left" vertical="center"/>
    </xf>
    <xf numFmtId="2" fontId="14" fillId="0" borderId="9" xfId="0" applyNumberFormat="1" applyFont="1" applyFill="1" applyBorder="1" applyAlignment="1">
      <alignment horizontal="left" vertical="center"/>
    </xf>
    <xf numFmtId="2" fontId="14" fillId="0" borderId="3" xfId="0" quotePrefix="1" applyNumberFormat="1" applyFont="1" applyFill="1" applyBorder="1" applyAlignment="1">
      <alignment horizontal="center" vertical="center"/>
    </xf>
    <xf numFmtId="4" fontId="14" fillId="0" borderId="37" xfId="8" applyNumberFormat="1" applyFont="1" applyFill="1" applyBorder="1" applyAlignment="1">
      <alignment horizontal="center" vertical="center"/>
    </xf>
    <xf numFmtId="2" fontId="14" fillId="0" borderId="2" xfId="0" applyNumberFormat="1" applyFont="1" applyFill="1" applyBorder="1" applyAlignment="1">
      <alignment horizontal="left" vertical="center"/>
    </xf>
    <xf numFmtId="2" fontId="14" fillId="0" borderId="1" xfId="0" quotePrefix="1" applyNumberFormat="1" applyFont="1" applyFill="1" applyBorder="1" applyAlignment="1">
      <alignment horizontal="center" vertical="center"/>
    </xf>
    <xf numFmtId="4" fontId="14" fillId="0" borderId="23" xfId="8" applyNumberFormat="1" applyFont="1" applyFill="1" applyBorder="1" applyAlignment="1">
      <alignment horizontal="center" vertical="center"/>
    </xf>
    <xf numFmtId="3" fontId="14" fillId="0" borderId="29" xfId="8" applyNumberFormat="1" applyFont="1" applyFill="1" applyBorder="1" applyAlignment="1">
      <alignment horizontal="center" vertical="center"/>
    </xf>
    <xf numFmtId="2" fontId="14" fillId="0" borderId="4" xfId="0" applyNumberFormat="1" applyFont="1" applyFill="1" applyBorder="1" applyAlignment="1">
      <alignment horizontal="left" vertical="center"/>
    </xf>
    <xf numFmtId="2" fontId="14" fillId="0" borderId="5" xfId="0" quotePrefix="1" applyNumberFormat="1" applyFont="1" applyFill="1" applyBorder="1" applyAlignment="1">
      <alignment horizontal="center" vertical="center"/>
    </xf>
    <xf numFmtId="4" fontId="14" fillId="0" borderId="32" xfId="8" applyNumberFormat="1" applyFont="1" applyFill="1" applyBorder="1" applyAlignment="1">
      <alignment horizontal="center" vertical="center"/>
    </xf>
    <xf numFmtId="3" fontId="14" fillId="0" borderId="30" xfId="8" applyNumberFormat="1" applyFont="1" applyFill="1" applyBorder="1" applyAlignment="1">
      <alignment horizontal="center" vertical="center"/>
    </xf>
    <xf numFmtId="2" fontId="14" fillId="0" borderId="40" xfId="0" applyNumberFormat="1" applyFont="1" applyFill="1" applyBorder="1" applyAlignment="1">
      <alignment horizontal="left" vertical="center"/>
    </xf>
    <xf numFmtId="1" fontId="14" fillId="0" borderId="12" xfId="0" quotePrefix="1" applyNumberFormat="1" applyFont="1" applyFill="1" applyBorder="1" applyAlignment="1">
      <alignment horizontal="center" vertical="center"/>
    </xf>
    <xf numFmtId="1" fontId="14" fillId="0" borderId="33" xfId="0" quotePrefix="1" applyNumberFormat="1" applyFont="1" applyFill="1" applyBorder="1" applyAlignment="1">
      <alignment horizontal="center" vertical="center"/>
    </xf>
    <xf numFmtId="43" fontId="14" fillId="0" borderId="0" xfId="0" applyNumberFormat="1" applyFont="1" applyAlignment="1">
      <alignment horizontal="center"/>
    </xf>
    <xf numFmtId="0" fontId="30" fillId="0" borderId="16" xfId="0" applyFont="1" applyBorder="1" applyAlignment="1">
      <alignment horizontal="left" vertical="center" wrapText="1"/>
    </xf>
    <xf numFmtId="0" fontId="30" fillId="0" borderId="15" xfId="0" applyFont="1" applyBorder="1" applyAlignment="1">
      <alignment horizontal="left" vertical="center"/>
    </xf>
    <xf numFmtId="4" fontId="14" fillId="0" borderId="0" xfId="0" applyNumberFormat="1" applyFont="1" applyFill="1" applyBorder="1" applyAlignment="1">
      <alignment horizontal="center" vertical="center"/>
    </xf>
    <xf numFmtId="4" fontId="13" fillId="0" borderId="0" xfId="8" applyNumberFormat="1" applyFont="1" applyFill="1" applyBorder="1" applyAlignment="1">
      <alignment horizontal="center" vertical="center"/>
    </xf>
    <xf numFmtId="2" fontId="14" fillId="0" borderId="8" xfId="0" applyNumberFormat="1" applyFont="1" applyFill="1" applyBorder="1" applyAlignment="1">
      <alignment horizontal="center" vertical="center"/>
    </xf>
    <xf numFmtId="166" fontId="14" fillId="0" borderId="8" xfId="0" applyNumberFormat="1" applyFont="1" applyFill="1" applyBorder="1" applyAlignment="1">
      <alignment horizontal="center" vertical="center"/>
    </xf>
    <xf numFmtId="4" fontId="13" fillId="0" borderId="0" xfId="8" applyNumberFormat="1" applyFont="1" applyFill="1" applyBorder="1" applyAlignment="1">
      <alignment horizontal="center" vertical="center"/>
    </xf>
    <xf numFmtId="0" fontId="26" fillId="6" borderId="18" xfId="8" applyFont="1" applyFill="1" applyBorder="1" applyAlignment="1">
      <alignment horizontal="center" vertical="center"/>
    </xf>
    <xf numFmtId="0" fontId="14" fillId="0" borderId="2" xfId="0" applyFont="1" applyFill="1" applyBorder="1" applyAlignment="1">
      <alignment horizontal="left" vertical="center"/>
    </xf>
    <xf numFmtId="0" fontId="14" fillId="0" borderId="1" xfId="0" applyFont="1" applyFill="1" applyBorder="1" applyAlignment="1">
      <alignment horizontal="left" vertical="center"/>
    </xf>
    <xf numFmtId="4" fontId="14" fillId="0" borderId="8" xfId="0" applyNumberFormat="1" applyFont="1" applyBorder="1" applyAlignment="1"/>
    <xf numFmtId="4" fontId="13" fillId="2" borderId="37" xfId="8" applyNumberFormat="1" applyFont="1" applyFill="1" applyBorder="1" applyAlignment="1">
      <alignment vertical="center"/>
    </xf>
    <xf numFmtId="4" fontId="13" fillId="2" borderId="23" xfId="8" applyNumberFormat="1" applyFont="1" applyFill="1" applyBorder="1" applyAlignment="1">
      <alignment vertical="center"/>
    </xf>
    <xf numFmtId="4" fontId="13" fillId="2" borderId="32" xfId="8" applyNumberFormat="1" applyFont="1" applyFill="1" applyBorder="1" applyAlignment="1">
      <alignment vertical="center"/>
    </xf>
    <xf numFmtId="0" fontId="60" fillId="6" borderId="44" xfId="8" applyFont="1" applyFill="1" applyBorder="1" applyAlignment="1">
      <alignment horizontal="left" vertical="center"/>
    </xf>
    <xf numFmtId="0" fontId="14" fillId="0" borderId="9" xfId="0" applyFont="1" applyFill="1" applyBorder="1" applyAlignment="1">
      <alignment horizontal="left" vertical="center" wrapText="1"/>
    </xf>
    <xf numFmtId="4" fontId="13" fillId="0" borderId="3" xfId="8" applyNumberFormat="1" applyFont="1" applyFill="1" applyBorder="1" applyAlignment="1">
      <alignment horizontal="center" vertical="center"/>
    </xf>
    <xf numFmtId="0" fontId="14" fillId="0" borderId="2" xfId="0" applyFont="1" applyFill="1" applyBorder="1" applyAlignment="1">
      <alignment horizontal="left" vertical="center" wrapText="1"/>
    </xf>
    <xf numFmtId="0" fontId="14" fillId="0" borderId="4" xfId="0" applyFont="1" applyFill="1" applyBorder="1" applyAlignment="1">
      <alignment horizontal="left" vertical="center" wrapText="1"/>
    </xf>
    <xf numFmtId="3" fontId="13" fillId="0" borderId="0" xfId="8" applyNumberFormat="1" applyFont="1" applyFill="1" applyBorder="1" applyAlignment="1">
      <alignment vertical="center"/>
    </xf>
    <xf numFmtId="0" fontId="60" fillId="6" borderId="45" xfId="8" applyFont="1" applyFill="1" applyBorder="1" applyAlignment="1">
      <alignment horizontal="center" vertical="center"/>
    </xf>
    <xf numFmtId="0" fontId="14" fillId="0" borderId="14" xfId="13" applyNumberFormat="1" applyFont="1" applyFill="1" applyBorder="1" applyAlignment="1">
      <alignment vertical="center" wrapText="1"/>
    </xf>
    <xf numFmtId="1" fontId="14" fillId="0" borderId="1" xfId="8" applyNumberFormat="1" applyFont="1" applyFill="1" applyBorder="1" applyAlignment="1">
      <alignment horizontal="left" vertical="center" wrapText="1"/>
    </xf>
    <xf numFmtId="0" fontId="13" fillId="0" borderId="0" xfId="8" applyFont="1" applyAlignment="1">
      <alignment vertical="center"/>
    </xf>
    <xf numFmtId="0" fontId="14" fillId="0" borderId="0" xfId="8" applyFont="1" applyAlignment="1">
      <alignment vertical="center"/>
    </xf>
    <xf numFmtId="0" fontId="0" fillId="0" borderId="0" xfId="0" applyFill="1" applyBorder="1"/>
    <xf numFmtId="0" fontId="75" fillId="0" borderId="14" xfId="0" applyFont="1" applyBorder="1"/>
    <xf numFmtId="3" fontId="13" fillId="0" borderId="0" xfId="8" applyNumberFormat="1" applyFont="1" applyFill="1" applyBorder="1" applyAlignment="1">
      <alignment horizontal="center" vertical="center"/>
    </xf>
    <xf numFmtId="4" fontId="13" fillId="0" borderId="0" xfId="8" applyNumberFormat="1" applyFont="1" applyFill="1" applyBorder="1" applyAlignment="1">
      <alignment horizontal="center" vertical="center"/>
    </xf>
    <xf numFmtId="0" fontId="28" fillId="4" borderId="17" xfId="8" applyFont="1" applyFill="1" applyBorder="1" applyAlignment="1">
      <alignment horizontal="center" vertical="center"/>
    </xf>
    <xf numFmtId="0" fontId="28" fillId="4" borderId="18" xfId="8" applyFont="1" applyFill="1" applyBorder="1" applyAlignment="1">
      <alignment horizontal="center" vertical="center"/>
    </xf>
    <xf numFmtId="4" fontId="14" fillId="0" borderId="0" xfId="0" applyNumberFormat="1" applyFont="1" applyFill="1" applyBorder="1" applyAlignment="1">
      <alignment horizontal="center" vertical="center"/>
    </xf>
    <xf numFmtId="4" fontId="13" fillId="0" borderId="0" xfId="8" applyNumberFormat="1" applyFont="1" applyFill="1" applyBorder="1" applyAlignment="1">
      <alignment horizontal="center" vertical="center"/>
    </xf>
    <xf numFmtId="4" fontId="13" fillId="0" borderId="23" xfId="8" applyNumberFormat="1" applyFont="1" applyFill="1" applyBorder="1" applyAlignment="1">
      <alignment horizontal="center" vertical="center"/>
    </xf>
    <xf numFmtId="4" fontId="13" fillId="0" borderId="31" xfId="8" applyNumberFormat="1" applyFont="1" applyFill="1" applyBorder="1" applyAlignment="1">
      <alignment horizontal="center" vertical="center"/>
    </xf>
    <xf numFmtId="166" fontId="13" fillId="0" borderId="1" xfId="8" applyNumberFormat="1" applyFont="1" applyFill="1" applyBorder="1" applyAlignment="1">
      <alignment horizontal="center" vertical="center"/>
    </xf>
    <xf numFmtId="4" fontId="13" fillId="0" borderId="1" xfId="8" applyNumberFormat="1" applyFont="1" applyFill="1" applyBorder="1" applyAlignment="1">
      <alignment horizontal="center" vertical="center"/>
    </xf>
    <xf numFmtId="166" fontId="13" fillId="0" borderId="3" xfId="8" applyNumberFormat="1" applyFont="1" applyFill="1" applyBorder="1" applyAlignment="1">
      <alignment horizontal="center" vertical="center"/>
    </xf>
    <xf numFmtId="0" fontId="14" fillId="0" borderId="2" xfId="8" applyFont="1" applyFill="1" applyBorder="1" applyAlignment="1">
      <alignment horizontal="left" vertical="center"/>
    </xf>
    <xf numFmtId="4" fontId="13" fillId="2" borderId="37" xfId="8" applyNumberFormat="1" applyFont="1" applyFill="1" applyBorder="1" applyAlignment="1">
      <alignment horizontal="center" vertical="center"/>
    </xf>
    <xf numFmtId="4" fontId="13" fillId="2" borderId="23" xfId="8" applyNumberFormat="1" applyFont="1" applyFill="1" applyBorder="1" applyAlignment="1">
      <alignment horizontal="center" vertical="center"/>
    </xf>
    <xf numFmtId="4" fontId="13" fillId="2" borderId="32" xfId="8" applyNumberFormat="1" applyFont="1" applyFill="1" applyBorder="1" applyAlignment="1">
      <alignment horizontal="center" vertical="center"/>
    </xf>
    <xf numFmtId="0" fontId="60" fillId="6" borderId="45" xfId="8" applyFont="1" applyFill="1" applyBorder="1" applyAlignment="1">
      <alignment horizontal="left" vertical="center"/>
    </xf>
    <xf numFmtId="4" fontId="78" fillId="0" borderId="0" xfId="8" applyNumberFormat="1" applyFont="1" applyFill="1" applyBorder="1" applyAlignment="1">
      <alignment horizontal="left" vertical="center"/>
    </xf>
    <xf numFmtId="0" fontId="33" fillId="4" borderId="19" xfId="8" applyFont="1" applyFill="1" applyBorder="1" applyAlignment="1">
      <alignment horizontal="left" vertical="center"/>
    </xf>
    <xf numFmtId="0" fontId="28" fillId="4" borderId="17" xfId="8" applyNumberFormat="1" applyFont="1" applyFill="1" applyBorder="1" applyAlignment="1">
      <alignment horizontal="center" vertical="center"/>
    </xf>
    <xf numFmtId="3" fontId="51" fillId="4" borderId="17" xfId="8" applyNumberFormat="1" applyFont="1" applyFill="1" applyBorder="1" applyAlignment="1">
      <alignment horizontal="center" vertical="center"/>
    </xf>
    <xf numFmtId="43" fontId="14" fillId="0" borderId="0" xfId="0" applyNumberFormat="1" applyFont="1" applyAlignment="1">
      <alignment horizontal="center" vertical="center"/>
    </xf>
    <xf numFmtId="0" fontId="14" fillId="11" borderId="0" xfId="0" applyFont="1" applyFill="1" applyBorder="1" applyAlignment="1">
      <alignment horizontal="center"/>
    </xf>
    <xf numFmtId="0" fontId="14" fillId="11" borderId="0" xfId="0" applyFont="1" applyFill="1" applyAlignment="1">
      <alignment horizontal="center"/>
    </xf>
    <xf numFmtId="0" fontId="14" fillId="0" borderId="8" xfId="0" applyFont="1" applyFill="1" applyBorder="1" applyAlignment="1">
      <alignment horizontal="center" vertical="center" wrapText="1"/>
    </xf>
    <xf numFmtId="0" fontId="14" fillId="0" borderId="12" xfId="0" applyNumberFormat="1" applyFont="1" applyFill="1" applyBorder="1" applyAlignment="1" applyProtection="1">
      <alignment horizontal="center" vertical="center"/>
    </xf>
    <xf numFmtId="166" fontId="14" fillId="0" borderId="46" xfId="0" applyNumberFormat="1" applyFont="1" applyFill="1" applyBorder="1" applyAlignment="1">
      <alignment vertical="center"/>
    </xf>
    <xf numFmtId="166" fontId="14" fillId="0" borderId="10" xfId="0" applyNumberFormat="1" applyFont="1" applyFill="1" applyBorder="1" applyAlignment="1">
      <alignment vertical="center"/>
    </xf>
    <xf numFmtId="166" fontId="14" fillId="0" borderId="15" xfId="0" applyNumberFormat="1" applyFont="1" applyFill="1" applyBorder="1" applyAlignment="1">
      <alignment vertical="center"/>
    </xf>
    <xf numFmtId="166" fontId="14" fillId="0" borderId="16" xfId="0" applyNumberFormat="1" applyFont="1" applyFill="1" applyBorder="1" applyAlignment="1">
      <alignment vertical="center"/>
    </xf>
    <xf numFmtId="166" fontId="14" fillId="0" borderId="61" xfId="0" applyNumberFormat="1" applyFont="1" applyFill="1" applyBorder="1" applyAlignment="1">
      <alignment vertical="center"/>
    </xf>
    <xf numFmtId="166" fontId="14" fillId="0" borderId="43" xfId="0" applyNumberFormat="1" applyFont="1" applyFill="1" applyBorder="1" applyAlignment="1">
      <alignment vertical="center"/>
    </xf>
    <xf numFmtId="0" fontId="14" fillId="0" borderId="24" xfId="0" applyNumberFormat="1" applyFont="1" applyFill="1" applyBorder="1" applyAlignment="1" applyProtection="1">
      <alignment horizontal="left" vertical="center"/>
    </xf>
    <xf numFmtId="166" fontId="30" fillId="0" borderId="15" xfId="0" applyNumberFormat="1" applyFont="1" applyFill="1" applyBorder="1" applyAlignment="1" applyProtection="1">
      <alignment vertical="center"/>
    </xf>
    <xf numFmtId="166" fontId="14" fillId="0" borderId="16" xfId="0" applyNumberFormat="1" applyFont="1" applyFill="1" applyBorder="1" applyAlignment="1" applyProtection="1">
      <alignment vertical="center"/>
    </xf>
    <xf numFmtId="166" fontId="30" fillId="0" borderId="61" xfId="0" applyNumberFormat="1" applyFont="1" applyFill="1" applyBorder="1" applyAlignment="1" applyProtection="1">
      <alignment vertical="center"/>
    </xf>
    <xf numFmtId="166" fontId="14" fillId="0" borderId="43" xfId="0" applyNumberFormat="1" applyFont="1" applyFill="1" applyBorder="1" applyAlignment="1" applyProtection="1">
      <alignment vertical="center"/>
    </xf>
    <xf numFmtId="166" fontId="14" fillId="0" borderId="5" xfId="0" applyNumberFormat="1" applyFont="1" applyFill="1" applyBorder="1" applyAlignment="1" applyProtection="1">
      <alignment horizontal="center" vertical="center"/>
    </xf>
    <xf numFmtId="4" fontId="14" fillId="0" borderId="0" xfId="0" applyNumberFormat="1" applyFont="1" applyFill="1" applyBorder="1" applyAlignment="1">
      <alignment horizontal="center" vertical="center"/>
    </xf>
    <xf numFmtId="4" fontId="13" fillId="0" borderId="0" xfId="8" applyNumberFormat="1" applyFont="1" applyFill="1" applyBorder="1" applyAlignment="1">
      <alignment horizontal="center" vertical="center"/>
    </xf>
    <xf numFmtId="4" fontId="13" fillId="0" borderId="23" xfId="8" applyNumberFormat="1" applyFont="1" applyFill="1" applyBorder="1" applyAlignment="1">
      <alignment horizontal="center" vertical="center"/>
    </xf>
    <xf numFmtId="4" fontId="13" fillId="0" borderId="48" xfId="8" applyNumberFormat="1" applyFont="1" applyFill="1" applyBorder="1" applyAlignment="1">
      <alignment horizontal="center" vertical="center"/>
    </xf>
    <xf numFmtId="4" fontId="13" fillId="0" borderId="32" xfId="8" applyNumberFormat="1" applyFont="1" applyFill="1" applyBorder="1" applyAlignment="1">
      <alignment horizontal="center" vertical="center"/>
    </xf>
    <xf numFmtId="3" fontId="14" fillId="11" borderId="0" xfId="0" applyNumberFormat="1" applyFont="1" applyFill="1" applyAlignment="1">
      <alignment horizontal="center"/>
    </xf>
    <xf numFmtId="166" fontId="14" fillId="0" borderId="1" xfId="0" applyNumberFormat="1" applyFont="1" applyFill="1" applyBorder="1" applyAlignment="1">
      <alignment horizontal="center" vertical="center"/>
    </xf>
    <xf numFmtId="2" fontId="14" fillId="0" borderId="1" xfId="0" applyNumberFormat="1" applyFont="1" applyFill="1" applyBorder="1" applyAlignment="1">
      <alignment horizontal="center" vertical="center"/>
    </xf>
    <xf numFmtId="4" fontId="13" fillId="0" borderId="0" xfId="8" applyNumberFormat="1" applyFont="1" applyFill="1" applyBorder="1" applyAlignment="1">
      <alignment horizontal="center" vertical="center"/>
    </xf>
    <xf numFmtId="166" fontId="14" fillId="0" borderId="33" xfId="0" applyNumberFormat="1" applyFont="1" applyFill="1" applyBorder="1" applyAlignment="1">
      <alignment horizontal="center" vertical="center"/>
    </xf>
    <xf numFmtId="0" fontId="14" fillId="0" borderId="1" xfId="0" quotePrefix="1" applyNumberFormat="1" applyFont="1" applyFill="1" applyBorder="1" applyAlignment="1" applyProtection="1">
      <alignment horizontal="center" vertical="center"/>
    </xf>
    <xf numFmtId="0" fontId="60" fillId="6" borderId="49" xfId="8" applyFont="1" applyFill="1" applyBorder="1" applyAlignment="1">
      <alignment horizontal="center" vertical="center"/>
    </xf>
    <xf numFmtId="4" fontId="13" fillId="2" borderId="60" xfId="8" applyNumberFormat="1" applyFont="1" applyFill="1" applyBorder="1" applyAlignment="1">
      <alignment vertical="center"/>
    </xf>
    <xf numFmtId="0" fontId="30" fillId="0" borderId="33" xfId="0" applyFont="1" applyFill="1" applyBorder="1" applyAlignment="1">
      <alignment vertical="center"/>
    </xf>
    <xf numFmtId="0" fontId="14" fillId="0" borderId="35" xfId="0" applyFont="1" applyBorder="1" applyAlignment="1">
      <alignment horizontal="left" vertical="center"/>
    </xf>
    <xf numFmtId="0" fontId="12" fillId="0" borderId="0" xfId="8" applyFill="1" applyAlignment="1">
      <alignment horizontal="center" vertical="center"/>
    </xf>
    <xf numFmtId="0" fontId="30" fillId="0" borderId="1" xfId="0" applyFont="1" applyFill="1" applyBorder="1" applyAlignment="1">
      <alignment vertical="center"/>
    </xf>
    <xf numFmtId="0" fontId="30" fillId="0" borderId="3" xfId="0" applyFont="1" applyFill="1" applyBorder="1" applyAlignment="1">
      <alignment vertical="center"/>
    </xf>
    <xf numFmtId="0" fontId="30" fillId="0" borderId="5" xfId="0" applyFont="1" applyFill="1" applyBorder="1" applyAlignment="1">
      <alignment vertical="center"/>
    </xf>
    <xf numFmtId="4" fontId="13" fillId="0" borderId="0" xfId="8" applyNumberFormat="1" applyFont="1" applyFill="1" applyBorder="1" applyAlignment="1">
      <alignment horizontal="center" vertical="center"/>
    </xf>
    <xf numFmtId="166" fontId="14" fillId="0" borderId="1" xfId="0" applyNumberFormat="1" applyFont="1" applyFill="1" applyBorder="1" applyAlignment="1">
      <alignment horizontal="center" vertical="center"/>
    </xf>
    <xf numFmtId="2" fontId="14" fillId="0" borderId="1" xfId="0" applyNumberFormat="1" applyFont="1" applyFill="1" applyBorder="1" applyAlignment="1">
      <alignment horizontal="center" vertical="center"/>
    </xf>
    <xf numFmtId="0" fontId="14" fillId="0" borderId="56" xfId="13" applyNumberFormat="1" applyFont="1" applyFill="1" applyBorder="1" applyAlignment="1">
      <alignment vertical="center" wrapText="1"/>
    </xf>
    <xf numFmtId="0" fontId="14" fillId="0" borderId="9" xfId="0" applyFont="1" applyBorder="1" applyAlignment="1">
      <alignment horizontal="left" vertical="center"/>
    </xf>
    <xf numFmtId="0" fontId="14" fillId="0" borderId="2" xfId="0" applyFont="1" applyBorder="1" applyAlignment="1">
      <alignment horizontal="left" vertical="center"/>
    </xf>
    <xf numFmtId="0" fontId="14" fillId="0" borderId="4" xfId="0" applyFont="1" applyBorder="1" applyAlignment="1">
      <alignment horizontal="left" vertical="center"/>
    </xf>
    <xf numFmtId="0" fontId="69" fillId="6" borderId="19" xfId="8" applyFont="1" applyFill="1" applyBorder="1" applyAlignment="1">
      <alignment vertical="center"/>
    </xf>
    <xf numFmtId="4" fontId="14" fillId="0" borderId="0" xfId="0" applyNumberFormat="1" applyFont="1" applyFill="1" applyBorder="1" applyAlignment="1">
      <alignment horizontal="center" vertical="center"/>
    </xf>
    <xf numFmtId="4" fontId="13" fillId="0" borderId="0" xfId="8" applyNumberFormat="1" applyFont="1" applyFill="1" applyBorder="1" applyAlignment="1">
      <alignment horizontal="center" vertical="center"/>
    </xf>
    <xf numFmtId="166" fontId="14" fillId="0" borderId="1" xfId="0" applyNumberFormat="1" applyFont="1" applyFill="1" applyBorder="1" applyAlignment="1">
      <alignment horizontal="center" vertical="center"/>
    </xf>
    <xf numFmtId="166" fontId="14" fillId="0" borderId="8" xfId="0" applyNumberFormat="1" applyFont="1" applyFill="1" applyBorder="1" applyAlignment="1">
      <alignment horizontal="center" vertical="center"/>
    </xf>
    <xf numFmtId="166" fontId="14" fillId="0" borderId="1" xfId="0" applyNumberFormat="1" applyFont="1" applyFill="1" applyBorder="1" applyAlignment="1">
      <alignment horizontal="center" vertical="center"/>
    </xf>
    <xf numFmtId="0" fontId="28" fillId="4" borderId="69" xfId="8" applyFont="1" applyFill="1" applyBorder="1" applyAlignment="1">
      <alignment horizontal="left" vertical="center"/>
    </xf>
    <xf numFmtId="0" fontId="28" fillId="4" borderId="65" xfId="8" applyFont="1" applyFill="1" applyBorder="1" applyAlignment="1">
      <alignment horizontal="center" vertical="center"/>
    </xf>
    <xf numFmtId="0" fontId="28" fillId="4" borderId="65" xfId="8" applyNumberFormat="1" applyFont="1" applyFill="1" applyBorder="1" applyAlignment="1">
      <alignment horizontal="center" vertical="center"/>
    </xf>
    <xf numFmtId="3" fontId="51" fillId="4" borderId="65" xfId="8" applyNumberFormat="1" applyFont="1" applyFill="1" applyBorder="1" applyAlignment="1">
      <alignment horizontal="center" vertical="center"/>
    </xf>
    <xf numFmtId="172" fontId="28" fillId="4" borderId="44" xfId="11" applyNumberFormat="1" applyFont="1" applyFill="1" applyBorder="1" applyAlignment="1">
      <alignment horizontal="center" vertical="center"/>
    </xf>
    <xf numFmtId="0" fontId="28" fillId="4" borderId="18" xfId="8" applyFont="1" applyFill="1" applyBorder="1" applyAlignment="1">
      <alignment vertical="center" wrapText="1"/>
    </xf>
    <xf numFmtId="0" fontId="14" fillId="0" borderId="63" xfId="0" applyNumberFormat="1" applyFont="1" applyFill="1" applyBorder="1" applyAlignment="1">
      <alignment horizontal="center" vertical="center"/>
    </xf>
    <xf numFmtId="166" fontId="14" fillId="11" borderId="0" xfId="0" applyNumberFormat="1" applyFont="1" applyFill="1" applyAlignment="1">
      <alignment horizontal="center"/>
    </xf>
    <xf numFmtId="4" fontId="14" fillId="0" borderId="0" xfId="0" applyNumberFormat="1" applyFont="1" applyFill="1" applyBorder="1" applyAlignment="1">
      <alignment horizontal="center" vertical="center"/>
    </xf>
    <xf numFmtId="4" fontId="13" fillId="0" borderId="0" xfId="8" applyNumberFormat="1" applyFont="1" applyFill="1" applyBorder="1" applyAlignment="1">
      <alignment horizontal="center" vertical="center"/>
    </xf>
    <xf numFmtId="166" fontId="14" fillId="0" borderId="1" xfId="0" applyNumberFormat="1" applyFont="1" applyFill="1" applyBorder="1" applyAlignment="1">
      <alignment horizontal="center" vertical="center"/>
    </xf>
    <xf numFmtId="166" fontId="14" fillId="0" borderId="8" xfId="0" applyNumberFormat="1" applyFont="1" applyFill="1" applyBorder="1" applyAlignment="1">
      <alignment horizontal="center" vertical="center"/>
    </xf>
    <xf numFmtId="0" fontId="14" fillId="0" borderId="38" xfId="8" applyFont="1" applyFill="1" applyBorder="1" applyAlignment="1">
      <alignment horizontal="left" vertical="center"/>
    </xf>
    <xf numFmtId="0" fontId="30" fillId="0" borderId="16" xfId="0" applyFont="1" applyBorder="1" applyAlignment="1">
      <alignment horizontal="left" vertical="center" wrapText="1"/>
    </xf>
    <xf numFmtId="2" fontId="14" fillId="0" borderId="0" xfId="0" applyNumberFormat="1" applyFont="1" applyFill="1" applyBorder="1" applyAlignment="1">
      <alignment horizontal="center" vertical="center" wrapText="1"/>
    </xf>
    <xf numFmtId="0" fontId="25" fillId="6" borderId="19" xfId="0" applyFont="1" applyFill="1" applyBorder="1" applyAlignment="1">
      <alignment horizontal="left" vertical="center"/>
    </xf>
    <xf numFmtId="4" fontId="14" fillId="0" borderId="0" xfId="0" applyNumberFormat="1" applyFont="1" applyFill="1" applyBorder="1" applyAlignment="1">
      <alignment horizontal="center" vertical="center"/>
    </xf>
    <xf numFmtId="0" fontId="28" fillId="4" borderId="17" xfId="8" applyFont="1" applyFill="1" applyBorder="1" applyAlignment="1">
      <alignment horizontal="center" vertical="center"/>
    </xf>
    <xf numFmtId="0" fontId="28" fillId="4" borderId="18" xfId="8" applyFont="1" applyFill="1" applyBorder="1" applyAlignment="1">
      <alignment horizontal="center" vertical="center"/>
    </xf>
    <xf numFmtId="4" fontId="13" fillId="0" borderId="0" xfId="8" applyNumberFormat="1" applyFont="1" applyFill="1" applyBorder="1" applyAlignment="1">
      <alignment horizontal="center" vertical="center"/>
    </xf>
    <xf numFmtId="1" fontId="12" fillId="9" borderId="0" xfId="8" applyNumberFormat="1" applyFill="1" applyAlignment="1">
      <alignment vertical="center"/>
    </xf>
    <xf numFmtId="3" fontId="62" fillId="4" borderId="17" xfId="8" applyNumberFormat="1" applyFont="1" applyFill="1" applyBorder="1" applyAlignment="1">
      <alignment horizontal="center" vertical="center"/>
    </xf>
    <xf numFmtId="4" fontId="80" fillId="0" borderId="0" xfId="8" applyNumberFormat="1" applyFont="1" applyFill="1" applyBorder="1" applyAlignment="1">
      <alignment horizontal="center" vertical="center"/>
    </xf>
    <xf numFmtId="172" fontId="26" fillId="6" borderId="49" xfId="11" applyNumberFormat="1" applyFont="1" applyFill="1" applyBorder="1" applyAlignment="1">
      <alignment horizontal="center" vertical="center"/>
    </xf>
    <xf numFmtId="4" fontId="29" fillId="0" borderId="0" xfId="0" applyNumberFormat="1" applyFont="1" applyFill="1" applyBorder="1" applyAlignment="1">
      <alignment horizontal="center" vertical="center"/>
    </xf>
    <xf numFmtId="0" fontId="29" fillId="0" borderId="0" xfId="0" applyFont="1" applyFill="1" applyBorder="1" applyAlignment="1">
      <alignment horizontal="center" vertical="center"/>
    </xf>
    <xf numFmtId="3" fontId="29" fillId="0" borderId="0" xfId="0" applyNumberFormat="1" applyFont="1" applyAlignment="1">
      <alignment horizontal="center" vertical="center"/>
    </xf>
    <xf numFmtId="169" fontId="29" fillId="0" borderId="0" xfId="0" applyNumberFormat="1" applyFont="1" applyAlignment="1">
      <alignment horizontal="center" vertical="center"/>
    </xf>
    <xf numFmtId="0" fontId="29" fillId="0" borderId="0" xfId="0" applyFont="1" applyAlignment="1">
      <alignment horizontal="center" vertical="center"/>
    </xf>
    <xf numFmtId="0" fontId="14" fillId="0" borderId="19" xfId="0" applyFont="1" applyBorder="1" applyAlignment="1">
      <alignment horizontal="left"/>
    </xf>
    <xf numFmtId="166" fontId="14" fillId="0" borderId="11" xfId="0" applyNumberFormat="1" applyFont="1" applyFill="1" applyBorder="1" applyAlignment="1" applyProtection="1">
      <alignment horizontal="center" vertical="center"/>
    </xf>
    <xf numFmtId="0" fontId="14" fillId="0" borderId="11" xfId="0" applyFont="1" applyFill="1" applyBorder="1" applyAlignment="1">
      <alignment horizontal="center" wrapText="1"/>
    </xf>
    <xf numFmtId="4" fontId="63" fillId="0" borderId="0" xfId="8" applyNumberFormat="1" applyFont="1" applyFill="1" applyBorder="1" applyAlignment="1">
      <alignment horizontal="left" vertical="center"/>
    </xf>
    <xf numFmtId="2" fontId="14" fillId="0" borderId="38" xfId="0" applyNumberFormat="1" applyFont="1" applyFill="1" applyBorder="1" applyAlignment="1">
      <alignment horizontal="center" vertical="center"/>
    </xf>
    <xf numFmtId="2" fontId="14" fillId="0" borderId="40" xfId="0" applyNumberFormat="1" applyFont="1" applyFill="1" applyBorder="1" applyAlignment="1">
      <alignment horizontal="center" vertical="center"/>
    </xf>
    <xf numFmtId="2" fontId="14" fillId="0" borderId="36" xfId="0" applyNumberFormat="1" applyFont="1" applyFill="1" applyBorder="1" applyAlignment="1">
      <alignment horizontal="center" vertical="center"/>
    </xf>
    <xf numFmtId="0" fontId="14" fillId="0" borderId="4" xfId="0" applyFont="1" applyFill="1" applyBorder="1" applyAlignment="1"/>
    <xf numFmtId="4" fontId="13" fillId="0" borderId="0" xfId="8" applyNumberFormat="1" applyFont="1" applyFill="1" applyBorder="1" applyAlignment="1">
      <alignment horizontal="center" vertical="center"/>
    </xf>
    <xf numFmtId="0" fontId="14" fillId="0" borderId="2" xfId="13" applyNumberFormat="1" applyFont="1" applyFill="1" applyBorder="1" applyAlignment="1">
      <alignment vertical="center" wrapText="1"/>
    </xf>
    <xf numFmtId="0" fontId="14" fillId="0" borderId="62" xfId="13" applyNumberFormat="1" applyFont="1" applyFill="1" applyBorder="1" applyAlignment="1">
      <alignment vertical="center" wrapText="1"/>
    </xf>
    <xf numFmtId="0" fontId="14" fillId="0" borderId="12" xfId="0" applyFont="1" applyFill="1" applyBorder="1" applyAlignment="1">
      <alignment horizontal="center" wrapText="1"/>
    </xf>
    <xf numFmtId="4" fontId="14" fillId="0" borderId="0" xfId="0" applyNumberFormat="1" applyFont="1" applyFill="1" applyBorder="1" applyAlignment="1">
      <alignment horizontal="center" vertical="center"/>
    </xf>
    <xf numFmtId="4" fontId="13" fillId="0" borderId="0" xfId="8" applyNumberFormat="1" applyFont="1" applyFill="1" applyBorder="1" applyAlignment="1">
      <alignment horizontal="center" vertical="center"/>
    </xf>
    <xf numFmtId="4" fontId="13" fillId="0" borderId="23" xfId="8" applyNumberFormat="1" applyFont="1" applyFill="1" applyBorder="1" applyAlignment="1">
      <alignment horizontal="center" vertical="center"/>
    </xf>
    <xf numFmtId="4" fontId="13" fillId="0" borderId="31" xfId="8" applyNumberFormat="1" applyFont="1" applyFill="1" applyBorder="1" applyAlignment="1">
      <alignment horizontal="center" vertical="center"/>
    </xf>
    <xf numFmtId="4" fontId="13" fillId="0" borderId="48" xfId="8" applyNumberFormat="1" applyFont="1" applyFill="1" applyBorder="1" applyAlignment="1">
      <alignment horizontal="center" vertical="center"/>
    </xf>
    <xf numFmtId="4" fontId="13" fillId="0" borderId="32" xfId="8" applyNumberFormat="1" applyFont="1" applyFill="1" applyBorder="1" applyAlignment="1">
      <alignment horizontal="center" vertical="center"/>
    </xf>
    <xf numFmtId="4" fontId="13" fillId="0" borderId="37" xfId="8" applyNumberFormat="1" applyFont="1" applyFill="1" applyBorder="1" applyAlignment="1">
      <alignment horizontal="center" vertical="center"/>
    </xf>
    <xf numFmtId="4" fontId="13" fillId="0" borderId="70" xfId="8" applyNumberFormat="1" applyFont="1" applyFill="1" applyBorder="1" applyAlignment="1">
      <alignment horizontal="center" vertical="center"/>
    </xf>
    <xf numFmtId="3" fontId="14" fillId="0" borderId="0" xfId="0" applyNumberFormat="1" applyFont="1" applyFill="1" applyBorder="1" applyAlignment="1">
      <alignment horizontal="center" vertical="center" wrapText="1"/>
    </xf>
    <xf numFmtId="3" fontId="51" fillId="0" borderId="15" xfId="0" applyNumberFormat="1" applyFont="1" applyFill="1" applyBorder="1" applyAlignment="1">
      <alignment horizontal="center" vertical="center"/>
    </xf>
    <xf numFmtId="4" fontId="13" fillId="0" borderId="50" xfId="8" applyNumberFormat="1" applyFont="1" applyFill="1" applyBorder="1" applyAlignment="1">
      <alignment horizontal="center" vertical="center"/>
    </xf>
    <xf numFmtId="4" fontId="13" fillId="0" borderId="23" xfId="8" applyNumberFormat="1" applyFont="1" applyFill="1" applyBorder="1" applyAlignment="1">
      <alignment horizontal="center" vertical="center"/>
    </xf>
    <xf numFmtId="4" fontId="13" fillId="0" borderId="37" xfId="8" applyNumberFormat="1" applyFont="1" applyFill="1" applyBorder="1" applyAlignment="1">
      <alignment horizontal="center" vertical="center"/>
    </xf>
    <xf numFmtId="4" fontId="13" fillId="0" borderId="32" xfId="8" applyNumberFormat="1" applyFont="1" applyFill="1" applyBorder="1" applyAlignment="1">
      <alignment horizontal="center" vertical="center"/>
    </xf>
    <xf numFmtId="0" fontId="30" fillId="0" borderId="1" xfId="0" applyFont="1" applyFill="1" applyBorder="1" applyAlignment="1">
      <alignment vertical="center"/>
    </xf>
    <xf numFmtId="0" fontId="14" fillId="7" borderId="5" xfId="8" applyFont="1" applyFill="1" applyBorder="1" applyAlignment="1">
      <alignment horizontal="center" vertical="center" wrapText="1"/>
    </xf>
    <xf numFmtId="0" fontId="30" fillId="0" borderId="3" xfId="0" applyFont="1" applyFill="1" applyBorder="1" applyAlignment="1">
      <alignment vertical="center"/>
    </xf>
    <xf numFmtId="0" fontId="30" fillId="0" borderId="5" xfId="0" applyFont="1" applyFill="1" applyBorder="1" applyAlignment="1">
      <alignment vertical="center"/>
    </xf>
    <xf numFmtId="0" fontId="14" fillId="7" borderId="3" xfId="8" applyFont="1" applyFill="1" applyBorder="1" applyAlignment="1">
      <alignment horizontal="center" vertical="center" wrapText="1"/>
    </xf>
    <xf numFmtId="0" fontId="14" fillId="0" borderId="1" xfId="0" applyFont="1" applyBorder="1" applyAlignment="1">
      <alignment horizontal="center"/>
    </xf>
    <xf numFmtId="0" fontId="14" fillId="0" borderId="5" xfId="0" applyFont="1" applyBorder="1" applyAlignment="1">
      <alignment horizontal="center"/>
    </xf>
    <xf numFmtId="0" fontId="14" fillId="0" borderId="3" xfId="0" applyFont="1" applyBorder="1" applyAlignment="1">
      <alignment horizontal="center"/>
    </xf>
    <xf numFmtId="0" fontId="14" fillId="0" borderId="12" xfId="0" applyFont="1" applyBorder="1" applyAlignment="1">
      <alignment horizontal="center"/>
    </xf>
    <xf numFmtId="4" fontId="13" fillId="0" borderId="20" xfId="8" applyNumberFormat="1" applyFont="1" applyFill="1" applyBorder="1" applyAlignment="1">
      <alignment horizontal="center" vertical="center"/>
    </xf>
    <xf numFmtId="166" fontId="14" fillId="0" borderId="3" xfId="8" applyNumberFormat="1" applyFont="1" applyFill="1" applyBorder="1" applyAlignment="1">
      <alignment horizontal="center" vertical="center" wrapText="1"/>
    </xf>
    <xf numFmtId="166" fontId="14" fillId="0" borderId="1" xfId="8" applyNumberFormat="1" applyFont="1" applyFill="1" applyBorder="1" applyAlignment="1">
      <alignment horizontal="center" vertical="center" wrapText="1"/>
    </xf>
    <xf numFmtId="166" fontId="14" fillId="0" borderId="5" xfId="8" applyNumberFormat="1" applyFont="1" applyFill="1" applyBorder="1" applyAlignment="1">
      <alignment horizontal="center" vertical="center" wrapText="1"/>
    </xf>
    <xf numFmtId="4" fontId="13" fillId="0" borderId="45" xfId="8" applyNumberFormat="1" applyFont="1" applyFill="1" applyBorder="1" applyAlignment="1">
      <alignment horizontal="center" vertical="center"/>
    </xf>
    <xf numFmtId="1" fontId="14" fillId="0" borderId="3" xfId="8" applyNumberFormat="1" applyFont="1" applyFill="1" applyBorder="1" applyAlignment="1">
      <alignment horizontal="center" vertical="center" wrapText="1"/>
    </xf>
    <xf numFmtId="1" fontId="14" fillId="0" borderId="1" xfId="8" applyNumberFormat="1" applyFont="1" applyFill="1" applyBorder="1" applyAlignment="1">
      <alignment horizontal="center" vertical="center" wrapText="1"/>
    </xf>
    <xf numFmtId="1" fontId="14" fillId="0" borderId="5" xfId="8" applyNumberFormat="1" applyFont="1" applyFill="1" applyBorder="1" applyAlignment="1">
      <alignment horizontal="center" vertical="center" wrapText="1"/>
    </xf>
    <xf numFmtId="4" fontId="13" fillId="0" borderId="23" xfId="8" applyNumberFormat="1" applyFont="1" applyFill="1" applyBorder="1" applyAlignment="1">
      <alignment horizontal="center" vertical="center"/>
    </xf>
    <xf numFmtId="4" fontId="13" fillId="0" borderId="31" xfId="8" applyNumberFormat="1" applyFont="1" applyFill="1" applyBorder="1" applyAlignment="1">
      <alignment horizontal="center" vertical="center"/>
    </xf>
    <xf numFmtId="3" fontId="14" fillId="0" borderId="1" xfId="0" applyNumberFormat="1" applyFont="1" applyFill="1" applyBorder="1" applyAlignment="1">
      <alignment horizontal="center" vertical="center"/>
    </xf>
    <xf numFmtId="4" fontId="13" fillId="0" borderId="48" xfId="8" applyNumberFormat="1" applyFont="1" applyFill="1" applyBorder="1" applyAlignment="1">
      <alignment horizontal="center" vertical="center"/>
    </xf>
    <xf numFmtId="4" fontId="13" fillId="0" borderId="32" xfId="8" applyNumberFormat="1" applyFont="1" applyFill="1" applyBorder="1" applyAlignment="1">
      <alignment horizontal="center" vertical="center"/>
    </xf>
    <xf numFmtId="4" fontId="13" fillId="0" borderId="37" xfId="8" applyNumberFormat="1" applyFont="1" applyFill="1" applyBorder="1" applyAlignment="1">
      <alignment horizontal="center" vertical="center"/>
    </xf>
    <xf numFmtId="3" fontId="14" fillId="0" borderId="12" xfId="0" applyNumberFormat="1" applyFont="1" applyBorder="1" applyAlignment="1">
      <alignment horizontal="center" vertical="center"/>
    </xf>
    <xf numFmtId="3" fontId="14" fillId="0" borderId="1" xfId="0" applyNumberFormat="1" applyFont="1" applyBorder="1" applyAlignment="1">
      <alignment horizontal="center" vertical="center"/>
    </xf>
    <xf numFmtId="4" fontId="13" fillId="0" borderId="70" xfId="8" applyNumberFormat="1" applyFont="1" applyFill="1" applyBorder="1" applyAlignment="1">
      <alignment horizontal="center" vertical="center"/>
    </xf>
    <xf numFmtId="166" fontId="14" fillId="0" borderId="1" xfId="0" applyNumberFormat="1" applyFont="1" applyFill="1" applyBorder="1" applyAlignment="1">
      <alignment horizontal="center" vertical="center"/>
    </xf>
    <xf numFmtId="2" fontId="14" fillId="0" borderId="1" xfId="0" applyNumberFormat="1" applyFont="1" applyFill="1" applyBorder="1" applyAlignment="1">
      <alignment horizontal="center" vertical="center"/>
    </xf>
    <xf numFmtId="2" fontId="14" fillId="0" borderId="12" xfId="0" applyNumberFormat="1" applyFont="1" applyFill="1" applyBorder="1" applyAlignment="1">
      <alignment horizontal="center" vertical="center"/>
    </xf>
    <xf numFmtId="2" fontId="14" fillId="0" borderId="1" xfId="0" applyNumberFormat="1" applyFont="1" applyFill="1" applyBorder="1" applyAlignment="1">
      <alignment horizontal="center" vertical="center"/>
    </xf>
    <xf numFmtId="166" fontId="14" fillId="0" borderId="1" xfId="0" applyNumberFormat="1" applyFont="1" applyFill="1" applyBorder="1" applyAlignment="1">
      <alignment horizontal="center" vertical="center"/>
    </xf>
    <xf numFmtId="166" fontId="14" fillId="0" borderId="12" xfId="0" applyNumberFormat="1" applyFont="1" applyFill="1" applyBorder="1" applyAlignment="1">
      <alignment horizontal="center" vertical="center"/>
    </xf>
    <xf numFmtId="3" fontId="51" fillId="0" borderId="3" xfId="0" applyNumberFormat="1" applyFont="1" applyFill="1" applyBorder="1" applyAlignment="1">
      <alignment horizontal="center" wrapText="1"/>
    </xf>
    <xf numFmtId="3" fontId="51" fillId="0" borderId="1" xfId="0" applyNumberFormat="1" applyFont="1" applyFill="1" applyBorder="1" applyAlignment="1">
      <alignment horizontal="center" wrapText="1"/>
    </xf>
    <xf numFmtId="3" fontId="51" fillId="0" borderId="5" xfId="0" applyNumberFormat="1" applyFont="1" applyFill="1" applyBorder="1" applyAlignment="1">
      <alignment horizontal="center" wrapText="1"/>
    </xf>
    <xf numFmtId="3" fontId="51" fillId="0" borderId="42" xfId="0" applyNumberFormat="1" applyFont="1" applyFill="1" applyBorder="1" applyAlignment="1">
      <alignment horizontal="center" wrapText="1"/>
    </xf>
    <xf numFmtId="0" fontId="14" fillId="0" borderId="56" xfId="0" applyFont="1" applyBorder="1" applyAlignment="1">
      <alignment horizontal="left"/>
    </xf>
    <xf numFmtId="2" fontId="14" fillId="0" borderId="34" xfId="0" applyNumberFormat="1" applyFont="1" applyBorder="1" applyAlignment="1">
      <alignment horizontal="center"/>
    </xf>
    <xf numFmtId="3" fontId="51" fillId="0" borderId="68" xfId="0" applyNumberFormat="1" applyFont="1" applyFill="1" applyBorder="1" applyAlignment="1">
      <alignment horizontal="center" vertical="center"/>
    </xf>
    <xf numFmtId="2" fontId="14" fillId="0" borderId="50" xfId="0" applyNumberFormat="1" applyFont="1" applyBorder="1" applyAlignment="1">
      <alignment horizontal="center"/>
    </xf>
    <xf numFmtId="3" fontId="51" fillId="0" borderId="46" xfId="0" applyNumberFormat="1" applyFont="1" applyFill="1" applyBorder="1" applyAlignment="1">
      <alignment horizontal="center" vertical="center"/>
    </xf>
    <xf numFmtId="3" fontId="51" fillId="0" borderId="61" xfId="0" applyNumberFormat="1" applyFont="1" applyFill="1" applyBorder="1" applyAlignment="1">
      <alignment horizontal="center" vertical="center"/>
    </xf>
    <xf numFmtId="0" fontId="12" fillId="0" borderId="37" xfId="8" applyBorder="1" applyAlignment="1">
      <alignment vertical="center"/>
    </xf>
    <xf numFmtId="0" fontId="14" fillId="0" borderId="35" xfId="8" applyFont="1" applyFill="1" applyBorder="1" applyAlignment="1">
      <alignment horizontal="left" vertical="center"/>
    </xf>
    <xf numFmtId="0" fontId="14" fillId="0" borderId="64" xfId="8" applyFont="1" applyFill="1" applyBorder="1" applyAlignment="1">
      <alignment horizontal="left" vertical="center"/>
    </xf>
    <xf numFmtId="2" fontId="12" fillId="0" borderId="37" xfId="8" applyNumberFormat="1" applyBorder="1" applyAlignment="1">
      <alignment vertical="center"/>
    </xf>
    <xf numFmtId="2" fontId="12" fillId="0" borderId="23" xfId="8" applyNumberFormat="1" applyBorder="1" applyAlignment="1">
      <alignment vertical="center"/>
    </xf>
    <xf numFmtId="2" fontId="12" fillId="0" borderId="32" xfId="8" applyNumberFormat="1" applyBorder="1" applyAlignment="1">
      <alignment vertical="center"/>
    </xf>
    <xf numFmtId="0" fontId="12" fillId="0" borderId="37" xfId="8" applyFill="1" applyBorder="1" applyAlignment="1">
      <alignment vertical="center"/>
    </xf>
    <xf numFmtId="0" fontId="12" fillId="0" borderId="70" xfId="8" applyFill="1" applyBorder="1" applyAlignment="1">
      <alignment vertical="center"/>
    </xf>
    <xf numFmtId="0" fontId="12" fillId="0" borderId="48" xfId="8" applyFill="1" applyBorder="1" applyAlignment="1">
      <alignment vertical="center"/>
    </xf>
    <xf numFmtId="2" fontId="14" fillId="0" borderId="44" xfId="0" applyNumberFormat="1" applyFont="1" applyFill="1" applyBorder="1" applyAlignment="1">
      <alignment horizontal="center" vertical="center" wrapText="1"/>
    </xf>
    <xf numFmtId="2" fontId="14" fillId="0" borderId="45" xfId="0" applyNumberFormat="1" applyFont="1" applyFill="1" applyBorder="1" applyAlignment="1">
      <alignment horizontal="center" vertical="center" wrapText="1"/>
    </xf>
    <xf numFmtId="0" fontId="26" fillId="0" borderId="45" xfId="8" applyFont="1" applyFill="1" applyBorder="1" applyAlignment="1">
      <alignment vertical="center" wrapText="1"/>
    </xf>
    <xf numFmtId="0" fontId="26" fillId="0" borderId="45" xfId="8" applyFont="1" applyFill="1" applyBorder="1" applyAlignment="1">
      <alignment horizontal="left" vertical="center" wrapText="1"/>
    </xf>
    <xf numFmtId="0" fontId="26" fillId="0" borderId="45" xfId="8" applyFont="1" applyFill="1" applyBorder="1" applyAlignment="1">
      <alignment horizontal="left" vertical="top" wrapText="1"/>
    </xf>
    <xf numFmtId="0" fontId="14" fillId="0" borderId="2" xfId="8" applyFont="1" applyFill="1" applyBorder="1" applyAlignment="1">
      <alignment horizontal="left" vertical="center" wrapText="1"/>
    </xf>
    <xf numFmtId="1" fontId="14" fillId="0" borderId="13" xfId="8" applyNumberFormat="1" applyFont="1" applyFill="1" applyBorder="1" applyAlignment="1">
      <alignment horizontal="left" vertical="center"/>
    </xf>
    <xf numFmtId="0" fontId="14" fillId="0" borderId="4" xfId="8" applyFont="1" applyFill="1" applyBorder="1" applyAlignment="1">
      <alignment horizontal="left" vertical="center" wrapText="1"/>
    </xf>
    <xf numFmtId="0" fontId="14" fillId="0" borderId="12" xfId="8" applyFont="1" applyFill="1" applyBorder="1" applyAlignment="1">
      <alignment horizontal="center" vertical="center"/>
    </xf>
    <xf numFmtId="3" fontId="51" fillId="0" borderId="3" xfId="0" applyNumberFormat="1" applyFont="1" applyFill="1" applyBorder="1" applyAlignment="1">
      <alignment horizontal="center" vertical="center"/>
    </xf>
    <xf numFmtId="2" fontId="13" fillId="0" borderId="37" xfId="8" applyNumberFormat="1" applyFont="1" applyFill="1" applyBorder="1" applyAlignment="1">
      <alignment horizontal="center" vertical="center"/>
    </xf>
    <xf numFmtId="2" fontId="13" fillId="0" borderId="23" xfId="8" applyNumberFormat="1" applyFont="1" applyFill="1" applyBorder="1" applyAlignment="1">
      <alignment horizontal="center" vertical="center"/>
    </xf>
    <xf numFmtId="2" fontId="13" fillId="0" borderId="32" xfId="8" applyNumberFormat="1" applyFont="1" applyFill="1" applyBorder="1" applyAlignment="1">
      <alignment horizontal="center" vertical="center"/>
    </xf>
    <xf numFmtId="167" fontId="14" fillId="0" borderId="14" xfId="0" applyNumberFormat="1" applyFont="1" applyFill="1" applyBorder="1" applyAlignment="1">
      <alignment horizontal="left" vertical="center" wrapText="1"/>
    </xf>
    <xf numFmtId="167" fontId="14" fillId="0" borderId="2" xfId="0" applyNumberFormat="1" applyFont="1" applyFill="1" applyBorder="1" applyAlignment="1">
      <alignment horizontal="left" vertical="center" wrapText="1"/>
    </xf>
    <xf numFmtId="0" fontId="15" fillId="0" borderId="2" xfId="0" applyFont="1" applyFill="1" applyBorder="1" applyAlignment="1">
      <alignment horizontal="left"/>
    </xf>
    <xf numFmtId="0" fontId="15" fillId="0" borderId="4" xfId="0" applyFont="1" applyFill="1" applyBorder="1" applyAlignment="1">
      <alignment horizontal="left"/>
    </xf>
    <xf numFmtId="4" fontId="14" fillId="0" borderId="48" xfId="8" applyNumberFormat="1" applyFont="1" applyFill="1" applyBorder="1" applyAlignment="1">
      <alignment horizontal="center" vertical="center"/>
    </xf>
    <xf numFmtId="3" fontId="62" fillId="0" borderId="46" xfId="0" applyNumberFormat="1" applyFont="1" applyFill="1" applyBorder="1" applyAlignment="1">
      <alignment horizontal="center" vertical="center" wrapText="1"/>
    </xf>
    <xf numFmtId="3" fontId="62" fillId="0" borderId="66" xfId="0" applyNumberFormat="1" applyFont="1" applyFill="1" applyBorder="1" applyAlignment="1">
      <alignment horizontal="center" vertical="center" wrapText="1"/>
    </xf>
    <xf numFmtId="3" fontId="62" fillId="0" borderId="58" xfId="0" applyNumberFormat="1" applyFont="1" applyFill="1" applyBorder="1" applyAlignment="1">
      <alignment horizontal="center" vertical="center"/>
    </xf>
    <xf numFmtId="3" fontId="62" fillId="0" borderId="6" xfId="0" applyNumberFormat="1" applyFont="1" applyFill="1" applyBorder="1" applyAlignment="1">
      <alignment horizontal="center" vertical="center"/>
    </xf>
    <xf numFmtId="3" fontId="62" fillId="0" borderId="15" xfId="0" applyNumberFormat="1" applyFont="1" applyFill="1" applyBorder="1" applyAlignment="1">
      <alignment horizontal="center" vertical="center" wrapText="1"/>
    </xf>
    <xf numFmtId="3" fontId="62" fillId="0" borderId="5" xfId="0" applyNumberFormat="1" applyFont="1" applyFill="1" applyBorder="1" applyAlignment="1">
      <alignment horizontal="center" vertical="center" wrapText="1"/>
    </xf>
    <xf numFmtId="3" fontId="62" fillId="0" borderId="3" xfId="0" applyNumberFormat="1" applyFont="1" applyFill="1" applyBorder="1" applyAlignment="1">
      <alignment horizontal="center"/>
    </xf>
    <xf numFmtId="172" fontId="14" fillId="0" borderId="0" xfId="11" applyNumberFormat="1" applyFont="1" applyFill="1" applyBorder="1" applyAlignment="1">
      <alignment horizontal="center"/>
    </xf>
    <xf numFmtId="2" fontId="29" fillId="0" borderId="49" xfId="10" applyNumberFormat="1" applyFont="1" applyBorder="1" applyAlignment="1">
      <alignment wrapText="1"/>
    </xf>
    <xf numFmtId="2" fontId="29" fillId="0" borderId="45" xfId="10" applyNumberFormat="1" applyFont="1" applyBorder="1" applyAlignment="1">
      <alignment wrapText="1"/>
    </xf>
    <xf numFmtId="0" fontId="60" fillId="6" borderId="17" xfId="8" applyFont="1" applyFill="1" applyBorder="1" applyAlignment="1">
      <alignment horizontal="center" vertical="center" wrapText="1"/>
    </xf>
    <xf numFmtId="0" fontId="14" fillId="0" borderId="35" xfId="13" applyNumberFormat="1" applyFont="1" applyFill="1" applyBorder="1" applyAlignment="1">
      <alignment vertical="center" wrapText="1"/>
    </xf>
    <xf numFmtId="0" fontId="14" fillId="0" borderId="67" xfId="13" applyNumberFormat="1" applyFont="1" applyFill="1" applyBorder="1" applyAlignment="1">
      <alignment vertical="center" wrapText="1"/>
    </xf>
    <xf numFmtId="166" fontId="14" fillId="2" borderId="53" xfId="0" applyNumberFormat="1" applyFont="1" applyFill="1" applyBorder="1" applyAlignment="1">
      <alignment horizontal="center" vertical="center" wrapText="1"/>
    </xf>
    <xf numFmtId="166" fontId="14" fillId="2" borderId="3" xfId="0" applyNumberFormat="1" applyFont="1" applyFill="1" applyBorder="1" applyAlignment="1">
      <alignment horizontal="center" vertical="center" wrapText="1"/>
    </xf>
    <xf numFmtId="2" fontId="14" fillId="0" borderId="12" xfId="0" applyNumberFormat="1" applyFont="1" applyFill="1" applyBorder="1" applyAlignment="1" applyProtection="1">
      <alignment horizontal="center" vertical="center"/>
    </xf>
    <xf numFmtId="2" fontId="14" fillId="0" borderId="1" xfId="0" applyNumberFormat="1" applyFont="1" applyFill="1" applyBorder="1" applyAlignment="1" applyProtection="1">
      <alignment horizontal="center" vertical="center"/>
    </xf>
    <xf numFmtId="2" fontId="14" fillId="0" borderId="8" xfId="0" applyNumberFormat="1" applyFont="1" applyFill="1" applyBorder="1" applyAlignment="1" applyProtection="1">
      <alignment horizontal="center" vertical="center"/>
    </xf>
    <xf numFmtId="0" fontId="47"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wrapText="1"/>
    </xf>
    <xf numFmtId="0" fontId="57" fillId="0" borderId="0" xfId="4" applyAlignment="1" applyProtection="1">
      <alignment horizontal="center" vertical="center" wrapText="1"/>
    </xf>
    <xf numFmtId="0" fontId="3" fillId="0" borderId="0" xfId="0" applyFont="1" applyAlignment="1">
      <alignment vertical="top" wrapText="1"/>
    </xf>
    <xf numFmtId="0" fontId="3" fillId="0" borderId="0" xfId="0" applyFont="1" applyAlignment="1">
      <alignment vertical="center" wrapText="1"/>
    </xf>
    <xf numFmtId="4" fontId="57" fillId="0" borderId="0" xfId="4" applyNumberFormat="1" applyFill="1" applyBorder="1" applyAlignment="1" applyProtection="1">
      <alignment horizontal="right" vertical="center" wrapText="1"/>
    </xf>
    <xf numFmtId="4" fontId="13" fillId="0" borderId="0" xfId="8" applyNumberFormat="1" applyFont="1" applyFill="1" applyBorder="1" applyAlignment="1">
      <alignment horizontal="center" vertical="center"/>
    </xf>
    <xf numFmtId="3" fontId="51" fillId="0" borderId="11" xfId="0" applyNumberFormat="1" applyFont="1" applyFill="1" applyBorder="1" applyAlignment="1">
      <alignment horizontal="center"/>
    </xf>
    <xf numFmtId="3" fontId="51" fillId="0" borderId="3" xfId="0" applyNumberFormat="1" applyFont="1" applyFill="1" applyBorder="1" applyAlignment="1">
      <alignment horizontal="center"/>
    </xf>
    <xf numFmtId="4" fontId="14" fillId="0" borderId="1" xfId="0" applyNumberFormat="1" applyFont="1" applyFill="1" applyBorder="1" applyAlignment="1">
      <alignment horizontal="center" vertical="center"/>
    </xf>
    <xf numFmtId="4" fontId="14" fillId="0" borderId="36" xfId="0" applyNumberFormat="1" applyFont="1" applyFill="1" applyBorder="1" applyAlignment="1">
      <alignment horizontal="center" vertical="center"/>
    </xf>
    <xf numFmtId="166" fontId="12" fillId="0" borderId="0" xfId="8" applyNumberFormat="1" applyFill="1" applyAlignment="1">
      <alignment horizontal="center" vertical="center"/>
    </xf>
    <xf numFmtId="4" fontId="13" fillId="0" borderId="0" xfId="8" applyNumberFormat="1" applyFont="1" applyFill="1" applyBorder="1" applyAlignment="1">
      <alignment horizontal="center" vertical="center"/>
    </xf>
    <xf numFmtId="172" fontId="13" fillId="0" borderId="29" xfId="14" applyNumberFormat="1" applyFont="1" applyFill="1" applyBorder="1" applyAlignment="1">
      <alignment horizontal="right" vertical="center"/>
    </xf>
    <xf numFmtId="172" fontId="13" fillId="0" borderId="72" xfId="14" applyNumberFormat="1" applyFont="1" applyFill="1" applyBorder="1" applyAlignment="1">
      <alignment horizontal="right" vertical="center"/>
    </xf>
    <xf numFmtId="172" fontId="28" fillId="6" borderId="44" xfId="11" applyNumberFormat="1" applyFont="1" applyFill="1" applyBorder="1" applyAlignment="1">
      <alignment horizontal="center"/>
    </xf>
    <xf numFmtId="172" fontId="28" fillId="6" borderId="20" xfId="11" applyNumberFormat="1" applyFont="1" applyFill="1" applyBorder="1" applyAlignment="1">
      <alignment horizontal="center" vertical="center"/>
    </xf>
    <xf numFmtId="0" fontId="28" fillId="4" borderId="17" xfId="8" applyFont="1" applyFill="1" applyBorder="1" applyAlignment="1">
      <alignment horizontal="center" vertical="center"/>
    </xf>
    <xf numFmtId="0" fontId="28" fillId="4" borderId="18" xfId="8" applyFont="1" applyFill="1" applyBorder="1" applyAlignment="1">
      <alignment horizontal="center" vertical="center"/>
    </xf>
    <xf numFmtId="4" fontId="13" fillId="0" borderId="23" xfId="8" applyNumberFormat="1" applyFont="1" applyFill="1" applyBorder="1" applyAlignment="1">
      <alignment horizontal="center" vertical="center"/>
    </xf>
    <xf numFmtId="2" fontId="14" fillId="0" borderId="8" xfId="0" applyNumberFormat="1" applyFont="1" applyFill="1" applyBorder="1" applyAlignment="1">
      <alignment horizontal="center" vertical="center"/>
    </xf>
    <xf numFmtId="4" fontId="13" fillId="0" borderId="37" xfId="8" applyNumberFormat="1" applyFont="1" applyFill="1" applyBorder="1" applyAlignment="1">
      <alignment horizontal="center" vertical="center"/>
    </xf>
    <xf numFmtId="4" fontId="13" fillId="0" borderId="31" xfId="8" applyNumberFormat="1" applyFont="1" applyFill="1" applyBorder="1" applyAlignment="1">
      <alignment horizontal="center" vertical="center"/>
    </xf>
    <xf numFmtId="4" fontId="13" fillId="0" borderId="32" xfId="8" applyNumberFormat="1" applyFont="1" applyFill="1" applyBorder="1" applyAlignment="1">
      <alignment horizontal="center" vertical="center"/>
    </xf>
    <xf numFmtId="2" fontId="14" fillId="0" borderId="1" xfId="0" applyNumberFormat="1" applyFont="1" applyFill="1" applyBorder="1" applyAlignment="1">
      <alignment horizontal="center" vertical="center"/>
    </xf>
    <xf numFmtId="166" fontId="14" fillId="0" borderId="1" xfId="0" applyNumberFormat="1" applyFont="1" applyFill="1" applyBorder="1" applyAlignment="1">
      <alignment horizontal="center" vertical="center"/>
    </xf>
    <xf numFmtId="166" fontId="14" fillId="0" borderId="8" xfId="0" applyNumberFormat="1" applyFont="1" applyFill="1" applyBorder="1" applyAlignment="1">
      <alignment horizontal="center" vertical="center"/>
    </xf>
    <xf numFmtId="3" fontId="51" fillId="0" borderId="6" xfId="0" applyNumberFormat="1" applyFont="1" applyFill="1" applyBorder="1" applyAlignment="1">
      <alignment horizontal="center" vertical="center"/>
    </xf>
    <xf numFmtId="4" fontId="13" fillId="0" borderId="0" xfId="8" applyNumberFormat="1" applyFont="1" applyFill="1" applyBorder="1" applyAlignment="1">
      <alignment horizontal="center" vertical="center"/>
    </xf>
    <xf numFmtId="166" fontId="14" fillId="0" borderId="1" xfId="0" applyNumberFormat="1" applyFont="1" applyFill="1" applyBorder="1" applyAlignment="1">
      <alignment horizontal="center" vertical="center"/>
    </xf>
    <xf numFmtId="0" fontId="14" fillId="2" borderId="9" xfId="0" applyFont="1" applyFill="1" applyBorder="1" applyAlignment="1">
      <alignment horizontal="left" vertical="center"/>
    </xf>
    <xf numFmtId="0" fontId="28" fillId="4" borderId="64" xfId="8" applyFont="1" applyFill="1" applyBorder="1" applyAlignment="1">
      <alignment horizontal="left"/>
    </xf>
    <xf numFmtId="0" fontId="28" fillId="4" borderId="53" xfId="8" applyFont="1" applyFill="1" applyBorder="1" applyAlignment="1">
      <alignment horizontal="center"/>
    </xf>
    <xf numFmtId="0" fontId="28" fillId="4" borderId="53" xfId="8" applyNumberFormat="1" applyFont="1" applyFill="1" applyBorder="1" applyAlignment="1">
      <alignment horizontal="center"/>
    </xf>
    <xf numFmtId="3" fontId="51" fillId="4" borderId="53" xfId="8" applyNumberFormat="1" applyFont="1" applyFill="1" applyBorder="1" applyAlignment="1">
      <alignment horizontal="center"/>
    </xf>
    <xf numFmtId="0" fontId="28" fillId="4" borderId="47" xfId="8" applyFont="1" applyFill="1" applyBorder="1" applyAlignment="1">
      <alignment horizontal="center"/>
    </xf>
    <xf numFmtId="3" fontId="51" fillId="0" borderId="1" xfId="0" applyNumberFormat="1" applyFont="1" applyFill="1" applyBorder="1" applyAlignment="1">
      <alignment horizontal="center" vertical="center"/>
    </xf>
    <xf numFmtId="0" fontId="14" fillId="0" borderId="9" xfId="0" applyNumberFormat="1" applyFont="1" applyFill="1" applyBorder="1" applyAlignment="1" applyProtection="1">
      <alignment horizontal="left" vertical="center" wrapText="1"/>
    </xf>
    <xf numFmtId="0" fontId="14" fillId="0" borderId="4" xfId="0" applyNumberFormat="1" applyFont="1" applyFill="1" applyBorder="1" applyAlignment="1" applyProtection="1">
      <alignment horizontal="left" vertical="center" wrapText="1"/>
    </xf>
    <xf numFmtId="3" fontId="51" fillId="0" borderId="5" xfId="0" applyNumberFormat="1" applyFont="1" applyFill="1" applyBorder="1" applyAlignment="1">
      <alignment horizontal="center" vertical="center"/>
    </xf>
    <xf numFmtId="172" fontId="13" fillId="0" borderId="22" xfId="14" applyNumberFormat="1" applyFont="1" applyFill="1" applyBorder="1" applyAlignment="1">
      <alignment horizontal="right" vertical="center"/>
    </xf>
    <xf numFmtId="0" fontId="14" fillId="2" borderId="4" xfId="0" applyFont="1" applyFill="1" applyBorder="1" applyAlignment="1">
      <alignment horizontal="left" vertical="center"/>
    </xf>
    <xf numFmtId="2" fontId="14" fillId="0" borderId="5" xfId="0" quotePrefix="1" applyNumberFormat="1" applyFont="1" applyBorder="1" applyAlignment="1">
      <alignment horizontal="center"/>
    </xf>
    <xf numFmtId="172" fontId="13" fillId="0" borderId="30" xfId="14" applyNumberFormat="1" applyFont="1" applyFill="1" applyBorder="1" applyAlignment="1">
      <alignment horizontal="right" vertical="center"/>
    </xf>
    <xf numFmtId="4" fontId="13" fillId="0" borderId="70" xfId="8" applyNumberFormat="1" applyFont="1" applyFill="1" applyBorder="1" applyAlignment="1">
      <alignment horizontal="center" vertical="center"/>
    </xf>
    <xf numFmtId="4" fontId="13" fillId="0" borderId="23" xfId="8" applyNumberFormat="1" applyFont="1" applyFill="1" applyBorder="1" applyAlignment="1">
      <alignment horizontal="center" vertical="center"/>
    </xf>
    <xf numFmtId="166" fontId="14" fillId="0" borderId="1" xfId="0" applyNumberFormat="1" applyFont="1" applyFill="1" applyBorder="1" applyAlignment="1">
      <alignment horizontal="center" vertical="center"/>
    </xf>
    <xf numFmtId="0" fontId="14" fillId="2" borderId="9" xfId="0" applyFont="1" applyFill="1" applyBorder="1" applyAlignment="1">
      <alignment horizontal="left" wrapText="1"/>
    </xf>
    <xf numFmtId="0" fontId="14" fillId="2" borderId="4" xfId="0" applyFont="1" applyFill="1" applyBorder="1" applyAlignment="1">
      <alignment horizontal="left" wrapText="1"/>
    </xf>
    <xf numFmtId="3" fontId="62" fillId="0" borderId="3" xfId="0" applyNumberFormat="1" applyFont="1" applyFill="1" applyBorder="1" applyAlignment="1">
      <alignment horizontal="center" vertical="center"/>
    </xf>
    <xf numFmtId="3" fontId="62" fillId="0" borderId="1" xfId="0" applyNumberFormat="1" applyFont="1" applyFill="1" applyBorder="1" applyAlignment="1">
      <alignment horizontal="center" vertical="center"/>
    </xf>
    <xf numFmtId="3" fontId="62" fillId="0" borderId="5" xfId="0" applyNumberFormat="1" applyFont="1" applyFill="1" applyBorder="1" applyAlignment="1">
      <alignment horizontal="center" vertical="center"/>
    </xf>
    <xf numFmtId="3" fontId="62" fillId="0" borderId="12" xfId="0" applyNumberFormat="1" applyFont="1" applyFill="1" applyBorder="1" applyAlignment="1">
      <alignment horizontal="center" vertical="center"/>
    </xf>
    <xf numFmtId="3" fontId="62" fillId="0" borderId="42" xfId="0" applyNumberFormat="1" applyFont="1" applyFill="1" applyBorder="1" applyAlignment="1">
      <alignment horizontal="center" vertical="center"/>
    </xf>
    <xf numFmtId="3" fontId="62" fillId="0" borderId="11" xfId="0" applyNumberFormat="1" applyFont="1" applyFill="1" applyBorder="1" applyAlignment="1">
      <alignment horizontal="center" vertical="center"/>
    </xf>
    <xf numFmtId="3" fontId="62" fillId="0" borderId="3" xfId="0" quotePrefix="1" applyNumberFormat="1" applyFont="1" applyFill="1" applyBorder="1" applyAlignment="1">
      <alignment horizontal="center"/>
    </xf>
    <xf numFmtId="3" fontId="62" fillId="0" borderId="5" xfId="0" quotePrefix="1" applyNumberFormat="1" applyFont="1" applyFill="1" applyBorder="1" applyAlignment="1">
      <alignment horizontal="center"/>
    </xf>
    <xf numFmtId="3" fontId="62" fillId="0" borderId="12" xfId="0" quotePrefix="1" applyNumberFormat="1" applyFont="1" applyFill="1" applyBorder="1" applyAlignment="1">
      <alignment horizontal="center"/>
    </xf>
    <xf numFmtId="3" fontId="62" fillId="0" borderId="3" xfId="0" quotePrefix="1" applyNumberFormat="1" applyFont="1" applyFill="1" applyBorder="1" applyAlignment="1">
      <alignment horizontal="center" vertical="center"/>
    </xf>
    <xf numFmtId="3" fontId="62" fillId="0" borderId="12" xfId="0" quotePrefix="1" applyNumberFormat="1" applyFont="1" applyFill="1" applyBorder="1" applyAlignment="1">
      <alignment horizontal="center" vertical="center"/>
    </xf>
    <xf numFmtId="3" fontId="62" fillId="0" borderId="5" xfId="0" quotePrefix="1" applyNumberFormat="1" applyFont="1" applyFill="1" applyBorder="1" applyAlignment="1">
      <alignment horizontal="center" vertical="center"/>
    </xf>
    <xf numFmtId="3" fontId="62" fillId="0" borderId="5" xfId="0" applyNumberFormat="1" applyFont="1" applyFill="1" applyBorder="1" applyAlignment="1">
      <alignment horizontal="center"/>
    </xf>
    <xf numFmtId="3" fontId="62" fillId="0" borderId="8" xfId="0" applyNumberFormat="1" applyFont="1" applyFill="1" applyBorder="1" applyAlignment="1">
      <alignment horizontal="center" vertical="center"/>
    </xf>
    <xf numFmtId="3" fontId="62" fillId="0" borderId="6" xfId="0" quotePrefix="1" applyNumberFormat="1" applyFont="1" applyFill="1" applyBorder="1" applyAlignment="1">
      <alignment horizontal="center" vertical="center"/>
    </xf>
    <xf numFmtId="3" fontId="62" fillId="0" borderId="1" xfId="0" quotePrefix="1" applyNumberFormat="1" applyFont="1" applyFill="1" applyBorder="1" applyAlignment="1">
      <alignment horizontal="center" vertical="center"/>
    </xf>
    <xf numFmtId="4" fontId="13" fillId="0" borderId="0" xfId="8" applyNumberFormat="1" applyFont="1" applyFill="1" applyBorder="1" applyAlignment="1">
      <alignment horizontal="center" vertical="center"/>
    </xf>
    <xf numFmtId="4" fontId="13" fillId="0" borderId="23" xfId="8" applyNumberFormat="1" applyFont="1" applyFill="1" applyBorder="1" applyAlignment="1">
      <alignment horizontal="center" vertical="center"/>
    </xf>
    <xf numFmtId="4" fontId="13" fillId="0" borderId="37" xfId="8" applyNumberFormat="1" applyFont="1" applyFill="1" applyBorder="1" applyAlignment="1">
      <alignment horizontal="center" vertical="center"/>
    </xf>
    <xf numFmtId="0" fontId="14" fillId="0" borderId="8" xfId="0" applyFont="1" applyFill="1" applyBorder="1" applyAlignment="1">
      <alignment horizontal="center" vertical="center"/>
    </xf>
    <xf numFmtId="4" fontId="13" fillId="0" borderId="32" xfId="8" applyNumberFormat="1" applyFont="1" applyFill="1" applyBorder="1" applyAlignment="1">
      <alignment horizontal="center" vertical="center"/>
    </xf>
    <xf numFmtId="166" fontId="14" fillId="0" borderId="1" xfId="0" applyNumberFormat="1" applyFont="1" applyFill="1" applyBorder="1" applyAlignment="1">
      <alignment horizontal="center" vertical="center"/>
    </xf>
    <xf numFmtId="3" fontId="14" fillId="0" borderId="0" xfId="0" applyNumberFormat="1" applyFont="1" applyFill="1" applyAlignment="1">
      <alignment horizontal="center"/>
    </xf>
    <xf numFmtId="169" fontId="14" fillId="0" borderId="0" xfId="0" applyNumberFormat="1" applyFont="1" applyFill="1" applyAlignment="1">
      <alignment horizontal="center"/>
    </xf>
    <xf numFmtId="166" fontId="14" fillId="0" borderId="0" xfId="0" applyNumberFormat="1" applyFont="1" applyFill="1" applyAlignment="1">
      <alignment horizontal="center"/>
    </xf>
    <xf numFmtId="43" fontId="14" fillId="0" borderId="0" xfId="0" applyNumberFormat="1" applyFont="1" applyFill="1" applyAlignment="1">
      <alignment horizontal="center"/>
    </xf>
    <xf numFmtId="4" fontId="14" fillId="0" borderId="0" xfId="0" applyNumberFormat="1" applyFont="1" applyFill="1" applyAlignment="1">
      <alignment horizontal="center"/>
    </xf>
    <xf numFmtId="0" fontId="65" fillId="0" borderId="0" xfId="0" applyFont="1" applyFill="1" applyAlignment="1">
      <alignment horizontal="center"/>
    </xf>
    <xf numFmtId="166" fontId="65" fillId="0" borderId="0" xfId="0" applyNumberFormat="1" applyFont="1" applyFill="1" applyAlignment="1">
      <alignment horizontal="center"/>
    </xf>
    <xf numFmtId="0" fontId="14" fillId="0" borderId="8" xfId="0" applyNumberFormat="1" applyFont="1" applyFill="1" applyBorder="1" applyAlignment="1" applyProtection="1">
      <alignment horizontal="left" vertical="center"/>
    </xf>
    <xf numFmtId="3" fontId="51" fillId="0" borderId="8" xfId="0" applyNumberFormat="1" applyFont="1" applyFill="1" applyBorder="1" applyAlignment="1">
      <alignment horizontal="center" vertical="center"/>
    </xf>
    <xf numFmtId="4" fontId="13" fillId="0" borderId="0" xfId="8" applyNumberFormat="1" applyFont="1" applyFill="1" applyBorder="1" applyAlignment="1">
      <alignment horizontal="center" vertical="center"/>
    </xf>
    <xf numFmtId="4" fontId="14" fillId="0" borderId="0" xfId="0" applyNumberFormat="1" applyFont="1" applyBorder="1" applyAlignment="1"/>
    <xf numFmtId="0" fontId="12" fillId="0" borderId="0" xfId="8" applyFill="1" applyAlignment="1">
      <alignment horizontal="left" vertical="center"/>
    </xf>
    <xf numFmtId="4" fontId="13" fillId="0" borderId="0" xfId="8" applyNumberFormat="1" applyFont="1" applyFill="1" applyBorder="1" applyAlignment="1">
      <alignment horizontal="center" vertical="center"/>
    </xf>
    <xf numFmtId="4" fontId="13" fillId="0" borderId="23" xfId="8" applyNumberFormat="1" applyFont="1" applyFill="1" applyBorder="1" applyAlignment="1">
      <alignment horizontal="center" vertical="center"/>
    </xf>
    <xf numFmtId="3" fontId="62" fillId="0" borderId="57" xfId="0" applyNumberFormat="1" applyFont="1" applyFill="1" applyBorder="1" applyAlignment="1">
      <alignment horizontal="center" vertical="center" wrapText="1"/>
    </xf>
    <xf numFmtId="4" fontId="13" fillId="0" borderId="37" xfId="8" applyNumberFormat="1" applyFont="1" applyFill="1" applyBorder="1" applyAlignment="1">
      <alignment horizontal="center" vertical="center"/>
    </xf>
    <xf numFmtId="169" fontId="14" fillId="0" borderId="1" xfId="0" applyNumberFormat="1" applyFont="1" applyFill="1" applyBorder="1" applyAlignment="1">
      <alignment horizontal="center" vertical="center"/>
    </xf>
    <xf numFmtId="3" fontId="14" fillId="0" borderId="1" xfId="0" applyNumberFormat="1" applyFont="1" applyFill="1" applyBorder="1" applyAlignment="1">
      <alignment horizontal="center" vertical="center"/>
    </xf>
    <xf numFmtId="2" fontId="14" fillId="0" borderId="0" xfId="0" applyNumberFormat="1" applyFont="1" applyFill="1" applyBorder="1" applyAlignment="1">
      <alignment horizontal="center" vertical="center" wrapText="1"/>
    </xf>
    <xf numFmtId="0" fontId="14" fillId="7" borderId="12" xfId="8" applyFont="1" applyFill="1" applyBorder="1" applyAlignment="1">
      <alignment horizontal="center" vertical="center" wrapText="1"/>
    </xf>
    <xf numFmtId="0" fontId="14" fillId="7" borderId="5" xfId="8" applyFont="1" applyFill="1" applyBorder="1" applyAlignment="1">
      <alignment horizontal="center" vertical="center" wrapText="1"/>
    </xf>
    <xf numFmtId="4" fontId="13" fillId="0" borderId="0" xfId="8" applyNumberFormat="1" applyFont="1" applyFill="1" applyBorder="1" applyAlignment="1">
      <alignment horizontal="center" vertical="center"/>
    </xf>
    <xf numFmtId="0" fontId="14" fillId="0" borderId="8" xfId="0" applyFont="1" applyFill="1" applyBorder="1" applyAlignment="1">
      <alignment horizontal="center" vertical="center"/>
    </xf>
    <xf numFmtId="2" fontId="14" fillId="0" borderId="8" xfId="0" applyNumberFormat="1" applyFont="1" applyFill="1" applyBorder="1" applyAlignment="1">
      <alignment horizontal="center" vertical="center"/>
    </xf>
    <xf numFmtId="169" fontId="14" fillId="0" borderId="12" xfId="0" applyNumberFormat="1" applyFont="1" applyFill="1" applyBorder="1" applyAlignment="1">
      <alignment horizontal="center" vertical="center"/>
    </xf>
    <xf numFmtId="3" fontId="14" fillId="0" borderId="8" xfId="0" applyNumberFormat="1" applyFont="1" applyFill="1" applyBorder="1" applyAlignment="1">
      <alignment horizontal="center" vertical="center"/>
    </xf>
    <xf numFmtId="0" fontId="14" fillId="0" borderId="12" xfId="0" applyFont="1" applyFill="1" applyBorder="1" applyAlignment="1">
      <alignment horizontal="center" vertical="center"/>
    </xf>
    <xf numFmtId="2" fontId="14" fillId="0" borderId="12" xfId="0" applyNumberFormat="1" applyFont="1" applyFill="1" applyBorder="1" applyAlignment="1">
      <alignment horizontal="center" vertical="center"/>
    </xf>
    <xf numFmtId="3" fontId="14" fillId="0" borderId="12" xfId="0" applyNumberFormat="1" applyFont="1" applyFill="1" applyBorder="1" applyAlignment="1">
      <alignment horizontal="center" vertical="center"/>
    </xf>
    <xf numFmtId="166" fontId="14" fillId="0" borderId="12" xfId="0" applyNumberFormat="1" applyFont="1" applyFill="1" applyBorder="1" applyAlignment="1">
      <alignment horizontal="center" vertical="center" wrapText="1"/>
    </xf>
    <xf numFmtId="2" fontId="14" fillId="4" borderId="0" xfId="0" applyNumberFormat="1" applyFont="1" applyFill="1" applyBorder="1" applyAlignment="1">
      <alignment horizontal="center" vertical="center" wrapText="1"/>
    </xf>
    <xf numFmtId="3" fontId="62" fillId="0" borderId="46" xfId="0" quotePrefix="1" applyNumberFormat="1" applyFont="1" applyFill="1" applyBorder="1" applyAlignment="1">
      <alignment horizontal="center" vertical="center"/>
    </xf>
    <xf numFmtId="3" fontId="62" fillId="0" borderId="15" xfId="0" applyNumberFormat="1" applyFont="1" applyFill="1" applyBorder="1" applyAlignment="1">
      <alignment horizontal="center" vertical="center"/>
    </xf>
    <xf numFmtId="169" fontId="12" fillId="9" borderId="0" xfId="8" applyNumberFormat="1" applyFill="1" applyAlignment="1">
      <alignment horizontal="center" vertical="center"/>
    </xf>
    <xf numFmtId="3" fontId="62" fillId="0" borderId="57" xfId="0" quotePrefix="1" applyNumberFormat="1" applyFont="1" applyFill="1" applyBorder="1" applyAlignment="1">
      <alignment horizontal="center" vertical="center"/>
    </xf>
    <xf numFmtId="3" fontId="62" fillId="0" borderId="15" xfId="0" quotePrefix="1" applyNumberFormat="1" applyFont="1" applyFill="1" applyBorder="1" applyAlignment="1">
      <alignment horizontal="center" vertical="center"/>
    </xf>
    <xf numFmtId="166" fontId="14" fillId="0" borderId="1" xfId="0" applyNumberFormat="1" applyFont="1" applyFill="1" applyBorder="1" applyAlignment="1">
      <alignment horizontal="center" vertical="center"/>
    </xf>
    <xf numFmtId="2" fontId="14" fillId="0" borderId="1" xfId="0" applyNumberFormat="1" applyFont="1" applyFill="1" applyBorder="1" applyAlignment="1">
      <alignment horizontal="center" vertical="center"/>
    </xf>
    <xf numFmtId="166" fontId="14" fillId="0" borderId="12" xfId="0" applyNumberFormat="1" applyFont="1" applyFill="1" applyBorder="1" applyAlignment="1">
      <alignment horizontal="center" vertical="center"/>
    </xf>
    <xf numFmtId="166" fontId="14" fillId="0" borderId="8" xfId="0" applyNumberFormat="1" applyFont="1" applyFill="1" applyBorder="1" applyAlignment="1">
      <alignment horizontal="center" vertical="center"/>
    </xf>
    <xf numFmtId="169" fontId="14" fillId="0" borderId="8" xfId="0" applyNumberFormat="1" applyFont="1" applyFill="1" applyBorder="1" applyAlignment="1">
      <alignment horizontal="center" vertical="center"/>
    </xf>
    <xf numFmtId="0" fontId="14" fillId="0" borderId="8" xfId="8" applyFont="1" applyFill="1" applyBorder="1" applyAlignment="1">
      <alignment horizontal="center" vertical="center" wrapText="1"/>
    </xf>
    <xf numFmtId="166" fontId="14" fillId="0" borderId="39" xfId="0" applyNumberFormat="1" applyFont="1" applyFill="1" applyBorder="1" applyAlignment="1"/>
    <xf numFmtId="166" fontId="14" fillId="0" borderId="36" xfId="0" applyNumberFormat="1" applyFont="1" applyFill="1" applyBorder="1" applyAlignment="1"/>
    <xf numFmtId="166" fontId="41" fillId="9" borderId="0" xfId="0" applyNumberFormat="1" applyFont="1" applyFill="1" applyAlignment="1">
      <alignment horizontal="center"/>
    </xf>
    <xf numFmtId="166" fontId="14" fillId="0" borderId="5" xfId="0" applyNumberFormat="1" applyFont="1" applyFill="1" applyBorder="1" applyAlignment="1">
      <alignment horizontal="center"/>
    </xf>
    <xf numFmtId="0" fontId="41" fillId="12" borderId="0" xfId="0" applyFont="1" applyFill="1" applyAlignment="1">
      <alignment horizontal="center"/>
    </xf>
    <xf numFmtId="169" fontId="12" fillId="12" borderId="0" xfId="8" applyNumberFormat="1" applyFill="1" applyAlignment="1">
      <alignment horizontal="center" vertical="center"/>
    </xf>
    <xf numFmtId="3" fontId="14" fillId="12" borderId="0" xfId="0" applyNumberFormat="1" applyFont="1" applyFill="1" applyBorder="1" applyAlignment="1">
      <alignment horizontal="center" vertical="center" wrapText="1"/>
    </xf>
    <xf numFmtId="166" fontId="14" fillId="0" borderId="1" xfId="0" applyNumberFormat="1" applyFont="1" applyFill="1" applyBorder="1" applyAlignment="1">
      <alignment horizontal="left"/>
    </xf>
    <xf numFmtId="2" fontId="41" fillId="9" borderId="0" xfId="0" applyNumberFormat="1" applyFont="1" applyFill="1" applyAlignment="1">
      <alignment horizontal="center"/>
    </xf>
    <xf numFmtId="0" fontId="14" fillId="0" borderId="7" xfId="0" applyFont="1" applyFill="1" applyBorder="1" applyAlignment="1">
      <alignment horizontal="left" vertical="center"/>
    </xf>
    <xf numFmtId="0" fontId="0" fillId="0" borderId="0" xfId="0" applyFill="1" applyAlignment="1">
      <alignment wrapText="1"/>
    </xf>
    <xf numFmtId="0" fontId="12" fillId="0" borderId="32" xfId="8" applyFill="1" applyBorder="1" applyAlignment="1">
      <alignment vertical="center"/>
    </xf>
    <xf numFmtId="2" fontId="14" fillId="0" borderId="0" xfId="7" applyNumberFormat="1" applyFont="1" applyFill="1" applyBorder="1" applyAlignment="1">
      <alignment horizontal="center" vertical="center" wrapText="1"/>
    </xf>
    <xf numFmtId="0" fontId="14" fillId="0" borderId="0" xfId="7" applyFont="1" applyFill="1" applyAlignment="1">
      <alignment horizontal="center" wrapText="1"/>
    </xf>
    <xf numFmtId="4" fontId="14" fillId="0" borderId="0" xfId="7" applyNumberFormat="1" applyFont="1" applyFill="1" applyBorder="1" applyAlignment="1">
      <alignment horizontal="center"/>
    </xf>
    <xf numFmtId="0" fontId="14" fillId="0" borderId="0" xfId="7" applyFont="1" applyFill="1" applyBorder="1" applyAlignment="1">
      <alignment horizontal="center"/>
    </xf>
    <xf numFmtId="3" fontId="3" fillId="0" borderId="0" xfId="8" applyNumberFormat="1" applyFont="1" applyFill="1" applyAlignment="1">
      <alignment vertical="center"/>
    </xf>
    <xf numFmtId="2" fontId="3" fillId="9" borderId="0" xfId="8" applyNumberFormat="1" applyFont="1" applyFill="1" applyAlignment="1">
      <alignment vertical="center"/>
    </xf>
    <xf numFmtId="0" fontId="6" fillId="0" borderId="0" xfId="7" applyFont="1" applyFill="1" applyAlignment="1"/>
    <xf numFmtId="0" fontId="6" fillId="0" borderId="0" xfId="7" applyFont="1" applyAlignment="1"/>
    <xf numFmtId="0" fontId="3" fillId="0" borderId="0" xfId="8" applyFont="1" applyAlignment="1">
      <alignment horizontal="left" vertical="center"/>
    </xf>
    <xf numFmtId="3" fontId="51" fillId="0" borderId="15" xfId="7" applyNumberFormat="1" applyFont="1" applyFill="1" applyBorder="1" applyAlignment="1">
      <alignment horizontal="center" vertical="center"/>
    </xf>
    <xf numFmtId="3" fontId="51" fillId="0" borderId="57" xfId="7" applyNumberFormat="1" applyFont="1" applyFill="1" applyBorder="1" applyAlignment="1">
      <alignment horizontal="center" vertical="center"/>
    </xf>
    <xf numFmtId="166" fontId="14" fillId="0" borderId="57" xfId="7" applyNumberFormat="1" applyFont="1" applyFill="1" applyBorder="1" applyAlignment="1" applyProtection="1">
      <alignment horizontal="center" vertical="center"/>
    </xf>
    <xf numFmtId="0" fontId="14" fillId="0" borderId="12" xfId="7" applyFont="1" applyFill="1" applyBorder="1" applyAlignment="1">
      <alignment horizontal="center" vertical="center" wrapText="1"/>
    </xf>
    <xf numFmtId="2" fontId="14" fillId="0" borderId="23" xfId="7" applyNumberFormat="1" applyFont="1" applyBorder="1" applyAlignment="1">
      <alignment horizontal="center"/>
    </xf>
    <xf numFmtId="2" fontId="6" fillId="0" borderId="0" xfId="7" applyNumberFormat="1" applyFont="1" applyFill="1" applyAlignment="1"/>
    <xf numFmtId="0" fontId="14" fillId="0" borderId="1" xfId="7" applyFont="1" applyFill="1" applyBorder="1" applyAlignment="1">
      <alignment horizontal="center" vertical="center" wrapText="1"/>
    </xf>
    <xf numFmtId="3" fontId="51" fillId="0" borderId="61" xfId="7" applyNumberFormat="1" applyFont="1" applyFill="1" applyBorder="1" applyAlignment="1">
      <alignment horizontal="center" vertical="center"/>
    </xf>
    <xf numFmtId="0" fontId="71" fillId="0" borderId="0" xfId="7" applyFont="1" applyAlignment="1"/>
    <xf numFmtId="0" fontId="14" fillId="0" borderId="12" xfId="0" applyNumberFormat="1" applyFont="1" applyFill="1" applyBorder="1" applyAlignment="1" applyProtection="1">
      <alignment horizontal="left" vertical="center"/>
    </xf>
    <xf numFmtId="3" fontId="51" fillId="0" borderId="12" xfId="0" applyNumberFormat="1" applyFont="1" applyFill="1" applyBorder="1" applyAlignment="1">
      <alignment horizontal="center" vertical="center"/>
    </xf>
    <xf numFmtId="4" fontId="13" fillId="0" borderId="12" xfId="8" applyNumberFormat="1" applyFont="1" applyFill="1" applyBorder="1" applyAlignment="1">
      <alignment horizontal="center" vertical="center"/>
    </xf>
    <xf numFmtId="0" fontId="14" fillId="0" borderId="1" xfId="0" applyNumberFormat="1" applyFont="1" applyFill="1" applyBorder="1" applyAlignment="1" applyProtection="1">
      <alignment horizontal="left" vertical="center"/>
    </xf>
    <xf numFmtId="4" fontId="13" fillId="0" borderId="37" xfId="8" applyNumberFormat="1" applyFont="1" applyFill="1" applyBorder="1" applyAlignment="1">
      <alignment vertical="center"/>
    </xf>
    <xf numFmtId="4" fontId="14" fillId="0" borderId="8" xfId="0" applyNumberFormat="1" applyFont="1" applyFill="1" applyBorder="1" applyAlignment="1"/>
    <xf numFmtId="4" fontId="14" fillId="0" borderId="1" xfId="0" applyNumberFormat="1" applyFont="1" applyFill="1" applyBorder="1" applyAlignment="1">
      <alignment horizontal="center"/>
    </xf>
    <xf numFmtId="170" fontId="3" fillId="0" borderId="0" xfId="0" applyNumberFormat="1" applyFont="1" applyFill="1" applyAlignment="1">
      <alignment horizontal="center"/>
    </xf>
    <xf numFmtId="4" fontId="13" fillId="0" borderId="23" xfId="8" applyNumberFormat="1" applyFont="1" applyFill="1" applyBorder="1" applyAlignment="1">
      <alignment vertical="center"/>
    </xf>
    <xf numFmtId="4" fontId="13" fillId="0" borderId="32" xfId="8" applyNumberFormat="1" applyFont="1" applyFill="1" applyBorder="1" applyAlignment="1">
      <alignment vertical="center"/>
    </xf>
    <xf numFmtId="4" fontId="52" fillId="0" borderId="37" xfId="8" applyNumberFormat="1" applyFont="1" applyFill="1" applyBorder="1" applyAlignment="1">
      <alignment horizontal="center" vertical="center"/>
    </xf>
    <xf numFmtId="0" fontId="14" fillId="0" borderId="0" xfId="0" applyFont="1" applyFill="1" applyAlignment="1">
      <alignment horizontal="left"/>
    </xf>
    <xf numFmtId="4" fontId="52" fillId="0" borderId="23" xfId="8" applyNumberFormat="1" applyFont="1" applyFill="1" applyBorder="1" applyAlignment="1">
      <alignment horizontal="center" vertical="center"/>
    </xf>
    <xf numFmtId="0" fontId="64" fillId="0" borderId="0" xfId="8" applyFont="1" applyFill="1" applyAlignment="1">
      <alignment vertical="center"/>
    </xf>
    <xf numFmtId="0" fontId="14" fillId="0" borderId="5" xfId="0" applyNumberFormat="1" applyFont="1" applyFill="1" applyBorder="1" applyAlignment="1" applyProtection="1">
      <alignment horizontal="center" vertical="center"/>
    </xf>
    <xf numFmtId="4" fontId="52" fillId="0" borderId="32" xfId="8" applyNumberFormat="1" applyFont="1" applyFill="1" applyBorder="1" applyAlignment="1">
      <alignment horizontal="center" vertical="center"/>
    </xf>
    <xf numFmtId="0" fontId="27" fillId="0" borderId="45" xfId="8" applyFont="1" applyFill="1" applyBorder="1" applyAlignment="1">
      <alignment horizontal="center" vertical="center" wrapText="1"/>
    </xf>
    <xf numFmtId="0" fontId="27" fillId="0" borderId="49" xfId="8" applyFont="1" applyFill="1" applyBorder="1" applyAlignment="1">
      <alignment horizontal="center" vertical="center" wrapText="1"/>
    </xf>
    <xf numFmtId="2" fontId="12" fillId="0" borderId="0" xfId="8" applyNumberFormat="1" applyAlignment="1">
      <alignment horizontal="center" vertical="center"/>
    </xf>
    <xf numFmtId="9" fontId="13" fillId="0" borderId="0" xfId="16" applyFont="1" applyFill="1" applyBorder="1" applyAlignment="1">
      <alignment horizontal="center" vertical="center"/>
    </xf>
    <xf numFmtId="2" fontId="12" fillId="0" borderId="0" xfId="8" applyNumberFormat="1" applyFill="1" applyBorder="1" applyAlignment="1">
      <alignment vertical="center"/>
    </xf>
    <xf numFmtId="172" fontId="14" fillId="0" borderId="0" xfId="11" applyNumberFormat="1" applyFont="1" applyFill="1" applyBorder="1" applyAlignment="1">
      <alignment wrapText="1"/>
    </xf>
    <xf numFmtId="49" fontId="14" fillId="0" borderId="33" xfId="8" applyNumberFormat="1" applyFont="1" applyFill="1" applyBorder="1" applyAlignment="1">
      <alignment horizontal="center" vertical="center" wrapText="1"/>
    </xf>
    <xf numFmtId="0" fontId="14" fillId="0" borderId="14" xfId="8" applyFont="1" applyFill="1" applyBorder="1" applyAlignment="1">
      <alignment horizontal="left" vertical="center"/>
    </xf>
    <xf numFmtId="0" fontId="14" fillId="7" borderId="12" xfId="8" applyFont="1" applyFill="1" applyBorder="1" applyAlignment="1">
      <alignment horizontal="center" vertical="center" wrapText="1"/>
    </xf>
    <xf numFmtId="0" fontId="14" fillId="7" borderId="5" xfId="8" applyFont="1" applyFill="1" applyBorder="1" applyAlignment="1">
      <alignment horizontal="center" vertical="center" wrapText="1"/>
    </xf>
    <xf numFmtId="0" fontId="14" fillId="7" borderId="3" xfId="8" applyFont="1" applyFill="1" applyBorder="1" applyAlignment="1">
      <alignment horizontal="center" vertical="center" wrapText="1"/>
    </xf>
    <xf numFmtId="166" fontId="14" fillId="0" borderId="3" xfId="8" applyNumberFormat="1" applyFont="1" applyFill="1" applyBorder="1" applyAlignment="1">
      <alignment horizontal="center" vertical="center" wrapText="1"/>
    </xf>
    <xf numFmtId="166" fontId="14" fillId="0" borderId="1" xfId="8" applyNumberFormat="1" applyFont="1" applyFill="1" applyBorder="1" applyAlignment="1">
      <alignment horizontal="center" vertical="center" wrapText="1"/>
    </xf>
    <xf numFmtId="166" fontId="14" fillId="0" borderId="5" xfId="8" applyNumberFormat="1" applyFont="1" applyFill="1" applyBorder="1" applyAlignment="1">
      <alignment horizontal="center" vertical="center" wrapText="1"/>
    </xf>
    <xf numFmtId="169" fontId="14" fillId="0" borderId="3" xfId="8" applyNumberFormat="1" applyFont="1" applyFill="1" applyBorder="1" applyAlignment="1">
      <alignment horizontal="center" vertical="center" wrapText="1"/>
    </xf>
    <xf numFmtId="169" fontId="14" fillId="0" borderId="1" xfId="8" applyNumberFormat="1" applyFont="1" applyFill="1" applyBorder="1" applyAlignment="1">
      <alignment horizontal="center" vertical="center" wrapText="1"/>
    </xf>
    <xf numFmtId="169" fontId="14" fillId="0" borderId="5" xfId="8" applyNumberFormat="1" applyFont="1" applyFill="1" applyBorder="1" applyAlignment="1">
      <alignment horizontal="center" vertical="center" wrapText="1"/>
    </xf>
    <xf numFmtId="1" fontId="14" fillId="0" borderId="3" xfId="8" applyNumberFormat="1" applyFont="1" applyFill="1" applyBorder="1" applyAlignment="1">
      <alignment horizontal="center" vertical="center" wrapText="1"/>
    </xf>
    <xf numFmtId="1" fontId="14" fillId="0" borderId="1" xfId="8" applyNumberFormat="1" applyFont="1" applyFill="1" applyBorder="1" applyAlignment="1">
      <alignment horizontal="center" vertical="center" wrapText="1"/>
    </xf>
    <xf numFmtId="1" fontId="14" fillId="0" borderId="5" xfId="8" applyNumberFormat="1" applyFont="1" applyFill="1" applyBorder="1" applyAlignment="1">
      <alignment horizontal="center" vertical="center" wrapText="1"/>
    </xf>
    <xf numFmtId="3" fontId="13" fillId="0" borderId="20" xfId="8" applyNumberFormat="1" applyFont="1" applyFill="1" applyBorder="1" applyAlignment="1">
      <alignment horizontal="center" vertical="center"/>
    </xf>
    <xf numFmtId="166" fontId="14" fillId="0" borderId="3" xfId="8" applyNumberFormat="1" applyFont="1" applyFill="1" applyBorder="1" applyAlignment="1">
      <alignment horizontal="center" vertical="center"/>
    </xf>
    <xf numFmtId="1" fontId="14" fillId="0" borderId="3" xfId="8" applyNumberFormat="1" applyFont="1" applyFill="1" applyBorder="1" applyAlignment="1">
      <alignment horizontal="center" vertical="center"/>
    </xf>
    <xf numFmtId="0" fontId="14" fillId="0" borderId="57" xfId="8" applyFont="1" applyFill="1" applyBorder="1" applyAlignment="1">
      <alignment horizontal="left" vertical="center"/>
    </xf>
    <xf numFmtId="0" fontId="14" fillId="0" borderId="58" xfId="8" applyFont="1" applyFill="1" applyBorder="1" applyAlignment="1">
      <alignment horizontal="left" vertical="center"/>
    </xf>
    <xf numFmtId="0" fontId="14" fillId="0" borderId="36" xfId="8" applyFont="1" applyFill="1" applyBorder="1" applyAlignment="1">
      <alignment horizontal="left" vertical="center"/>
    </xf>
    <xf numFmtId="0" fontId="14" fillId="0" borderId="40" xfId="8" applyFont="1" applyFill="1" applyBorder="1" applyAlignment="1">
      <alignment horizontal="left" vertical="center"/>
    </xf>
    <xf numFmtId="0" fontId="14" fillId="0" borderId="36" xfId="8" applyFont="1" applyFill="1" applyBorder="1" applyAlignment="1">
      <alignment horizontal="left" vertical="center" wrapText="1"/>
    </xf>
    <xf numFmtId="2" fontId="14" fillId="0" borderId="3" xfId="8" applyNumberFormat="1" applyFont="1" applyFill="1" applyBorder="1" applyAlignment="1">
      <alignment horizontal="center" vertical="center" wrapText="1"/>
    </xf>
    <xf numFmtId="2" fontId="14" fillId="0" borderId="1" xfId="8" applyNumberFormat="1" applyFont="1" applyFill="1" applyBorder="1" applyAlignment="1">
      <alignment horizontal="center" vertical="center" wrapText="1"/>
    </xf>
    <xf numFmtId="2" fontId="14" fillId="0" borderId="5" xfId="8" applyNumberFormat="1" applyFont="1" applyFill="1" applyBorder="1" applyAlignment="1">
      <alignment horizontal="center" vertical="center" wrapText="1"/>
    </xf>
    <xf numFmtId="3" fontId="13" fillId="0" borderId="0" xfId="8" applyNumberFormat="1" applyFont="1" applyFill="1" applyBorder="1" applyAlignment="1">
      <alignment horizontal="center" vertical="center"/>
    </xf>
    <xf numFmtId="4" fontId="13" fillId="0" borderId="23" xfId="8" applyNumberFormat="1" applyFont="1" applyFill="1" applyBorder="1" applyAlignment="1">
      <alignment horizontal="center" vertical="center"/>
    </xf>
    <xf numFmtId="4" fontId="13" fillId="0" borderId="48" xfId="8" applyNumberFormat="1" applyFont="1" applyFill="1" applyBorder="1" applyAlignment="1">
      <alignment horizontal="center" vertical="center"/>
    </xf>
    <xf numFmtId="4" fontId="13" fillId="0" borderId="0" xfId="8" applyNumberFormat="1" applyFont="1" applyFill="1" applyBorder="1" applyAlignment="1">
      <alignment horizontal="center" vertical="center"/>
    </xf>
    <xf numFmtId="4" fontId="13" fillId="0" borderId="37" xfId="8" applyNumberFormat="1" applyFont="1" applyFill="1" applyBorder="1" applyAlignment="1">
      <alignment horizontal="center" vertical="center"/>
    </xf>
    <xf numFmtId="0" fontId="14" fillId="0" borderId="42" xfId="8" applyFont="1" applyFill="1" applyBorder="1" applyAlignment="1">
      <alignment horizontal="center" vertical="center" wrapText="1"/>
    </xf>
    <xf numFmtId="3" fontId="13" fillId="0" borderId="21" xfId="8" applyNumberFormat="1" applyFont="1" applyFill="1" applyBorder="1" applyAlignment="1">
      <alignment horizontal="center" vertical="center"/>
    </xf>
    <xf numFmtId="4" fontId="13" fillId="0" borderId="32" xfId="8" applyNumberFormat="1" applyFont="1" applyFill="1" applyBorder="1" applyAlignment="1">
      <alignment horizontal="center" vertical="center"/>
    </xf>
    <xf numFmtId="4" fontId="14" fillId="0" borderId="8" xfId="0" applyNumberFormat="1" applyFont="1" applyBorder="1" applyAlignment="1">
      <alignment horizontal="center" vertical="center" wrapText="1"/>
    </xf>
    <xf numFmtId="4" fontId="14" fillId="0" borderId="12" xfId="0" applyNumberFormat="1" applyFont="1" applyBorder="1" applyAlignment="1">
      <alignment horizontal="center" vertical="center" wrapText="1"/>
    </xf>
    <xf numFmtId="2" fontId="14" fillId="0" borderId="1" xfId="0" applyNumberFormat="1" applyFont="1" applyFill="1" applyBorder="1" applyAlignment="1">
      <alignment horizontal="center" vertical="center"/>
    </xf>
    <xf numFmtId="169" fontId="12" fillId="9" borderId="0" xfId="8" applyNumberFormat="1" applyFill="1" applyAlignment="1">
      <alignment horizontal="center" vertical="center"/>
    </xf>
    <xf numFmtId="166" fontId="14" fillId="0" borderId="1" xfId="0" applyNumberFormat="1" applyFont="1" applyFill="1" applyBorder="1" applyAlignment="1">
      <alignment horizontal="center" vertical="center"/>
    </xf>
    <xf numFmtId="166" fontId="14" fillId="0" borderId="12" xfId="0" applyNumberFormat="1" applyFont="1" applyFill="1" applyBorder="1" applyAlignment="1">
      <alignment horizontal="center" vertical="center"/>
    </xf>
    <xf numFmtId="166" fontId="14" fillId="0" borderId="42" xfId="0" applyNumberFormat="1" applyFont="1" applyFill="1" applyBorder="1" applyAlignment="1">
      <alignment horizontal="center" vertical="center"/>
    </xf>
    <xf numFmtId="0" fontId="14" fillId="0" borderId="12" xfId="8" applyFont="1" applyFill="1" applyBorder="1" applyAlignment="1">
      <alignment horizontal="left" vertical="center"/>
    </xf>
    <xf numFmtId="0" fontId="30" fillId="0" borderId="12" xfId="0" applyFont="1" applyFill="1" applyBorder="1" applyAlignment="1">
      <alignment vertical="center"/>
    </xf>
    <xf numFmtId="4" fontId="13" fillId="0" borderId="48" xfId="8" applyNumberFormat="1" applyFont="1" applyFill="1" applyBorder="1" applyAlignment="1">
      <alignment vertical="center"/>
    </xf>
    <xf numFmtId="1" fontId="14" fillId="0" borderId="9" xfId="0" applyNumberFormat="1" applyFont="1" applyFill="1" applyBorder="1" applyAlignment="1">
      <alignment horizontal="left" vertical="center"/>
    </xf>
    <xf numFmtId="1" fontId="14" fillId="0" borderId="4" xfId="0" applyNumberFormat="1" applyFont="1" applyFill="1" applyBorder="1" applyAlignment="1">
      <alignment horizontal="left" vertical="center"/>
    </xf>
    <xf numFmtId="3" fontId="51" fillId="0" borderId="5" xfId="0" applyNumberFormat="1" applyFont="1" applyFill="1" applyBorder="1" applyAlignment="1">
      <alignment horizontal="center"/>
    </xf>
    <xf numFmtId="0" fontId="14" fillId="0" borderId="4" xfId="0" applyFont="1" applyFill="1" applyBorder="1" applyAlignment="1">
      <alignment horizontal="left" vertical="center"/>
    </xf>
    <xf numFmtId="0" fontId="14" fillId="0" borderId="36" xfId="8" applyFont="1" applyFill="1" applyBorder="1" applyAlignment="1">
      <alignment horizontal="left" vertical="center"/>
    </xf>
    <xf numFmtId="0" fontId="14" fillId="0" borderId="40" xfId="8" applyFont="1" applyFill="1" applyBorder="1" applyAlignment="1">
      <alignment horizontal="left" vertical="center"/>
    </xf>
    <xf numFmtId="4" fontId="13" fillId="0" borderId="0" xfId="8" applyNumberFormat="1" applyFont="1" applyFill="1" applyBorder="1" applyAlignment="1">
      <alignment horizontal="center" vertical="center"/>
    </xf>
    <xf numFmtId="4" fontId="13" fillId="0" borderId="23" xfId="8" applyNumberFormat="1" applyFont="1" applyFill="1" applyBorder="1" applyAlignment="1">
      <alignment horizontal="center" vertical="center"/>
    </xf>
    <xf numFmtId="0" fontId="14" fillId="0" borderId="63" xfId="0" applyFont="1" applyFill="1" applyBorder="1" applyAlignment="1">
      <alignment horizontal="center" vertical="center"/>
    </xf>
    <xf numFmtId="2" fontId="14" fillId="0" borderId="63" xfId="0" applyNumberFormat="1" applyFont="1" applyFill="1" applyBorder="1" applyAlignment="1">
      <alignment horizontal="center" vertical="center"/>
    </xf>
    <xf numFmtId="3" fontId="14" fillId="0" borderId="63" xfId="0" applyNumberFormat="1" applyFont="1" applyFill="1" applyBorder="1" applyAlignment="1">
      <alignment horizontal="center" vertical="center"/>
    </xf>
    <xf numFmtId="4" fontId="13" fillId="0" borderId="32" xfId="8" applyNumberFormat="1" applyFont="1" applyFill="1" applyBorder="1" applyAlignment="1">
      <alignment horizontal="center" vertical="center"/>
    </xf>
    <xf numFmtId="3" fontId="62" fillId="0" borderId="46" xfId="0" applyNumberFormat="1" applyFont="1" applyFill="1" applyBorder="1" applyAlignment="1">
      <alignment horizontal="center" vertical="center"/>
    </xf>
    <xf numFmtId="0" fontId="30" fillId="0" borderId="5" xfId="0" applyFont="1" applyFill="1" applyBorder="1" applyAlignment="1">
      <alignment vertical="center"/>
    </xf>
    <xf numFmtId="0" fontId="30" fillId="0" borderId="3" xfId="0" applyFont="1" applyFill="1" applyBorder="1" applyAlignment="1">
      <alignment vertical="center"/>
    </xf>
    <xf numFmtId="0" fontId="30" fillId="0" borderId="1" xfId="0" applyFont="1" applyFill="1" applyBorder="1" applyAlignment="1">
      <alignment vertical="center"/>
    </xf>
    <xf numFmtId="166" fontId="14" fillId="0" borderId="3" xfId="8" applyNumberFormat="1" applyFont="1" applyFill="1" applyBorder="1" applyAlignment="1">
      <alignment horizontal="center" vertical="center" wrapText="1"/>
    </xf>
    <xf numFmtId="166" fontId="14" fillId="0" borderId="1" xfId="8" applyNumberFormat="1" applyFont="1" applyFill="1" applyBorder="1" applyAlignment="1">
      <alignment horizontal="center" vertical="center" wrapText="1"/>
    </xf>
    <xf numFmtId="166" fontId="14" fillId="0" borderId="5" xfId="8" applyNumberFormat="1" applyFont="1" applyFill="1" applyBorder="1" applyAlignment="1">
      <alignment horizontal="center" vertical="center" wrapText="1"/>
    </xf>
    <xf numFmtId="0" fontId="14" fillId="0" borderId="8" xfId="0" applyFont="1" applyFill="1" applyBorder="1" applyAlignment="1">
      <alignment horizontal="center" vertical="center"/>
    </xf>
    <xf numFmtId="2" fontId="14" fillId="0" borderId="12" xfId="0" applyNumberFormat="1" applyFont="1" applyFill="1" applyBorder="1" applyAlignment="1">
      <alignment horizontal="center" vertical="center"/>
    </xf>
    <xf numFmtId="0" fontId="14" fillId="0" borderId="1" xfId="0" applyFont="1" applyFill="1" applyBorder="1" applyAlignment="1">
      <alignment horizontal="center" vertical="center"/>
    </xf>
    <xf numFmtId="2" fontId="14" fillId="0" borderId="1" xfId="0" applyNumberFormat="1" applyFont="1" applyFill="1" applyBorder="1" applyAlignment="1">
      <alignment horizontal="center" vertical="center"/>
    </xf>
    <xf numFmtId="166" fontId="14" fillId="0" borderId="1" xfId="0" applyNumberFormat="1" applyFont="1" applyFill="1" applyBorder="1" applyAlignment="1">
      <alignment horizontal="center" vertical="center"/>
    </xf>
    <xf numFmtId="166" fontId="14" fillId="0" borderId="12" xfId="0" applyNumberFormat="1" applyFont="1" applyFill="1" applyBorder="1" applyAlignment="1">
      <alignment horizontal="center" vertical="center"/>
    </xf>
    <xf numFmtId="0" fontId="83" fillId="0" borderId="0" xfId="17" applyFont="1" applyFill="1" applyBorder="1" applyAlignment="1">
      <alignment vertical="center"/>
    </xf>
    <xf numFmtId="0" fontId="83" fillId="0" borderId="1" xfId="17" applyFont="1" applyFill="1" applyBorder="1" applyAlignment="1">
      <alignment horizontal="center" vertical="center"/>
    </xf>
    <xf numFmtId="0" fontId="12" fillId="0" borderId="1" xfId="17" applyBorder="1"/>
    <xf numFmtId="0" fontId="83" fillId="0" borderId="1" xfId="17" applyFont="1" applyFill="1" applyBorder="1" applyAlignment="1">
      <alignment horizontal="center" vertical="center"/>
    </xf>
    <xf numFmtId="0" fontId="12" fillId="0" borderId="1" xfId="17" applyBorder="1"/>
    <xf numFmtId="0" fontId="2" fillId="0" borderId="0" xfId="18"/>
    <xf numFmtId="2" fontId="12" fillId="0" borderId="37" xfId="8" applyNumberFormat="1" applyFill="1" applyBorder="1" applyAlignment="1">
      <alignment vertical="center"/>
    </xf>
    <xf numFmtId="168" fontId="14" fillId="0" borderId="9" xfId="0" applyNumberFormat="1" applyFont="1" applyFill="1" applyBorder="1" applyAlignment="1">
      <alignment horizontal="left" vertical="center" wrapText="1"/>
    </xf>
    <xf numFmtId="1" fontId="84" fillId="0" borderId="1" xfId="18" applyNumberFormat="1" applyFont="1" applyFill="1" applyBorder="1" applyAlignment="1">
      <alignment horizontal="center" vertical="center" shrinkToFit="1"/>
    </xf>
    <xf numFmtId="0" fontId="2" fillId="0" borderId="0" xfId="18"/>
    <xf numFmtId="1" fontId="84" fillId="0" borderId="1" xfId="18" applyNumberFormat="1" applyFont="1" applyFill="1" applyBorder="1" applyAlignment="1">
      <alignment horizontal="center" vertical="center" shrinkToFit="1"/>
    </xf>
    <xf numFmtId="0" fontId="2" fillId="0" borderId="0" xfId="18"/>
    <xf numFmtId="1" fontId="84" fillId="0" borderId="1" xfId="18" applyNumberFormat="1" applyFont="1" applyFill="1" applyBorder="1" applyAlignment="1">
      <alignment horizontal="center" vertical="center" shrinkToFit="1"/>
    </xf>
    <xf numFmtId="168" fontId="14" fillId="0" borderId="2" xfId="0" applyNumberFormat="1" applyFont="1" applyFill="1" applyBorder="1" applyAlignment="1">
      <alignment horizontal="left" vertical="center" wrapText="1"/>
    </xf>
    <xf numFmtId="2" fontId="12" fillId="0" borderId="23" xfId="8" applyNumberFormat="1" applyFill="1" applyBorder="1" applyAlignment="1">
      <alignment vertical="center"/>
    </xf>
    <xf numFmtId="168" fontId="14" fillId="0" borderId="4" xfId="0" applyNumberFormat="1" applyFont="1" applyFill="1" applyBorder="1" applyAlignment="1">
      <alignment horizontal="left" vertical="center" wrapText="1"/>
    </xf>
    <xf numFmtId="2" fontId="12" fillId="0" borderId="32" xfId="8" applyNumberFormat="1" applyFill="1" applyBorder="1" applyAlignment="1">
      <alignment vertical="center"/>
    </xf>
    <xf numFmtId="0" fontId="14" fillId="0" borderId="14" xfId="7" applyNumberFormat="1" applyFont="1" applyFill="1" applyBorder="1" applyAlignment="1" applyProtection="1">
      <alignment horizontal="left"/>
    </xf>
    <xf numFmtId="0" fontId="14" fillId="0" borderId="2" xfId="7" applyNumberFormat="1" applyFont="1" applyFill="1" applyBorder="1" applyAlignment="1" applyProtection="1">
      <alignment horizontal="left"/>
    </xf>
    <xf numFmtId="2" fontId="14" fillId="0" borderId="23" xfId="7" applyNumberFormat="1" applyFont="1" applyFill="1" applyBorder="1" applyAlignment="1">
      <alignment horizontal="center"/>
    </xf>
    <xf numFmtId="4" fontId="13" fillId="0" borderId="63" xfId="8" applyNumberFormat="1" applyFont="1" applyFill="1" applyBorder="1" applyAlignment="1">
      <alignment horizontal="center" vertical="center"/>
    </xf>
    <xf numFmtId="166" fontId="14" fillId="0" borderId="5" xfId="0" quotePrefix="1" applyNumberFormat="1" applyFont="1" applyFill="1" applyBorder="1" applyAlignment="1">
      <alignment horizontal="center" vertical="center"/>
    </xf>
    <xf numFmtId="3" fontId="62" fillId="0" borderId="61" xfId="0" applyNumberFormat="1" applyFont="1" applyFill="1" applyBorder="1" applyAlignment="1">
      <alignment horizontal="center" vertical="center"/>
    </xf>
    <xf numFmtId="4" fontId="14" fillId="0" borderId="8" xfId="0" applyNumberFormat="1" applyFont="1" applyFill="1" applyBorder="1" applyAlignment="1">
      <alignment horizontal="center" vertical="center" wrapText="1"/>
    </xf>
    <xf numFmtId="4" fontId="14" fillId="0" borderId="12" xfId="0" applyNumberFormat="1" applyFont="1" applyFill="1" applyBorder="1" applyAlignment="1">
      <alignment horizontal="center" vertical="center" wrapText="1"/>
    </xf>
    <xf numFmtId="0" fontId="14" fillId="7" borderId="12" xfId="8" applyFont="1" applyFill="1" applyBorder="1" applyAlignment="1">
      <alignment horizontal="center" vertical="center" wrapText="1"/>
    </xf>
    <xf numFmtId="0" fontId="14" fillId="7" borderId="5" xfId="8" applyFont="1" applyFill="1" applyBorder="1" applyAlignment="1">
      <alignment horizontal="center" vertical="center" wrapText="1"/>
    </xf>
    <xf numFmtId="0" fontId="14" fillId="7" borderId="3" xfId="8" applyFont="1" applyFill="1" applyBorder="1" applyAlignment="1">
      <alignment horizontal="center" vertical="center" wrapText="1"/>
    </xf>
    <xf numFmtId="166" fontId="14" fillId="0" borderId="3" xfId="8" applyNumberFormat="1" applyFont="1" applyFill="1" applyBorder="1" applyAlignment="1">
      <alignment horizontal="center" vertical="center" wrapText="1"/>
    </xf>
    <xf numFmtId="166" fontId="14" fillId="0" borderId="1" xfId="8" applyNumberFormat="1" applyFont="1" applyFill="1" applyBorder="1" applyAlignment="1">
      <alignment horizontal="center" vertical="center" wrapText="1"/>
    </xf>
    <xf numFmtId="166" fontId="14" fillId="0" borderId="5" xfId="8" applyNumberFormat="1" applyFont="1" applyFill="1" applyBorder="1" applyAlignment="1">
      <alignment horizontal="center" vertical="center" wrapText="1"/>
    </xf>
    <xf numFmtId="166" fontId="14" fillId="0" borderId="3" xfId="8" applyNumberFormat="1" applyFont="1" applyFill="1" applyBorder="1" applyAlignment="1">
      <alignment horizontal="center" vertical="center"/>
    </xf>
    <xf numFmtId="0" fontId="14" fillId="0" borderId="36" xfId="8" applyFont="1" applyFill="1" applyBorder="1" applyAlignment="1">
      <alignment horizontal="left" vertical="center"/>
    </xf>
    <xf numFmtId="0" fontId="14" fillId="0" borderId="40" xfId="8" applyFont="1" applyFill="1" applyBorder="1" applyAlignment="1">
      <alignment horizontal="left" vertical="center"/>
    </xf>
    <xf numFmtId="4" fontId="13" fillId="0" borderId="0" xfId="8" applyNumberFormat="1" applyFont="1" applyFill="1" applyBorder="1" applyAlignment="1">
      <alignment horizontal="center" vertical="center"/>
    </xf>
    <xf numFmtId="2" fontId="14" fillId="4" borderId="0" xfId="0" applyNumberFormat="1" applyFont="1" applyFill="1" applyBorder="1" applyAlignment="1">
      <alignment horizontal="center" vertical="center" wrapText="1"/>
    </xf>
    <xf numFmtId="0" fontId="14" fillId="0" borderId="63" xfId="8" applyFont="1" applyFill="1" applyBorder="1" applyAlignment="1">
      <alignment horizontal="center" vertical="center" wrapText="1"/>
    </xf>
    <xf numFmtId="3" fontId="51" fillId="0" borderId="57" xfId="0" applyNumberFormat="1" applyFont="1" applyFill="1" applyBorder="1" applyAlignment="1">
      <alignment horizontal="center" vertical="center"/>
    </xf>
    <xf numFmtId="0" fontId="14" fillId="0" borderId="24" xfId="8" applyFont="1" applyFill="1" applyBorder="1" applyAlignment="1">
      <alignment horizontal="left" vertical="center"/>
    </xf>
    <xf numFmtId="166" fontId="15" fillId="0" borderId="63" xfId="8" applyNumberFormat="1" applyFont="1" applyFill="1" applyBorder="1" applyAlignment="1">
      <alignment horizontal="center" vertical="center" wrapText="1"/>
    </xf>
    <xf numFmtId="1" fontId="15" fillId="0" borderId="63" xfId="8" applyNumberFormat="1" applyFont="1" applyFill="1" applyBorder="1" applyAlignment="1">
      <alignment horizontal="center" vertical="center" wrapText="1"/>
    </xf>
    <xf numFmtId="0" fontId="14" fillId="0" borderId="0" xfId="8" applyFont="1" applyFill="1" applyBorder="1" applyAlignment="1">
      <alignment horizontal="left" vertical="center"/>
    </xf>
    <xf numFmtId="166" fontId="15" fillId="0" borderId="0" xfId="8" applyNumberFormat="1" applyFont="1" applyFill="1" applyBorder="1" applyAlignment="1">
      <alignment horizontal="center" vertical="center" wrapText="1"/>
    </xf>
    <xf numFmtId="1" fontId="15" fillId="0" borderId="0" xfId="8" applyNumberFormat="1" applyFont="1" applyFill="1" applyBorder="1" applyAlignment="1">
      <alignment horizontal="center" vertical="center" wrapText="1"/>
    </xf>
    <xf numFmtId="0" fontId="14" fillId="0" borderId="0" xfId="8" applyFont="1" applyFill="1" applyBorder="1" applyAlignment="1">
      <alignment horizontal="center" vertical="center" wrapText="1"/>
    </xf>
    <xf numFmtId="3" fontId="51" fillId="0" borderId="0" xfId="0" applyNumberFormat="1" applyFont="1" applyFill="1" applyBorder="1" applyAlignment="1">
      <alignment horizontal="center" vertical="center"/>
    </xf>
    <xf numFmtId="0" fontId="14" fillId="0" borderId="0" xfId="0" applyFont="1" applyFill="1" applyBorder="1" applyAlignment="1">
      <alignment horizontal="center" wrapText="1"/>
    </xf>
    <xf numFmtId="4" fontId="12" fillId="0" borderId="0" xfId="8" applyNumberFormat="1" applyFill="1" applyBorder="1" applyAlignment="1">
      <alignment horizontal="center" vertical="center"/>
    </xf>
    <xf numFmtId="0" fontId="57" fillId="0" borderId="0" xfId="4" applyFill="1" applyAlignment="1" applyProtection="1">
      <alignment horizontal="center" vertical="center"/>
    </xf>
    <xf numFmtId="0" fontId="82" fillId="0" borderId="9" xfId="0" applyFont="1" applyFill="1" applyBorder="1" applyAlignment="1">
      <alignment horizontal="center" vertical="center" wrapText="1"/>
    </xf>
    <xf numFmtId="0" fontId="82" fillId="0" borderId="2" xfId="0" applyFont="1" applyFill="1" applyBorder="1" applyAlignment="1">
      <alignment horizontal="center" vertical="center" wrapText="1"/>
    </xf>
    <xf numFmtId="0" fontId="82" fillId="0" borderId="4" xfId="0" applyFont="1" applyFill="1" applyBorder="1" applyAlignment="1">
      <alignment horizontal="center" vertical="center" wrapText="1"/>
    </xf>
    <xf numFmtId="0" fontId="14" fillId="0" borderId="5" xfId="8" applyFont="1" applyFill="1" applyBorder="1" applyAlignment="1">
      <alignment horizontal="left" vertical="center"/>
    </xf>
    <xf numFmtId="3" fontId="13" fillId="0" borderId="20" xfId="8" applyNumberFormat="1" applyFont="1" applyFill="1" applyBorder="1" applyAlignment="1">
      <alignment horizontal="center" vertical="center"/>
    </xf>
    <xf numFmtId="3" fontId="13" fillId="0" borderId="21" xfId="8" applyNumberFormat="1" applyFont="1" applyFill="1" applyBorder="1" applyAlignment="1">
      <alignment horizontal="center" vertical="center"/>
    </xf>
    <xf numFmtId="3" fontId="51" fillId="0" borderId="22" xfId="0" applyNumberFormat="1" applyFont="1" applyFill="1" applyBorder="1" applyAlignment="1">
      <alignment horizontal="center" vertical="center"/>
    </xf>
    <xf numFmtId="3" fontId="51" fillId="0" borderId="29" xfId="0" applyNumberFormat="1" applyFont="1" applyFill="1" applyBorder="1" applyAlignment="1">
      <alignment horizontal="center" vertical="center"/>
    </xf>
    <xf numFmtId="172" fontId="13" fillId="0" borderId="21" xfId="11" applyNumberFormat="1" applyFont="1" applyFill="1" applyBorder="1" applyAlignment="1">
      <alignment horizontal="center" vertical="center"/>
    </xf>
    <xf numFmtId="0" fontId="12" fillId="4" borderId="49" xfId="8" applyFill="1" applyBorder="1" applyAlignment="1">
      <alignment horizontal="center" vertical="center"/>
    </xf>
    <xf numFmtId="0" fontId="12" fillId="6" borderId="49" xfId="8" applyFill="1" applyBorder="1" applyAlignment="1">
      <alignment horizontal="center" vertical="center"/>
    </xf>
    <xf numFmtId="172" fontId="13" fillId="0" borderId="0" xfId="11" applyNumberFormat="1" applyFont="1" applyFill="1" applyBorder="1" applyAlignment="1">
      <alignment horizontal="center" vertical="center"/>
    </xf>
    <xf numFmtId="172" fontId="13" fillId="0" borderId="22" xfId="11" applyNumberFormat="1" applyFont="1" applyFill="1" applyBorder="1" applyAlignment="1">
      <alignment horizontal="center" vertical="center"/>
    </xf>
    <xf numFmtId="172" fontId="13" fillId="0" borderId="20" xfId="11" applyNumberFormat="1" applyFont="1" applyFill="1" applyBorder="1" applyAlignment="1">
      <alignment horizontal="center" vertical="center"/>
    </xf>
    <xf numFmtId="0" fontId="14" fillId="0" borderId="12" xfId="0" applyFont="1" applyFill="1" applyBorder="1" applyAlignment="1">
      <alignment horizontal="left" vertical="center"/>
    </xf>
    <xf numFmtId="3" fontId="13" fillId="0" borderId="0" xfId="8" applyNumberFormat="1" applyFont="1" applyFill="1" applyBorder="1" applyAlignment="1">
      <alignment horizontal="center" vertical="center"/>
    </xf>
    <xf numFmtId="2" fontId="14" fillId="0" borderId="12" xfId="0" applyNumberFormat="1" applyFont="1" applyFill="1" applyBorder="1" applyAlignment="1">
      <alignment horizontal="center" vertical="center"/>
    </xf>
    <xf numFmtId="169" fontId="14" fillId="0" borderId="12" xfId="0" applyNumberFormat="1" applyFont="1" applyFill="1" applyBorder="1" applyAlignment="1">
      <alignment horizontal="center" vertical="center"/>
    </xf>
    <xf numFmtId="2" fontId="14" fillId="0" borderId="1" xfId="0" applyNumberFormat="1" applyFont="1" applyFill="1" applyBorder="1" applyAlignment="1">
      <alignment horizontal="center" vertical="center"/>
    </xf>
    <xf numFmtId="169" fontId="14" fillId="0" borderId="42" xfId="0" applyNumberFormat="1" applyFont="1" applyFill="1" applyBorder="1" applyAlignment="1">
      <alignment horizontal="center" vertical="center"/>
    </xf>
    <xf numFmtId="166" fontId="14" fillId="0" borderId="1" xfId="0" applyNumberFormat="1" applyFont="1" applyFill="1" applyBorder="1" applyAlignment="1">
      <alignment horizontal="center" vertical="center"/>
    </xf>
    <xf numFmtId="166" fontId="14" fillId="0" borderId="12" xfId="0" applyNumberFormat="1" applyFont="1" applyFill="1" applyBorder="1" applyAlignment="1">
      <alignment horizontal="center" vertical="center"/>
    </xf>
    <xf numFmtId="166" fontId="14" fillId="0" borderId="42" xfId="0" applyNumberFormat="1" applyFont="1" applyFill="1" applyBorder="1" applyAlignment="1">
      <alignment horizontal="center" vertical="center"/>
    </xf>
    <xf numFmtId="169" fontId="14" fillId="0" borderId="1" xfId="8" applyNumberFormat="1" applyFont="1" applyFill="1" applyBorder="1" applyAlignment="1">
      <alignment horizontal="center" vertical="center" wrapText="1"/>
    </xf>
    <xf numFmtId="1" fontId="14" fillId="0" borderId="1" xfId="8" applyNumberFormat="1" applyFont="1" applyFill="1" applyBorder="1" applyAlignment="1">
      <alignment horizontal="center" vertical="center" wrapText="1"/>
    </xf>
    <xf numFmtId="0" fontId="14" fillId="0" borderId="36" xfId="8" applyFont="1" applyFill="1" applyBorder="1" applyAlignment="1">
      <alignment horizontal="left" vertical="center"/>
    </xf>
    <xf numFmtId="166" fontId="14" fillId="0" borderId="1" xfId="8" applyNumberFormat="1" applyFont="1" applyFill="1" applyBorder="1" applyAlignment="1">
      <alignment horizontal="center" vertical="center" wrapText="1"/>
    </xf>
    <xf numFmtId="3" fontId="13" fillId="0" borderId="0" xfId="8" applyNumberFormat="1" applyFont="1" applyFill="1" applyBorder="1" applyAlignment="1">
      <alignment horizontal="center" vertical="center"/>
    </xf>
    <xf numFmtId="4" fontId="13" fillId="0" borderId="23" xfId="8" applyNumberFormat="1" applyFont="1" applyFill="1" applyBorder="1" applyAlignment="1">
      <alignment horizontal="center" vertical="center"/>
    </xf>
    <xf numFmtId="4" fontId="13" fillId="0" borderId="0" xfId="8" applyNumberFormat="1" applyFont="1" applyFill="1" applyBorder="1" applyAlignment="1">
      <alignment horizontal="center" vertical="center"/>
    </xf>
    <xf numFmtId="3" fontId="13" fillId="0" borderId="21" xfId="8" applyNumberFormat="1" applyFont="1" applyFill="1" applyBorder="1" applyAlignment="1">
      <alignment horizontal="center" vertical="center"/>
    </xf>
    <xf numFmtId="172" fontId="14" fillId="0" borderId="0" xfId="0" applyNumberFormat="1" applyFont="1" applyAlignment="1">
      <alignment horizontal="center"/>
    </xf>
    <xf numFmtId="172" fontId="13" fillId="0" borderId="30" xfId="11" applyNumberFormat="1" applyFont="1" applyFill="1" applyBorder="1" applyAlignment="1">
      <alignment horizontal="center" vertical="center"/>
    </xf>
    <xf numFmtId="172" fontId="14" fillId="0" borderId="0" xfId="11" applyNumberFormat="1" applyFont="1" applyAlignment="1">
      <alignment horizontal="center" vertical="center"/>
    </xf>
    <xf numFmtId="172" fontId="13" fillId="0" borderId="0" xfId="8" applyNumberFormat="1" applyFont="1" applyFill="1" applyAlignment="1">
      <alignment vertical="center"/>
    </xf>
    <xf numFmtId="0" fontId="14" fillId="0" borderId="8" xfId="0" applyFont="1" applyFill="1" applyBorder="1" applyAlignment="1">
      <alignment horizontal="left" vertical="center"/>
    </xf>
    <xf numFmtId="0" fontId="14" fillId="0" borderId="5" xfId="0" applyFont="1" applyFill="1" applyBorder="1" applyAlignment="1">
      <alignment horizontal="left" vertical="center"/>
    </xf>
    <xf numFmtId="172" fontId="12" fillId="0" borderId="0" xfId="8" applyNumberFormat="1" applyAlignment="1">
      <alignment vertical="center"/>
    </xf>
    <xf numFmtId="172" fontId="13" fillId="0" borderId="30" xfId="11" applyNumberFormat="1" applyFont="1" applyFill="1" applyBorder="1" applyAlignment="1">
      <alignment vertical="center"/>
    </xf>
    <xf numFmtId="172" fontId="0" fillId="0" borderId="0" xfId="11" applyNumberFormat="1" applyFont="1"/>
    <xf numFmtId="0" fontId="85" fillId="0" borderId="0" xfId="0" applyFont="1" applyAlignment="1"/>
    <xf numFmtId="0" fontId="85" fillId="0" borderId="0" xfId="8" applyFont="1" applyAlignment="1">
      <alignment vertical="center"/>
    </xf>
    <xf numFmtId="3" fontId="62" fillId="0" borderId="61" xfId="0" applyNumberFormat="1" applyFont="1" applyFill="1" applyBorder="1" applyAlignment="1">
      <alignment horizontal="center" vertical="center" wrapText="1"/>
    </xf>
    <xf numFmtId="0" fontId="85" fillId="0" borderId="0" xfId="0" applyFont="1" applyAlignment="1">
      <alignment horizontal="center"/>
    </xf>
    <xf numFmtId="0" fontId="85" fillId="0" borderId="0" xfId="0" applyFont="1" applyFill="1" applyAlignment="1">
      <alignment horizontal="center"/>
    </xf>
    <xf numFmtId="0" fontId="86" fillId="0" borderId="0" xfId="8" applyFont="1" applyAlignment="1">
      <alignment vertical="center"/>
    </xf>
    <xf numFmtId="3" fontId="13" fillId="0" borderId="0" xfId="8" applyNumberFormat="1" applyFont="1" applyFill="1" applyBorder="1" applyAlignment="1">
      <alignment horizontal="center" vertical="center"/>
    </xf>
    <xf numFmtId="4" fontId="13" fillId="0" borderId="0" xfId="8" applyNumberFormat="1" applyFont="1" applyFill="1" applyBorder="1" applyAlignment="1">
      <alignment horizontal="center" vertical="center"/>
    </xf>
    <xf numFmtId="172" fontId="12" fillId="0" borderId="0" xfId="11" applyNumberFormat="1" applyFont="1" applyFill="1" applyAlignment="1">
      <alignment vertical="center"/>
    </xf>
    <xf numFmtId="2" fontId="14" fillId="0" borderId="48" xfId="7" applyNumberFormat="1" applyFont="1" applyBorder="1" applyAlignment="1">
      <alignment horizontal="center"/>
    </xf>
    <xf numFmtId="0" fontId="71" fillId="0" borderId="0" xfId="8" applyFont="1" applyFill="1" applyBorder="1" applyAlignment="1">
      <alignment vertical="center" wrapText="1"/>
    </xf>
    <xf numFmtId="0" fontId="71" fillId="0" borderId="0" xfId="0" applyFont="1" applyAlignment="1">
      <alignment horizontal="center"/>
    </xf>
    <xf numFmtId="0" fontId="71" fillId="0" borderId="0" xfId="0" applyFont="1" applyAlignment="1">
      <alignment horizontal="center" vertical="center"/>
    </xf>
    <xf numFmtId="172" fontId="71" fillId="0" borderId="0" xfId="0" applyNumberFormat="1" applyFont="1" applyAlignment="1">
      <alignment horizontal="center"/>
    </xf>
    <xf numFmtId="2" fontId="14" fillId="0" borderId="3" xfId="8" applyNumberFormat="1" applyFont="1" applyFill="1" applyBorder="1" applyAlignment="1">
      <alignment horizontal="center" vertical="center" wrapText="1"/>
    </xf>
    <xf numFmtId="2" fontId="14" fillId="0" borderId="1" xfId="8" applyNumberFormat="1" applyFont="1" applyFill="1" applyBorder="1" applyAlignment="1">
      <alignment horizontal="center" vertical="center" wrapText="1"/>
    </xf>
    <xf numFmtId="2" fontId="14" fillId="0" borderId="5" xfId="8" applyNumberFormat="1" applyFont="1" applyFill="1" applyBorder="1" applyAlignment="1">
      <alignment horizontal="center" vertical="center" wrapText="1"/>
    </xf>
    <xf numFmtId="169" fontId="14" fillId="0" borderId="3" xfId="8" applyNumberFormat="1" applyFont="1" applyFill="1" applyBorder="1" applyAlignment="1">
      <alignment horizontal="center" vertical="center" wrapText="1"/>
    </xf>
    <xf numFmtId="169" fontId="14" fillId="0" borderId="1" xfId="8" applyNumberFormat="1" applyFont="1" applyFill="1" applyBorder="1" applyAlignment="1">
      <alignment horizontal="center" vertical="center" wrapText="1"/>
    </xf>
    <xf numFmtId="169" fontId="14" fillId="0" borderId="5" xfId="8" applyNumberFormat="1" applyFont="1" applyFill="1" applyBorder="1" applyAlignment="1">
      <alignment horizontal="center" vertical="center" wrapText="1"/>
    </xf>
    <xf numFmtId="1" fontId="14" fillId="0" borderId="3" xfId="8" applyNumberFormat="1" applyFont="1" applyFill="1" applyBorder="1" applyAlignment="1">
      <alignment horizontal="center" vertical="center" wrapText="1"/>
    </xf>
    <xf numFmtId="1" fontId="14" fillId="0" borderId="1" xfId="8" applyNumberFormat="1" applyFont="1" applyFill="1" applyBorder="1" applyAlignment="1">
      <alignment horizontal="center" vertical="center" wrapText="1"/>
    </xf>
    <xf numFmtId="1" fontId="14" fillId="0" borderId="5" xfId="8" applyNumberFormat="1" applyFont="1" applyFill="1" applyBorder="1" applyAlignment="1">
      <alignment horizontal="center" vertical="center" wrapText="1"/>
    </xf>
    <xf numFmtId="166" fontId="14" fillId="0" borderId="3" xfId="8" applyNumberFormat="1" applyFont="1" applyFill="1" applyBorder="1" applyAlignment="1">
      <alignment horizontal="center" vertical="center" wrapText="1"/>
    </xf>
    <xf numFmtId="166" fontId="14" fillId="0" borderId="1" xfId="8" applyNumberFormat="1" applyFont="1" applyFill="1" applyBorder="1" applyAlignment="1">
      <alignment horizontal="center" vertical="center" wrapText="1"/>
    </xf>
    <xf numFmtId="166" fontId="14" fillId="0" borderId="5" xfId="8" applyNumberFormat="1" applyFont="1" applyFill="1" applyBorder="1" applyAlignment="1">
      <alignment horizontal="center" vertical="center" wrapText="1"/>
    </xf>
    <xf numFmtId="4" fontId="13" fillId="0" borderId="23" xfId="8" applyNumberFormat="1" applyFont="1" applyFill="1" applyBorder="1" applyAlignment="1">
      <alignment horizontal="center" vertical="center"/>
    </xf>
    <xf numFmtId="4" fontId="13" fillId="0" borderId="37" xfId="8" applyNumberFormat="1" applyFont="1" applyFill="1" applyBorder="1" applyAlignment="1">
      <alignment horizontal="center" vertical="center"/>
    </xf>
    <xf numFmtId="4" fontId="13" fillId="0" borderId="32" xfId="8" applyNumberFormat="1" applyFont="1" applyFill="1" applyBorder="1" applyAlignment="1">
      <alignment horizontal="center" vertical="center"/>
    </xf>
    <xf numFmtId="174" fontId="14" fillId="0" borderId="0" xfId="0" applyNumberFormat="1" applyFont="1" applyAlignment="1">
      <alignment horizontal="center"/>
    </xf>
    <xf numFmtId="172" fontId="12" fillId="0" borderId="0" xfId="8" applyNumberFormat="1" applyFill="1" applyAlignment="1">
      <alignment vertical="center"/>
    </xf>
    <xf numFmtId="0" fontId="14" fillId="7" borderId="8" xfId="8" applyFont="1" applyFill="1" applyBorder="1" applyAlignment="1">
      <alignment horizontal="center" vertical="center" wrapText="1"/>
    </xf>
    <xf numFmtId="3" fontId="51" fillId="0" borderId="1" xfId="7" applyNumberFormat="1" applyFont="1" applyFill="1" applyBorder="1" applyAlignment="1">
      <alignment horizontal="center" vertical="center"/>
    </xf>
    <xf numFmtId="3" fontId="51" fillId="0" borderId="3" xfId="7" applyNumberFormat="1" applyFont="1" applyFill="1" applyBorder="1" applyAlignment="1">
      <alignment horizontal="center" vertical="center"/>
    </xf>
    <xf numFmtId="3" fontId="51" fillId="0" borderId="5" xfId="7" applyNumberFormat="1" applyFont="1" applyFill="1" applyBorder="1" applyAlignment="1">
      <alignment horizontal="center" vertical="center"/>
    </xf>
    <xf numFmtId="172" fontId="13" fillId="0" borderId="45" xfId="11" applyNumberFormat="1" applyFont="1" applyFill="1" applyBorder="1" applyAlignment="1">
      <alignment vertical="center"/>
    </xf>
    <xf numFmtId="0" fontId="82" fillId="0" borderId="38" xfId="0" applyFont="1" applyFill="1" applyBorder="1" applyAlignment="1">
      <alignment horizontal="center" vertical="center" wrapText="1"/>
    </xf>
    <xf numFmtId="0" fontId="82" fillId="0" borderId="36" xfId="0" applyFont="1" applyFill="1" applyBorder="1" applyAlignment="1">
      <alignment horizontal="center" vertical="center" wrapText="1"/>
    </xf>
    <xf numFmtId="0" fontId="82" fillId="0" borderId="39" xfId="0" applyFont="1" applyFill="1" applyBorder="1" applyAlignment="1">
      <alignment horizontal="center" vertical="center" wrapText="1"/>
    </xf>
    <xf numFmtId="0" fontId="10" fillId="0" borderId="0" xfId="0" applyFont="1" applyAlignment="1">
      <alignment horizontal="left"/>
    </xf>
    <xf numFmtId="0" fontId="14" fillId="7" borderId="25" xfId="0" applyFont="1" applyFill="1" applyBorder="1" applyAlignment="1">
      <alignment horizontal="left" vertical="center"/>
    </xf>
    <xf numFmtId="3" fontId="14" fillId="7" borderId="11" xfId="0" applyNumberFormat="1" applyFont="1" applyFill="1" applyBorder="1" applyAlignment="1">
      <alignment horizontal="center" vertical="center" wrapText="1"/>
    </xf>
    <xf numFmtId="166" fontId="14" fillId="7" borderId="11" xfId="0" applyNumberFormat="1" applyFont="1" applyFill="1" applyBorder="1" applyAlignment="1">
      <alignment horizontal="center" vertical="center" wrapText="1"/>
    </xf>
    <xf numFmtId="2" fontId="14" fillId="7" borderId="50" xfId="0" applyNumberFormat="1" applyFont="1" applyFill="1" applyBorder="1" applyAlignment="1">
      <alignment horizontal="center" vertical="center" wrapText="1"/>
    </xf>
    <xf numFmtId="3" fontId="51" fillId="0" borderId="21" xfId="0" applyNumberFormat="1" applyFont="1" applyFill="1" applyBorder="1" applyAlignment="1">
      <alignment horizontal="center" vertical="center" wrapText="1"/>
    </xf>
    <xf numFmtId="3" fontId="26" fillId="6" borderId="44" xfId="8" applyNumberFormat="1" applyFont="1" applyFill="1" applyBorder="1" applyAlignment="1">
      <alignment horizontal="center" vertical="center"/>
    </xf>
    <xf numFmtId="3" fontId="0" fillId="6" borderId="20" xfId="0" applyNumberFormat="1" applyFill="1" applyBorder="1" applyAlignment="1">
      <alignment horizontal="center" vertical="center" wrapText="1"/>
    </xf>
    <xf numFmtId="3" fontId="26" fillId="6" borderId="49" xfId="8" applyNumberFormat="1" applyFont="1" applyFill="1" applyBorder="1" applyAlignment="1">
      <alignment horizontal="center" vertical="center"/>
    </xf>
    <xf numFmtId="3" fontId="51" fillId="0" borderId="18" xfId="0" applyNumberFormat="1" applyFont="1" applyFill="1" applyBorder="1" applyAlignment="1">
      <alignment horizontal="center" vertical="center"/>
    </xf>
    <xf numFmtId="3" fontId="0" fillId="6" borderId="49" xfId="0" applyNumberFormat="1" applyFill="1" applyBorder="1" applyAlignment="1">
      <alignment horizontal="center" vertical="center" wrapText="1"/>
    </xf>
    <xf numFmtId="3" fontId="51" fillId="0" borderId="29" xfId="0" applyNumberFormat="1" applyFont="1" applyFill="1" applyBorder="1" applyAlignment="1">
      <alignment horizontal="center" vertical="center" wrapText="1"/>
    </xf>
    <xf numFmtId="0" fontId="14" fillId="2" borderId="1" xfId="0" applyNumberFormat="1" applyFont="1" applyFill="1" applyBorder="1" applyAlignment="1" applyProtection="1">
      <alignment horizontal="left"/>
    </xf>
    <xf numFmtId="3" fontId="51" fillId="0" borderId="22" xfId="0" applyNumberFormat="1" applyFont="1" applyFill="1" applyBorder="1" applyAlignment="1">
      <alignment horizontal="center" vertical="center"/>
    </xf>
    <xf numFmtId="3" fontId="51" fillId="0" borderId="29" xfId="0" applyNumberFormat="1" applyFont="1" applyFill="1" applyBorder="1" applyAlignment="1">
      <alignment horizontal="center" vertical="center"/>
    </xf>
    <xf numFmtId="0" fontId="26" fillId="6" borderId="44" xfId="8" applyFont="1" applyFill="1" applyBorder="1" applyAlignment="1">
      <alignment horizontal="center" vertical="center" wrapText="1"/>
    </xf>
    <xf numFmtId="3" fontId="51" fillId="0" borderId="22" xfId="0" applyNumberFormat="1" applyFont="1" applyFill="1" applyBorder="1" applyAlignment="1">
      <alignment horizontal="center" vertical="center" wrapText="1"/>
    </xf>
    <xf numFmtId="3" fontId="51" fillId="0" borderId="30" xfId="0" applyNumberFormat="1" applyFont="1" applyFill="1" applyBorder="1" applyAlignment="1">
      <alignment horizontal="center" vertical="center" wrapText="1"/>
    </xf>
    <xf numFmtId="0" fontId="26" fillId="6" borderId="45" xfId="8" applyFont="1" applyFill="1" applyBorder="1" applyAlignment="1">
      <alignment horizontal="center" vertical="center" wrapText="1"/>
    </xf>
    <xf numFmtId="0" fontId="26" fillId="6" borderId="45" xfId="8" applyFont="1" applyFill="1" applyBorder="1" applyAlignment="1">
      <alignment horizontal="center" wrapText="1"/>
    </xf>
    <xf numFmtId="0" fontId="26" fillId="6" borderId="20" xfId="8" applyFont="1" applyFill="1" applyBorder="1" applyAlignment="1">
      <alignment vertical="center" wrapText="1"/>
    </xf>
    <xf numFmtId="0" fontId="33" fillId="8" borderId="20" xfId="8" applyFont="1" applyFill="1" applyBorder="1" applyAlignment="1">
      <alignment horizontal="center" vertical="center"/>
    </xf>
    <xf numFmtId="2" fontId="14" fillId="0" borderId="12" xfId="0" applyNumberFormat="1" applyFont="1" applyFill="1" applyBorder="1" applyAlignment="1">
      <alignment horizontal="center" vertical="center"/>
    </xf>
    <xf numFmtId="2" fontId="14" fillId="0" borderId="1" xfId="0" applyNumberFormat="1" applyFont="1" applyFill="1" applyBorder="1" applyAlignment="1">
      <alignment horizontal="center" vertical="center"/>
    </xf>
    <xf numFmtId="0" fontId="14" fillId="0" borderId="57" xfId="8" applyFont="1" applyFill="1" applyBorder="1" applyAlignment="1">
      <alignment horizontal="left" vertical="center"/>
    </xf>
    <xf numFmtId="0" fontId="14" fillId="0" borderId="58" xfId="8" applyFont="1" applyFill="1" applyBorder="1" applyAlignment="1">
      <alignment horizontal="left" vertical="center"/>
    </xf>
    <xf numFmtId="4" fontId="13" fillId="0" borderId="48" xfId="8" applyNumberFormat="1" applyFont="1" applyFill="1" applyBorder="1" applyAlignment="1">
      <alignment horizontal="center" vertical="center"/>
    </xf>
    <xf numFmtId="4" fontId="13" fillId="0" borderId="0" xfId="8" applyNumberFormat="1" applyFont="1" applyFill="1" applyBorder="1" applyAlignment="1">
      <alignment horizontal="center" vertical="center"/>
    </xf>
    <xf numFmtId="0" fontId="71" fillId="0" borderId="0" xfId="8" applyFont="1" applyFill="1" applyBorder="1" applyAlignment="1">
      <alignment horizontal="left" vertical="center" wrapText="1"/>
    </xf>
    <xf numFmtId="2" fontId="14" fillId="0" borderId="14" xfId="0" applyNumberFormat="1" applyFont="1" applyFill="1" applyBorder="1" applyAlignment="1">
      <alignment horizontal="left" vertical="center"/>
    </xf>
    <xf numFmtId="164" fontId="14" fillId="0" borderId="12" xfId="5" applyFont="1" applyFill="1" applyBorder="1" applyAlignment="1">
      <alignment horizontal="center" vertical="center"/>
    </xf>
    <xf numFmtId="0" fontId="14" fillId="0" borderId="40" xfId="8" applyFont="1" applyFill="1" applyBorder="1" applyAlignment="1">
      <alignment horizontal="center" vertical="center"/>
    </xf>
    <xf numFmtId="4" fontId="13" fillId="0" borderId="23" xfId="8" applyNumberFormat="1" applyFont="1" applyFill="1" applyBorder="1" applyAlignment="1">
      <alignment horizontal="center" vertical="center"/>
    </xf>
    <xf numFmtId="2" fontId="14" fillId="0" borderId="63" xfId="0" applyNumberFormat="1" applyFont="1" applyFill="1" applyBorder="1" applyAlignment="1">
      <alignment horizontal="center" vertical="center"/>
    </xf>
    <xf numFmtId="172" fontId="13" fillId="0" borderId="45" xfId="11" applyNumberFormat="1" applyFont="1" applyFill="1" applyBorder="1" applyAlignment="1">
      <alignment horizontal="center" vertical="center"/>
    </xf>
    <xf numFmtId="0" fontId="14" fillId="0" borderId="24" xfId="0" applyFont="1" applyFill="1" applyBorder="1" applyAlignment="1">
      <alignment horizontal="left" vertical="center" wrapText="1"/>
    </xf>
    <xf numFmtId="0" fontId="14" fillId="0" borderId="63" xfId="0" applyFont="1" applyFill="1" applyBorder="1" applyAlignment="1">
      <alignment horizontal="center" vertical="center" wrapText="1"/>
    </xf>
    <xf numFmtId="166" fontId="14" fillId="0" borderId="63" xfId="8" applyNumberFormat="1" applyFont="1" applyFill="1" applyBorder="1" applyAlignment="1">
      <alignment horizontal="center" vertical="center" wrapText="1"/>
    </xf>
    <xf numFmtId="3" fontId="51" fillId="0" borderId="74" xfId="0" applyNumberFormat="1" applyFont="1" applyFill="1" applyBorder="1" applyAlignment="1">
      <alignment horizontal="center" vertical="center"/>
    </xf>
    <xf numFmtId="4" fontId="13" fillId="2" borderId="59" xfId="8" applyNumberFormat="1" applyFont="1" applyFill="1" applyBorder="1" applyAlignment="1">
      <alignment vertical="center"/>
    </xf>
    <xf numFmtId="172" fontId="13" fillId="0" borderId="72" xfId="11" applyNumberFormat="1" applyFont="1" applyFill="1" applyBorder="1" applyAlignment="1">
      <alignment horizontal="center" vertical="center"/>
    </xf>
    <xf numFmtId="166" fontId="14" fillId="0" borderId="8" xfId="8" applyNumberFormat="1" applyFont="1" applyFill="1" applyBorder="1" applyAlignment="1">
      <alignment horizontal="center" vertical="center" wrapText="1"/>
    </xf>
    <xf numFmtId="4" fontId="13" fillId="0" borderId="0" xfId="8" applyNumberFormat="1" applyFont="1" applyFill="1" applyBorder="1" applyAlignment="1">
      <alignment horizontal="center" vertical="center"/>
    </xf>
    <xf numFmtId="3" fontId="51" fillId="0" borderId="20" xfId="0" applyNumberFormat="1" applyFont="1" applyFill="1" applyBorder="1" applyAlignment="1">
      <alignment horizontal="center" vertical="center" wrapText="1"/>
    </xf>
    <xf numFmtId="3" fontId="51" fillId="0" borderId="22" xfId="0" applyNumberFormat="1" applyFont="1" applyFill="1" applyBorder="1" applyAlignment="1">
      <alignment horizontal="center" vertical="center" wrapText="1"/>
    </xf>
    <xf numFmtId="166" fontId="14" fillId="0" borderId="1" xfId="8" applyNumberFormat="1" applyFont="1" applyFill="1" applyBorder="1" applyAlignment="1">
      <alignment horizontal="center" vertical="center" wrapText="1"/>
    </xf>
    <xf numFmtId="4" fontId="13" fillId="0" borderId="0" xfId="8" applyNumberFormat="1" applyFont="1" applyFill="1" applyBorder="1" applyAlignment="1">
      <alignment horizontal="center" vertical="center"/>
    </xf>
    <xf numFmtId="0" fontId="14" fillId="0" borderId="12" xfId="0" applyFont="1" applyFill="1" applyBorder="1" applyAlignment="1">
      <alignment horizontal="center" vertical="center"/>
    </xf>
    <xf numFmtId="3" fontId="51" fillId="0" borderId="22" xfId="0" applyNumberFormat="1" applyFont="1" applyFill="1" applyBorder="1" applyAlignment="1">
      <alignment horizontal="center" vertical="center" wrapText="1"/>
    </xf>
    <xf numFmtId="3" fontId="51" fillId="0" borderId="49" xfId="0" applyNumberFormat="1" applyFont="1" applyFill="1" applyBorder="1" applyAlignment="1">
      <alignment horizontal="center" vertical="center" wrapText="1"/>
    </xf>
    <xf numFmtId="3" fontId="51" fillId="0" borderId="20" xfId="0" applyNumberFormat="1" applyFont="1" applyFill="1" applyBorder="1" applyAlignment="1">
      <alignment horizontal="center" vertical="center" wrapText="1"/>
    </xf>
    <xf numFmtId="2" fontId="14" fillId="0" borderId="61" xfId="0" applyNumberFormat="1" applyFont="1" applyFill="1" applyBorder="1" applyAlignment="1">
      <alignment horizontal="center" vertical="center"/>
    </xf>
    <xf numFmtId="0" fontId="14" fillId="0" borderId="19" xfId="13" applyNumberFormat="1" applyFont="1" applyFill="1" applyBorder="1" applyAlignment="1">
      <alignment vertical="center" wrapText="1"/>
    </xf>
    <xf numFmtId="3" fontId="62" fillId="0" borderId="68" xfId="0" applyNumberFormat="1" applyFont="1" applyFill="1" applyBorder="1" applyAlignment="1">
      <alignment horizontal="center" vertical="center" wrapText="1"/>
    </xf>
    <xf numFmtId="3" fontId="14" fillId="7" borderId="5" xfId="0" applyNumberFormat="1" applyFont="1" applyFill="1" applyBorder="1" applyAlignment="1">
      <alignment horizontal="center" vertical="center"/>
    </xf>
    <xf numFmtId="3" fontId="62" fillId="0" borderId="57" xfId="0" quotePrefix="1" applyNumberFormat="1" applyFont="1" applyFill="1" applyBorder="1" applyAlignment="1">
      <alignment horizontal="center" vertical="center"/>
    </xf>
    <xf numFmtId="3" fontId="85" fillId="0" borderId="0" xfId="0" applyNumberFormat="1" applyFont="1" applyAlignment="1"/>
    <xf numFmtId="166" fontId="15" fillId="0" borderId="9" xfId="8" applyNumberFormat="1" applyFont="1" applyFill="1" applyBorder="1" applyAlignment="1">
      <alignment horizontal="left" vertical="center" wrapText="1"/>
    </xf>
    <xf numFmtId="0" fontId="14" fillId="0" borderId="54" xfId="8" applyFont="1" applyFill="1" applyBorder="1" applyAlignment="1">
      <alignment horizontal="left" vertical="center"/>
    </xf>
    <xf numFmtId="9" fontId="12" fillId="0" borderId="0" xfId="23" applyFont="1" applyAlignment="1">
      <alignment vertical="center"/>
    </xf>
    <xf numFmtId="2" fontId="14" fillId="0" borderId="3" xfId="8" applyNumberFormat="1" applyFont="1" applyFill="1" applyBorder="1" applyAlignment="1">
      <alignment horizontal="center" vertical="center" wrapText="1"/>
    </xf>
    <xf numFmtId="2" fontId="14" fillId="0" borderId="1" xfId="8" applyNumberFormat="1" applyFont="1" applyFill="1" applyBorder="1" applyAlignment="1">
      <alignment horizontal="center" vertical="center" wrapText="1"/>
    </xf>
    <xf numFmtId="169" fontId="14" fillId="0" borderId="3" xfId="8" applyNumberFormat="1" applyFont="1" applyFill="1" applyBorder="1" applyAlignment="1">
      <alignment horizontal="center" vertical="center" wrapText="1"/>
    </xf>
    <xf numFmtId="169" fontId="14" fillId="0" borderId="1" xfId="8" applyNumberFormat="1" applyFont="1" applyFill="1" applyBorder="1" applyAlignment="1">
      <alignment horizontal="center" vertical="center" wrapText="1"/>
    </xf>
    <xf numFmtId="1" fontId="14" fillId="0" borderId="3" xfId="8" applyNumberFormat="1" applyFont="1" applyFill="1" applyBorder="1" applyAlignment="1">
      <alignment horizontal="center" vertical="center" wrapText="1"/>
    </xf>
    <xf numFmtId="1" fontId="14" fillId="0" borderId="1" xfId="8" applyNumberFormat="1" applyFont="1" applyFill="1" applyBorder="1" applyAlignment="1">
      <alignment horizontal="center" vertical="center" wrapText="1"/>
    </xf>
    <xf numFmtId="166" fontId="14" fillId="0" borderId="3" xfId="8" applyNumberFormat="1" applyFont="1" applyFill="1" applyBorder="1" applyAlignment="1">
      <alignment horizontal="center" vertical="center" wrapText="1"/>
    </xf>
    <xf numFmtId="166" fontId="14" fillId="0" borderId="1" xfId="8" applyNumberFormat="1" applyFont="1" applyFill="1" applyBorder="1" applyAlignment="1">
      <alignment horizontal="center" vertical="center" wrapText="1"/>
    </xf>
    <xf numFmtId="4" fontId="13" fillId="0" borderId="0" xfId="8" applyNumberFormat="1" applyFont="1" applyFill="1" applyBorder="1" applyAlignment="1">
      <alignment horizontal="center" vertical="center"/>
    </xf>
    <xf numFmtId="4" fontId="13" fillId="0" borderId="23" xfId="8" applyNumberFormat="1" applyFont="1" applyFill="1" applyBorder="1" applyAlignment="1">
      <alignment horizontal="center" vertical="center"/>
    </xf>
    <xf numFmtId="4" fontId="13" fillId="0" borderId="37" xfId="8" applyNumberFormat="1" applyFont="1" applyFill="1" applyBorder="1" applyAlignment="1">
      <alignment horizontal="center" vertical="center"/>
    </xf>
    <xf numFmtId="4" fontId="13" fillId="0" borderId="32" xfId="8" applyNumberFormat="1" applyFont="1" applyFill="1" applyBorder="1" applyAlignment="1">
      <alignment horizontal="center" vertical="center"/>
    </xf>
    <xf numFmtId="166" fontId="14" fillId="0" borderId="3" xfId="8" applyNumberFormat="1" applyFont="1" applyFill="1" applyBorder="1" applyAlignment="1">
      <alignment horizontal="center" vertical="center" wrapText="1"/>
    </xf>
    <xf numFmtId="166" fontId="14" fillId="0" borderId="1" xfId="8" applyNumberFormat="1" applyFont="1" applyFill="1" applyBorder="1" applyAlignment="1">
      <alignment horizontal="center" vertical="center" wrapText="1"/>
    </xf>
    <xf numFmtId="166" fontId="14" fillId="0" borderId="5" xfId="8" applyNumberFormat="1" applyFont="1" applyFill="1" applyBorder="1" applyAlignment="1">
      <alignment horizontal="center" vertical="center" wrapText="1"/>
    </xf>
    <xf numFmtId="4" fontId="13" fillId="0" borderId="0" xfId="8" applyNumberFormat="1" applyFont="1" applyFill="1" applyBorder="1" applyAlignment="1">
      <alignment horizontal="center" vertical="center"/>
    </xf>
    <xf numFmtId="2" fontId="14" fillId="0" borderId="8" xfId="0" applyNumberFormat="1" applyFont="1" applyFill="1" applyBorder="1" applyAlignment="1">
      <alignment horizontal="center" vertical="center"/>
    </xf>
    <xf numFmtId="2" fontId="14" fillId="0" borderId="1" xfId="0" applyNumberFormat="1" applyFont="1" applyFill="1" applyBorder="1" applyAlignment="1">
      <alignment horizontal="center" vertical="center"/>
    </xf>
    <xf numFmtId="0" fontId="26" fillId="6" borderId="69" xfId="8" applyFont="1" applyFill="1" applyBorder="1" applyAlignment="1">
      <alignment vertical="center"/>
    </xf>
    <xf numFmtId="0" fontId="28" fillId="6" borderId="65" xfId="8" applyFont="1" applyFill="1" applyBorder="1" applyAlignment="1">
      <alignment horizontal="center"/>
    </xf>
    <xf numFmtId="3" fontId="51" fillId="6" borderId="65" xfId="8" applyNumberFormat="1" applyFont="1" applyFill="1" applyBorder="1" applyAlignment="1">
      <alignment horizontal="center"/>
    </xf>
    <xf numFmtId="2" fontId="28" fillId="6" borderId="28" xfId="8" applyNumberFormat="1" applyFont="1" applyFill="1" applyBorder="1" applyAlignment="1">
      <alignment horizontal="center"/>
    </xf>
    <xf numFmtId="0" fontId="26" fillId="6" borderId="64" xfId="8" applyFont="1" applyFill="1" applyBorder="1" applyAlignment="1">
      <alignment vertical="center"/>
    </xf>
    <xf numFmtId="0" fontId="28" fillId="6" borderId="53" xfId="8" applyFont="1" applyFill="1" applyBorder="1" applyAlignment="1">
      <alignment horizontal="center"/>
    </xf>
    <xf numFmtId="3" fontId="51" fillId="6" borderId="53" xfId="8" applyNumberFormat="1" applyFont="1" applyFill="1" applyBorder="1" applyAlignment="1">
      <alignment horizontal="center"/>
    </xf>
    <xf numFmtId="2" fontId="28" fillId="6" borderId="47" xfId="8" applyNumberFormat="1" applyFont="1" applyFill="1" applyBorder="1" applyAlignment="1">
      <alignment horizontal="center"/>
    </xf>
    <xf numFmtId="1" fontId="14" fillId="0" borderId="4" xfId="8" applyNumberFormat="1" applyFont="1" applyFill="1" applyBorder="1" applyAlignment="1">
      <alignment horizontal="left" vertical="center" wrapText="1"/>
    </xf>
    <xf numFmtId="0" fontId="60" fillId="0" borderId="37" xfId="8" applyFont="1" applyFill="1" applyBorder="1" applyAlignment="1">
      <alignment horizontal="left" vertical="center" wrapText="1"/>
    </xf>
    <xf numFmtId="0" fontId="60" fillId="0" borderId="23" xfId="8" applyFont="1" applyFill="1" applyBorder="1" applyAlignment="1">
      <alignment horizontal="left" vertical="center" wrapText="1"/>
    </xf>
    <xf numFmtId="0" fontId="14" fillId="0" borderId="62" xfId="0" applyFont="1" applyFill="1" applyBorder="1" applyAlignment="1">
      <alignment horizontal="left" vertical="center" wrapText="1"/>
    </xf>
    <xf numFmtId="4" fontId="13" fillId="0" borderId="31" xfId="8" applyNumberFormat="1" applyFont="1" applyFill="1" applyBorder="1" applyAlignment="1">
      <alignment horizontal="left" vertical="center"/>
    </xf>
    <xf numFmtId="2" fontId="6" fillId="0" borderId="0" xfId="0" applyNumberFormat="1" applyFont="1" applyFill="1" applyAlignment="1">
      <alignment vertical="center"/>
    </xf>
    <xf numFmtId="0" fontId="14" fillId="2" borderId="75" xfId="0" applyFont="1" applyFill="1" applyBorder="1" applyAlignment="1">
      <alignment horizontal="left" wrapText="1"/>
    </xf>
    <xf numFmtId="0" fontId="14" fillId="0" borderId="63" xfId="0" applyFont="1" applyFill="1" applyBorder="1" applyAlignment="1">
      <alignment horizontal="center" wrapText="1"/>
    </xf>
    <xf numFmtId="3" fontId="51" fillId="0" borderId="63" xfId="0" applyNumberFormat="1" applyFont="1" applyFill="1" applyBorder="1" applyAlignment="1">
      <alignment horizontal="center" wrapText="1"/>
    </xf>
    <xf numFmtId="2" fontId="14" fillId="0" borderId="59" xfId="0" applyNumberFormat="1" applyFont="1" applyBorder="1" applyAlignment="1">
      <alignment horizontal="center"/>
    </xf>
    <xf numFmtId="0" fontId="14" fillId="2" borderId="40" xfId="0" applyFont="1" applyFill="1" applyBorder="1" applyAlignment="1">
      <alignment horizontal="left" wrapText="1"/>
    </xf>
    <xf numFmtId="3" fontId="51" fillId="0" borderId="12" xfId="0" applyNumberFormat="1" applyFont="1" applyFill="1" applyBorder="1" applyAlignment="1">
      <alignment horizontal="center" wrapText="1"/>
    </xf>
    <xf numFmtId="3" fontId="51" fillId="0" borderId="1" xfId="0" applyNumberFormat="1" applyFont="1" applyFill="1" applyBorder="1" applyAlignment="1">
      <alignment horizontal="center" vertical="center" wrapText="1"/>
    </xf>
    <xf numFmtId="0" fontId="14" fillId="2" borderId="2" xfId="0" applyFont="1" applyFill="1" applyBorder="1" applyAlignment="1">
      <alignment horizontal="left" wrapText="1"/>
    </xf>
    <xf numFmtId="2" fontId="14" fillId="0" borderId="23" xfId="0" applyNumberFormat="1" applyFont="1" applyBorder="1" applyAlignment="1">
      <alignment horizontal="center" vertical="center"/>
    </xf>
    <xf numFmtId="3" fontId="51" fillId="0" borderId="5" xfId="0" applyNumberFormat="1" applyFont="1" applyFill="1" applyBorder="1" applyAlignment="1">
      <alignment horizontal="center" vertical="center" wrapText="1"/>
    </xf>
    <xf numFmtId="2" fontId="14" fillId="0" borderId="32" xfId="0" applyNumberFormat="1" applyFont="1" applyBorder="1" applyAlignment="1">
      <alignment horizontal="center" vertical="center"/>
    </xf>
    <xf numFmtId="169" fontId="12" fillId="9" borderId="0" xfId="8" applyNumberFormat="1" applyFill="1" applyAlignment="1">
      <alignment horizontal="center" vertical="center"/>
    </xf>
    <xf numFmtId="1" fontId="14" fillId="0" borderId="1" xfId="8" applyNumberFormat="1" applyFont="1" applyFill="1" applyBorder="1" applyAlignment="1">
      <alignment horizontal="center" vertical="center" wrapText="1"/>
    </xf>
    <xf numFmtId="169" fontId="14" fillId="0" borderId="3" xfId="8" applyNumberFormat="1" applyFont="1" applyFill="1" applyBorder="1" applyAlignment="1">
      <alignment horizontal="center" vertical="center" wrapText="1"/>
    </xf>
    <xf numFmtId="169" fontId="14" fillId="0" borderId="1" xfId="8" applyNumberFormat="1" applyFont="1" applyFill="1" applyBorder="1" applyAlignment="1">
      <alignment horizontal="center" vertical="center" wrapText="1"/>
    </xf>
    <xf numFmtId="1" fontId="14" fillId="0" borderId="3" xfId="8" applyNumberFormat="1" applyFont="1" applyFill="1" applyBorder="1" applyAlignment="1">
      <alignment horizontal="center" vertical="center" wrapText="1"/>
    </xf>
    <xf numFmtId="1" fontId="14" fillId="0" borderId="1" xfId="8" applyNumberFormat="1" applyFont="1" applyFill="1" applyBorder="1" applyAlignment="1">
      <alignment horizontal="center" vertical="center" wrapText="1"/>
    </xf>
    <xf numFmtId="166" fontId="14" fillId="0" borderId="3" xfId="8" applyNumberFormat="1" applyFont="1" applyFill="1" applyBorder="1" applyAlignment="1">
      <alignment horizontal="center" vertical="center" wrapText="1"/>
    </xf>
    <xf numFmtId="166" fontId="14" fillId="0" borderId="1" xfId="8" applyNumberFormat="1" applyFont="1" applyFill="1" applyBorder="1" applyAlignment="1">
      <alignment horizontal="center" vertical="center" wrapText="1"/>
    </xf>
    <xf numFmtId="0" fontId="14" fillId="0" borderId="36" xfId="8" applyFont="1" applyFill="1" applyBorder="1" applyAlignment="1">
      <alignment horizontal="left" vertical="center"/>
    </xf>
    <xf numFmtId="4" fontId="13" fillId="0" borderId="0" xfId="8" applyNumberFormat="1" applyFont="1" applyFill="1" applyBorder="1" applyAlignment="1">
      <alignment horizontal="center" vertical="center"/>
    </xf>
    <xf numFmtId="0" fontId="14" fillId="0" borderId="8" xfId="0" applyFont="1" applyFill="1" applyBorder="1" applyAlignment="1">
      <alignment horizontal="center" vertical="center"/>
    </xf>
    <xf numFmtId="0" fontId="14" fillId="0" borderId="12" xfId="0" applyFont="1" applyFill="1" applyBorder="1" applyAlignment="1">
      <alignment horizontal="center" vertical="center"/>
    </xf>
    <xf numFmtId="2" fontId="14" fillId="0" borderId="8" xfId="0" applyNumberFormat="1" applyFont="1" applyFill="1" applyBorder="1" applyAlignment="1">
      <alignment horizontal="center" vertical="center"/>
    </xf>
    <xf numFmtId="3" fontId="14" fillId="0" borderId="8" xfId="0" applyNumberFormat="1" applyFont="1" applyFill="1" applyBorder="1" applyAlignment="1">
      <alignment horizontal="center" vertical="center"/>
    </xf>
    <xf numFmtId="4" fontId="13" fillId="0" borderId="23" xfId="8" applyNumberFormat="1" applyFont="1" applyFill="1" applyBorder="1" applyAlignment="1">
      <alignment horizontal="center" vertical="center"/>
    </xf>
    <xf numFmtId="3" fontId="51" fillId="0" borderId="29" xfId="0" applyNumberFormat="1" applyFont="1" applyFill="1" applyBorder="1" applyAlignment="1">
      <alignment horizontal="center" vertical="center" wrapText="1"/>
    </xf>
    <xf numFmtId="3" fontId="51" fillId="0" borderId="30" xfId="0" applyNumberFormat="1" applyFont="1" applyFill="1" applyBorder="1" applyAlignment="1">
      <alignment horizontal="center" vertical="center" wrapText="1"/>
    </xf>
    <xf numFmtId="3" fontId="51" fillId="0" borderId="22" xfId="0" applyNumberFormat="1" applyFont="1" applyFill="1" applyBorder="1" applyAlignment="1">
      <alignment horizontal="center" vertical="center" wrapText="1"/>
    </xf>
    <xf numFmtId="4" fontId="13" fillId="0" borderId="32" xfId="8" applyNumberFormat="1" applyFont="1" applyFill="1" applyBorder="1" applyAlignment="1">
      <alignment horizontal="center" vertical="center"/>
    </xf>
    <xf numFmtId="4" fontId="13" fillId="0" borderId="37" xfId="8" applyNumberFormat="1" applyFont="1" applyFill="1" applyBorder="1" applyAlignment="1">
      <alignment horizontal="center" vertical="center"/>
    </xf>
    <xf numFmtId="0" fontId="14" fillId="0" borderId="1" xfId="0" applyFont="1" applyFill="1" applyBorder="1" applyAlignment="1">
      <alignment horizontal="center" vertical="center"/>
    </xf>
    <xf numFmtId="2" fontId="14" fillId="0" borderId="1" xfId="0" applyNumberFormat="1" applyFont="1" applyFill="1" applyBorder="1" applyAlignment="1">
      <alignment horizontal="center" vertical="center"/>
    </xf>
    <xf numFmtId="3" fontId="14" fillId="0" borderId="1" xfId="0" applyNumberFormat="1" applyFont="1" applyFill="1" applyBorder="1" applyAlignment="1">
      <alignment horizontal="center" vertical="center"/>
    </xf>
    <xf numFmtId="3" fontId="62" fillId="0" borderId="46" xfId="0" quotePrefix="1" applyNumberFormat="1" applyFont="1" applyFill="1" applyBorder="1" applyAlignment="1">
      <alignment horizontal="center" vertical="center"/>
    </xf>
    <xf numFmtId="169" fontId="12" fillId="9" borderId="0" xfId="8" applyNumberFormat="1" applyFill="1" applyAlignment="1">
      <alignment horizontal="center" vertical="center"/>
    </xf>
    <xf numFmtId="3" fontId="62" fillId="0" borderId="15" xfId="0" applyNumberFormat="1" applyFont="1" applyFill="1" applyBorder="1" applyAlignment="1">
      <alignment horizontal="center" vertical="center"/>
    </xf>
    <xf numFmtId="3" fontId="62" fillId="0" borderId="57" xfId="0" quotePrefix="1" applyNumberFormat="1" applyFont="1" applyFill="1" applyBorder="1" applyAlignment="1">
      <alignment horizontal="center" vertical="center"/>
    </xf>
    <xf numFmtId="3" fontId="62" fillId="0" borderId="15" xfId="0" quotePrefix="1" applyNumberFormat="1" applyFont="1" applyFill="1" applyBorder="1" applyAlignment="1">
      <alignment horizontal="center" vertical="center"/>
    </xf>
    <xf numFmtId="166" fontId="14" fillId="0" borderId="1" xfId="0" applyNumberFormat="1" applyFont="1" applyFill="1" applyBorder="1" applyAlignment="1">
      <alignment horizontal="center" vertical="center"/>
    </xf>
    <xf numFmtId="166" fontId="14" fillId="0" borderId="12" xfId="0" applyNumberFormat="1" applyFont="1" applyFill="1" applyBorder="1" applyAlignment="1">
      <alignment horizontal="center" vertical="center"/>
    </xf>
    <xf numFmtId="166" fontId="14" fillId="0" borderId="8" xfId="0" applyNumberFormat="1" applyFont="1" applyFill="1" applyBorder="1" applyAlignment="1">
      <alignment horizontal="center" vertical="center"/>
    </xf>
    <xf numFmtId="0" fontId="14" fillId="0" borderId="53" xfId="8" applyFont="1" applyFill="1" applyBorder="1" applyAlignment="1">
      <alignment horizontal="center" vertical="center"/>
    </xf>
    <xf numFmtId="49" fontId="14" fillId="0" borderId="8" xfId="0" applyNumberFormat="1" applyFont="1" applyFill="1" applyBorder="1" applyAlignment="1">
      <alignment horizontal="center" vertical="center"/>
    </xf>
    <xf numFmtId="49" fontId="14" fillId="0" borderId="1" xfId="0" applyNumberFormat="1" applyFont="1" applyFill="1" applyBorder="1" applyAlignment="1">
      <alignment horizontal="center" vertical="center"/>
    </xf>
    <xf numFmtId="0" fontId="14" fillId="0" borderId="9" xfId="13" applyNumberFormat="1" applyFont="1" applyFill="1" applyBorder="1" applyAlignment="1">
      <alignment vertical="center" wrapText="1"/>
    </xf>
    <xf numFmtId="0" fontId="14" fillId="0" borderId="54" xfId="13" applyNumberFormat="1" applyFont="1" applyFill="1" applyBorder="1" applyAlignment="1">
      <alignment vertical="center" wrapText="1"/>
    </xf>
    <xf numFmtId="0" fontId="59" fillId="0" borderId="0" xfId="8" applyFont="1" applyFill="1" applyBorder="1" applyAlignment="1">
      <alignment horizontal="left" vertical="center" wrapText="1"/>
    </xf>
    <xf numFmtId="0" fontId="33" fillId="13" borderId="49" xfId="8" applyFont="1" applyFill="1" applyBorder="1" applyAlignment="1">
      <alignment horizontal="center" vertical="center"/>
    </xf>
    <xf numFmtId="0" fontId="33" fillId="13" borderId="20" xfId="8" applyFont="1" applyFill="1" applyBorder="1" applyAlignment="1">
      <alignment horizontal="center" vertical="center"/>
    </xf>
    <xf numFmtId="169" fontId="14" fillId="0" borderId="3" xfId="11" applyNumberFormat="1" applyFont="1" applyFill="1" applyBorder="1" applyAlignment="1">
      <alignment horizontal="center" vertical="center"/>
    </xf>
    <xf numFmtId="3" fontId="14" fillId="0" borderId="3" xfId="0" quotePrefix="1" applyNumberFormat="1" applyFont="1" applyFill="1" applyBorder="1" applyAlignment="1">
      <alignment horizontal="center" vertical="center"/>
    </xf>
    <xf numFmtId="0" fontId="14" fillId="0" borderId="4" xfId="13" applyNumberFormat="1" applyFont="1" applyFill="1" applyBorder="1" applyAlignment="1">
      <alignment vertical="center" wrapText="1"/>
    </xf>
    <xf numFmtId="9" fontId="85" fillId="0" borderId="0" xfId="23" applyFont="1" applyAlignment="1">
      <alignment horizontal="left"/>
    </xf>
    <xf numFmtId="4" fontId="64" fillId="0" borderId="0" xfId="8" applyNumberFormat="1" applyFont="1" applyFill="1" applyBorder="1" applyAlignment="1">
      <alignment horizontal="left" vertical="center"/>
    </xf>
    <xf numFmtId="4" fontId="64" fillId="0" borderId="0" xfId="8" applyNumberFormat="1" applyFont="1" applyFill="1" applyBorder="1" applyAlignment="1">
      <alignment horizontal="left" vertical="top"/>
    </xf>
    <xf numFmtId="0" fontId="26" fillId="6" borderId="17" xfId="8" applyFont="1" applyFill="1" applyBorder="1" applyAlignment="1">
      <alignment horizontal="center" vertical="center" wrapText="1"/>
    </xf>
    <xf numFmtId="0" fontId="26" fillId="6" borderId="65" xfId="8" applyFont="1" applyFill="1" applyBorder="1" applyAlignment="1">
      <alignment horizontal="center" vertical="center" wrapText="1"/>
    </xf>
    <xf numFmtId="0" fontId="26" fillId="6" borderId="53" xfId="8" applyFont="1" applyFill="1" applyBorder="1" applyAlignment="1">
      <alignment horizontal="center" vertical="center" wrapText="1"/>
    </xf>
    <xf numFmtId="0" fontId="26" fillId="6" borderId="0" xfId="8" applyFont="1" applyFill="1" applyBorder="1" applyAlignment="1">
      <alignment horizontal="center" vertical="center"/>
    </xf>
    <xf numFmtId="0" fontId="61" fillId="6" borderId="19" xfId="4" applyFont="1" applyFill="1" applyBorder="1" applyAlignment="1" applyProtection="1">
      <alignment horizontal="center" vertical="center" wrapText="1"/>
    </xf>
    <xf numFmtId="0" fontId="61" fillId="6" borderId="18" xfId="4" applyFont="1" applyFill="1" applyBorder="1" applyAlignment="1" applyProtection="1">
      <alignment horizontal="center" vertical="center" wrapText="1"/>
    </xf>
    <xf numFmtId="0" fontId="44" fillId="6" borderId="19" xfId="4" applyFont="1" applyFill="1" applyBorder="1" applyAlignment="1" applyProtection="1">
      <alignment horizontal="center" vertical="center" wrapText="1"/>
    </xf>
    <xf numFmtId="0" fontId="44" fillId="6" borderId="18" xfId="4" applyFont="1" applyFill="1" applyBorder="1" applyAlignment="1" applyProtection="1">
      <alignment horizontal="center" vertical="center" wrapText="1"/>
    </xf>
    <xf numFmtId="0" fontId="32" fillId="6" borderId="19" xfId="4" applyFont="1" applyFill="1" applyBorder="1" applyAlignment="1" applyProtection="1">
      <alignment horizontal="center" vertical="center" wrapText="1"/>
    </xf>
    <xf numFmtId="0" fontId="32" fillId="6" borderId="18" xfId="4" applyFont="1" applyFill="1" applyBorder="1" applyAlignment="1" applyProtection="1">
      <alignment horizontal="center" vertical="center" wrapText="1"/>
    </xf>
    <xf numFmtId="0" fontId="3" fillId="0" borderId="19" xfId="0" applyFont="1" applyBorder="1" applyAlignment="1">
      <alignment horizontal="center" vertical="center"/>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61" fillId="6" borderId="17" xfId="4" applyFont="1" applyFill="1" applyBorder="1" applyAlignment="1" applyProtection="1">
      <alignment horizontal="center" vertical="center" wrapText="1"/>
    </xf>
    <xf numFmtId="0" fontId="0" fillId="0" borderId="19" xfId="0" applyBorder="1" applyAlignment="1">
      <alignment horizontal="left" vertical="center"/>
    </xf>
    <xf numFmtId="0" fontId="0" fillId="0" borderId="18" xfId="0" applyBorder="1" applyAlignment="1">
      <alignment horizontal="left" vertical="center"/>
    </xf>
    <xf numFmtId="0" fontId="31" fillId="6" borderId="35" xfId="8" applyFont="1" applyFill="1" applyBorder="1" applyAlignment="1">
      <alignment horizontal="center" vertical="center"/>
    </xf>
    <xf numFmtId="0" fontId="31" fillId="6" borderId="16" xfId="8" applyFont="1" applyFill="1" applyBorder="1" applyAlignment="1">
      <alignment horizontal="center" vertical="center"/>
    </xf>
    <xf numFmtId="0" fontId="0" fillId="0" borderId="64" xfId="0" applyBorder="1" applyAlignment="1">
      <alignment horizontal="left" vertical="center"/>
    </xf>
    <xf numFmtId="0" fontId="0" fillId="0" borderId="47" xfId="0" applyBorder="1" applyAlignment="1">
      <alignment horizontal="left" vertical="center"/>
    </xf>
    <xf numFmtId="0" fontId="0" fillId="0" borderId="52" xfId="0" applyBorder="1" applyAlignment="1">
      <alignment horizontal="left" vertical="center"/>
    </xf>
    <xf numFmtId="0" fontId="32" fillId="6" borderId="65" xfId="4" applyFont="1" applyFill="1" applyBorder="1" applyAlignment="1" applyProtection="1">
      <alignment horizontal="center" vertical="center" wrapText="1"/>
    </xf>
    <xf numFmtId="0" fontId="32" fillId="6" borderId="28" xfId="4" applyFont="1" applyFill="1" applyBorder="1" applyAlignment="1" applyProtection="1">
      <alignment horizontal="center" vertical="center" wrapText="1"/>
    </xf>
    <xf numFmtId="0" fontId="32" fillId="6" borderId="0" xfId="4" applyFont="1" applyFill="1" applyBorder="1" applyAlignment="1" applyProtection="1">
      <alignment horizontal="center" vertical="center" wrapText="1"/>
    </xf>
    <xf numFmtId="0" fontId="32" fillId="6" borderId="51" xfId="4" applyFont="1" applyFill="1" applyBorder="1" applyAlignment="1" applyProtection="1">
      <alignment horizontal="center" vertical="center" wrapText="1"/>
    </xf>
    <xf numFmtId="0" fontId="32" fillId="6" borderId="53" xfId="4" applyFont="1" applyFill="1" applyBorder="1" applyAlignment="1" applyProtection="1">
      <alignment horizontal="center" vertical="center" wrapText="1"/>
    </xf>
    <xf numFmtId="0" fontId="32" fillId="6" borderId="47" xfId="4" applyFont="1" applyFill="1" applyBorder="1" applyAlignment="1" applyProtection="1">
      <alignment horizontal="center" vertical="center" wrapText="1"/>
    </xf>
    <xf numFmtId="0" fontId="44" fillId="6" borderId="69" xfId="4" applyFont="1" applyFill="1" applyBorder="1" applyAlignment="1" applyProtection="1">
      <alignment horizontal="center" vertical="center" wrapText="1"/>
    </xf>
    <xf numFmtId="0" fontId="44" fillId="6" borderId="28" xfId="4" applyFont="1" applyFill="1" applyBorder="1" applyAlignment="1" applyProtection="1">
      <alignment horizontal="center" vertical="center" wrapText="1"/>
    </xf>
    <xf numFmtId="0" fontId="44" fillId="6" borderId="52" xfId="4" applyFont="1" applyFill="1" applyBorder="1" applyAlignment="1" applyProtection="1">
      <alignment horizontal="center" vertical="center" wrapText="1"/>
    </xf>
    <xf numFmtId="0" fontId="44" fillId="6" borderId="51" xfId="4" applyFont="1" applyFill="1" applyBorder="1" applyAlignment="1" applyProtection="1">
      <alignment horizontal="center" vertical="center" wrapText="1"/>
    </xf>
    <xf numFmtId="0" fontId="44" fillId="6" borderId="64" xfId="4" applyFont="1" applyFill="1" applyBorder="1" applyAlignment="1" applyProtection="1">
      <alignment horizontal="center" vertical="center" wrapText="1"/>
    </xf>
    <xf numFmtId="0" fontId="44" fillId="6" borderId="47" xfId="4" applyFont="1" applyFill="1" applyBorder="1" applyAlignment="1" applyProtection="1">
      <alignment horizontal="center" vertical="center" wrapText="1"/>
    </xf>
    <xf numFmtId="0" fontId="61" fillId="6" borderId="69" xfId="4" applyFont="1" applyFill="1" applyBorder="1" applyAlignment="1" applyProtection="1">
      <alignment horizontal="center" vertical="center" wrapText="1"/>
    </xf>
    <xf numFmtId="0" fontId="61" fillId="6" borderId="28" xfId="4" applyFont="1" applyFill="1" applyBorder="1" applyAlignment="1" applyProtection="1">
      <alignment horizontal="center" vertical="center" wrapText="1"/>
    </xf>
    <xf numFmtId="0" fontId="61" fillId="6" borderId="64" xfId="4" applyFont="1" applyFill="1" applyBorder="1" applyAlignment="1" applyProtection="1">
      <alignment horizontal="center" vertical="center" wrapText="1"/>
    </xf>
    <xf numFmtId="0" fontId="61" fillId="6" borderId="47" xfId="4" applyFont="1" applyFill="1" applyBorder="1" applyAlignment="1" applyProtection="1">
      <alignment horizontal="center" vertical="center" wrapText="1"/>
    </xf>
    <xf numFmtId="0" fontId="31" fillId="6" borderId="56" xfId="8" applyFont="1" applyFill="1" applyBorder="1" applyAlignment="1">
      <alignment horizontal="center" vertical="center"/>
    </xf>
    <xf numFmtId="0" fontId="31" fillId="6" borderId="10" xfId="8" applyFont="1" applyFill="1" applyBorder="1" applyAlignment="1">
      <alignment horizontal="center" vertical="center"/>
    </xf>
    <xf numFmtId="0" fontId="31" fillId="6" borderId="34" xfId="8" applyFont="1" applyFill="1" applyBorder="1" applyAlignment="1">
      <alignment horizontal="center" vertical="center"/>
    </xf>
    <xf numFmtId="0" fontId="0" fillId="0" borderId="53" xfId="0" applyBorder="1" applyAlignment="1">
      <alignment horizontal="left" vertical="center"/>
    </xf>
    <xf numFmtId="0" fontId="29" fillId="0" borderId="14" xfId="0" applyFont="1" applyBorder="1" applyAlignment="1">
      <alignment horizontal="left" wrapText="1"/>
    </xf>
    <xf numFmtId="0" fontId="29" fillId="0" borderId="12" xfId="0" applyFont="1" applyBorder="1" applyAlignment="1">
      <alignment horizontal="left" wrapText="1"/>
    </xf>
    <xf numFmtId="0" fontId="28" fillId="6" borderId="19" xfId="8" applyFont="1" applyFill="1" applyBorder="1" applyAlignment="1">
      <alignment horizontal="center" vertical="center"/>
    </xf>
    <xf numFmtId="0" fontId="28" fillId="6" borderId="18" xfId="8" applyFont="1" applyFill="1" applyBorder="1" applyAlignment="1">
      <alignment horizontal="center" vertical="center"/>
    </xf>
    <xf numFmtId="0" fontId="60" fillId="6" borderId="19" xfId="8" applyFont="1" applyFill="1" applyBorder="1" applyAlignment="1">
      <alignment horizontal="left" vertical="center" wrapText="1"/>
    </xf>
    <xf numFmtId="0" fontId="60" fillId="6" borderId="17" xfId="8" applyFont="1" applyFill="1" applyBorder="1" applyAlignment="1">
      <alignment horizontal="left" vertical="center" wrapText="1"/>
    </xf>
    <xf numFmtId="0" fontId="60" fillId="6" borderId="18" xfId="8" applyFont="1" applyFill="1" applyBorder="1" applyAlignment="1">
      <alignment horizontal="left" vertical="center" wrapText="1"/>
    </xf>
    <xf numFmtId="166" fontId="14" fillId="7" borderId="3" xfId="0" applyNumberFormat="1" applyFont="1" applyFill="1" applyBorder="1" applyAlignment="1">
      <alignment horizontal="center" vertical="center"/>
    </xf>
    <xf numFmtId="166" fontId="14" fillId="7" borderId="3" xfId="0" applyNumberFormat="1" applyFont="1" applyFill="1" applyBorder="1" applyAlignment="1">
      <alignment horizontal="center" vertical="center" wrapText="1"/>
    </xf>
    <xf numFmtId="0" fontId="14" fillId="7" borderId="5" xfId="0" applyFont="1" applyFill="1" applyBorder="1" applyAlignment="1">
      <alignment horizontal="center" vertical="center" wrapText="1"/>
    </xf>
    <xf numFmtId="166" fontId="14" fillId="7" borderId="12" xfId="0" applyNumberFormat="1" applyFont="1" applyFill="1" applyBorder="1" applyAlignment="1">
      <alignment horizontal="center" vertical="center" wrapText="1"/>
    </xf>
    <xf numFmtId="3" fontId="51" fillId="7" borderId="46" xfId="0" applyNumberFormat="1" applyFont="1" applyFill="1" applyBorder="1" applyAlignment="1">
      <alignment horizontal="center" vertical="center" wrapText="1"/>
    </xf>
    <xf numFmtId="3" fontId="51" fillId="7" borderId="61" xfId="0" applyNumberFormat="1" applyFont="1" applyFill="1" applyBorder="1" applyAlignment="1">
      <alignment horizontal="center" vertical="center" wrapText="1"/>
    </xf>
    <xf numFmtId="2" fontId="14" fillId="7" borderId="48" xfId="0" applyNumberFormat="1" applyFont="1" applyFill="1" applyBorder="1" applyAlignment="1">
      <alignment horizontal="center" vertical="center" wrapText="1"/>
    </xf>
    <xf numFmtId="2" fontId="14" fillId="7" borderId="32" xfId="0" applyNumberFormat="1" applyFont="1" applyFill="1" applyBorder="1" applyAlignment="1">
      <alignment horizontal="center" vertical="center" wrapText="1"/>
    </xf>
    <xf numFmtId="0" fontId="14" fillId="0" borderId="61" xfId="0" applyFont="1" applyBorder="1" applyAlignment="1">
      <alignment horizontal="left"/>
    </xf>
    <xf numFmtId="0" fontId="14" fillId="0" borderId="43" xfId="0" applyFont="1" applyBorder="1" applyAlignment="1">
      <alignment horizontal="left"/>
    </xf>
    <xf numFmtId="0" fontId="14" fillId="0" borderId="39" xfId="0" applyFont="1" applyBorder="1" applyAlignment="1">
      <alignment horizontal="left"/>
    </xf>
    <xf numFmtId="0" fontId="14" fillId="0" borderId="46" xfId="0" applyFont="1" applyBorder="1" applyAlignment="1">
      <alignment horizontal="left"/>
    </xf>
    <xf numFmtId="0" fontId="14" fillId="0" borderId="10" xfId="0" applyFont="1" applyBorder="1" applyAlignment="1">
      <alignment horizontal="left"/>
    </xf>
    <xf numFmtId="0" fontId="14" fillId="0" borderId="38" xfId="0" applyFont="1" applyBorder="1" applyAlignment="1">
      <alignment horizontal="left"/>
    </xf>
    <xf numFmtId="0" fontId="14" fillId="0" borderId="8" xfId="0" applyFont="1" applyFill="1" applyBorder="1" applyAlignment="1">
      <alignment horizontal="left" wrapText="1"/>
    </xf>
    <xf numFmtId="0" fontId="60" fillId="6" borderId="19" xfId="8" applyFont="1" applyFill="1" applyBorder="1" applyAlignment="1">
      <alignment horizontal="left" vertical="center"/>
    </xf>
    <xf numFmtId="0" fontId="60" fillId="6" borderId="17" xfId="8" applyFont="1" applyFill="1" applyBorder="1" applyAlignment="1">
      <alignment horizontal="left" vertical="center"/>
    </xf>
    <xf numFmtId="0" fontId="60" fillId="6" borderId="18" xfId="8" applyFont="1" applyFill="1" applyBorder="1" applyAlignment="1">
      <alignment horizontal="left" vertical="center"/>
    </xf>
    <xf numFmtId="172" fontId="14" fillId="7" borderId="22" xfId="11" applyNumberFormat="1" applyFont="1" applyFill="1" applyBorder="1" applyAlignment="1">
      <alignment horizontal="center" vertical="center" wrapText="1"/>
    </xf>
    <xf numFmtId="172" fontId="14" fillId="7" borderId="30" xfId="11" applyNumberFormat="1" applyFont="1" applyFill="1" applyBorder="1" applyAlignment="1">
      <alignment horizontal="center" vertical="center" wrapText="1"/>
    </xf>
    <xf numFmtId="2" fontId="14" fillId="7" borderId="37" xfId="0" applyNumberFormat="1" applyFont="1" applyFill="1" applyBorder="1" applyAlignment="1">
      <alignment horizontal="center" vertical="center" wrapText="1"/>
    </xf>
    <xf numFmtId="0" fontId="14" fillId="7" borderId="24" xfId="0" applyFont="1" applyFill="1" applyBorder="1" applyAlignment="1">
      <alignment horizontal="center" vertical="center"/>
    </xf>
    <xf numFmtId="0" fontId="14" fillId="7" borderId="54" xfId="0" applyFont="1" applyFill="1" applyBorder="1" applyAlignment="1">
      <alignment horizontal="center" vertical="center"/>
    </xf>
    <xf numFmtId="0" fontId="60" fillId="6" borderId="69" xfId="8" applyFont="1" applyFill="1" applyBorder="1" applyAlignment="1">
      <alignment horizontal="left" vertical="center" wrapText="1"/>
    </xf>
    <xf numFmtId="0" fontId="60" fillId="6" borderId="65" xfId="8" applyFont="1" applyFill="1" applyBorder="1" applyAlignment="1">
      <alignment horizontal="left" vertical="center" wrapText="1"/>
    </xf>
    <xf numFmtId="0" fontId="60" fillId="6" borderId="28" xfId="8" applyFont="1" applyFill="1" applyBorder="1" applyAlignment="1">
      <alignment horizontal="left" vertical="center" wrapText="1"/>
    </xf>
    <xf numFmtId="0" fontId="28" fillId="4" borderId="19" xfId="8" applyFont="1" applyFill="1" applyBorder="1" applyAlignment="1">
      <alignment horizontal="center" vertical="center" wrapText="1"/>
    </xf>
    <xf numFmtId="0" fontId="28" fillId="4" borderId="17" xfId="8" applyFont="1" applyFill="1" applyBorder="1" applyAlignment="1">
      <alignment horizontal="center" vertical="center" wrapText="1"/>
    </xf>
    <xf numFmtId="0" fontId="14" fillId="0" borderId="1" xfId="0" applyFont="1" applyFill="1" applyBorder="1" applyAlignment="1">
      <alignment horizontal="left" wrapText="1"/>
    </xf>
    <xf numFmtId="0" fontId="69" fillId="6" borderId="19" xfId="8" applyFont="1" applyFill="1" applyBorder="1" applyAlignment="1">
      <alignment horizontal="left" vertical="center" wrapText="1"/>
    </xf>
    <xf numFmtId="0" fontId="69" fillId="6" borderId="17" xfId="8" applyFont="1" applyFill="1" applyBorder="1" applyAlignment="1">
      <alignment horizontal="left" vertical="center" wrapText="1"/>
    </xf>
    <xf numFmtId="0" fontId="69" fillId="6" borderId="18" xfId="8" applyFont="1" applyFill="1" applyBorder="1" applyAlignment="1">
      <alignment horizontal="left" vertical="center" wrapText="1"/>
    </xf>
    <xf numFmtId="0" fontId="28" fillId="4" borderId="18" xfId="8" applyFont="1" applyFill="1" applyBorder="1" applyAlignment="1">
      <alignment horizontal="center" vertical="center" wrapText="1"/>
    </xf>
    <xf numFmtId="2" fontId="14" fillId="0" borderId="0" xfId="0" applyNumberFormat="1" applyFont="1" applyFill="1" applyBorder="1" applyAlignment="1">
      <alignment horizontal="center" vertical="center" wrapText="1"/>
    </xf>
    <xf numFmtId="172" fontId="14" fillId="7" borderId="21" xfId="11" applyNumberFormat="1" applyFont="1" applyFill="1" applyBorder="1" applyAlignment="1">
      <alignment horizontal="center" vertical="center" wrapText="1"/>
    </xf>
    <xf numFmtId="0" fontId="14" fillId="7" borderId="62" xfId="0" applyFont="1" applyFill="1" applyBorder="1" applyAlignment="1">
      <alignment horizontal="center" vertical="center"/>
    </xf>
    <xf numFmtId="166" fontId="14" fillId="7" borderId="12" xfId="0" applyNumberFormat="1" applyFont="1" applyFill="1" applyBorder="1" applyAlignment="1">
      <alignment horizontal="center" vertical="center"/>
    </xf>
    <xf numFmtId="3" fontId="51" fillId="7" borderId="57" xfId="0" applyNumberFormat="1" applyFont="1" applyFill="1" applyBorder="1" applyAlignment="1">
      <alignment horizontal="center" vertical="center" wrapText="1"/>
    </xf>
    <xf numFmtId="0" fontId="14" fillId="0" borderId="12" xfId="0" applyFont="1" applyFill="1" applyBorder="1" applyAlignment="1">
      <alignment horizontal="left" vertical="center"/>
    </xf>
    <xf numFmtId="0" fontId="26" fillId="6" borderId="19" xfId="8" applyFont="1" applyFill="1" applyBorder="1" applyAlignment="1">
      <alignment horizontal="left" vertical="center"/>
    </xf>
    <xf numFmtId="0" fontId="26" fillId="6" borderId="17" xfId="8" applyFont="1" applyFill="1" applyBorder="1" applyAlignment="1">
      <alignment horizontal="left" vertical="center"/>
    </xf>
    <xf numFmtId="0" fontId="26" fillId="6" borderId="18" xfId="8" applyFont="1" applyFill="1" applyBorder="1" applyAlignment="1">
      <alignment horizontal="left" vertical="center"/>
    </xf>
    <xf numFmtId="0" fontId="60" fillId="6" borderId="52" xfId="8" applyFont="1" applyFill="1" applyBorder="1" applyAlignment="1">
      <alignment horizontal="left" vertical="center"/>
    </xf>
    <xf numFmtId="0" fontId="60" fillId="6" borderId="0" xfId="8" applyFont="1" applyFill="1" applyBorder="1" applyAlignment="1">
      <alignment horizontal="left" vertical="center"/>
    </xf>
    <xf numFmtId="0" fontId="60" fillId="6" borderId="51" xfId="8" applyFont="1" applyFill="1" applyBorder="1" applyAlignment="1">
      <alignment horizontal="left" vertical="center"/>
    </xf>
    <xf numFmtId="0" fontId="60" fillId="6" borderId="64" xfId="8" applyFont="1" applyFill="1" applyBorder="1" applyAlignment="1">
      <alignment horizontal="left" vertical="center" wrapText="1"/>
    </xf>
    <xf numFmtId="0" fontId="60" fillId="6" borderId="53" xfId="8" applyFont="1" applyFill="1" applyBorder="1" applyAlignment="1">
      <alignment horizontal="left" vertical="center" wrapText="1"/>
    </xf>
    <xf numFmtId="0" fontId="60" fillId="6" borderId="47" xfId="8" applyFont="1" applyFill="1" applyBorder="1" applyAlignment="1">
      <alignment horizontal="left" vertical="center" wrapText="1"/>
    </xf>
    <xf numFmtId="0" fontId="14" fillId="0" borderId="3" xfId="0" applyFont="1" applyFill="1" applyBorder="1" applyAlignment="1">
      <alignment horizontal="left" vertical="center"/>
    </xf>
    <xf numFmtId="0" fontId="14" fillId="0" borderId="5" xfId="0" applyFont="1" applyFill="1" applyBorder="1" applyAlignment="1">
      <alignment horizontal="left" wrapText="1"/>
    </xf>
    <xf numFmtId="0" fontId="30" fillId="0" borderId="15" xfId="0" applyFont="1" applyBorder="1" applyAlignment="1">
      <alignment horizontal="left" vertical="center" wrapText="1"/>
    </xf>
    <xf numFmtId="0" fontId="30" fillId="0" borderId="16" xfId="0" applyFont="1" applyBorder="1" applyAlignment="1">
      <alignment horizontal="left" vertical="center" wrapText="1"/>
    </xf>
    <xf numFmtId="0" fontId="30" fillId="0" borderId="36" xfId="0" applyFont="1" applyBorder="1" applyAlignment="1">
      <alignment horizontal="left" vertical="center" wrapText="1"/>
    </xf>
    <xf numFmtId="0" fontId="30" fillId="0" borderId="15" xfId="0" applyFont="1" applyFill="1" applyBorder="1" applyAlignment="1">
      <alignment horizontal="left" vertical="center" wrapText="1"/>
    </xf>
    <xf numFmtId="0" fontId="30" fillId="0" borderId="16" xfId="0" applyFont="1" applyFill="1" applyBorder="1" applyAlignment="1">
      <alignment horizontal="left" vertical="center" wrapText="1"/>
    </xf>
    <xf numFmtId="0" fontId="30" fillId="0" borderId="15" xfId="0" applyFont="1" applyBorder="1" applyAlignment="1">
      <alignment horizontal="left" wrapText="1"/>
    </xf>
    <xf numFmtId="0" fontId="30" fillId="0" borderId="16" xfId="0" applyFont="1" applyBorder="1" applyAlignment="1">
      <alignment horizontal="left" wrapText="1"/>
    </xf>
    <xf numFmtId="0" fontId="30" fillId="0" borderId="36" xfId="0" applyFont="1" applyBorder="1" applyAlignment="1">
      <alignment horizontal="left" wrapText="1"/>
    </xf>
    <xf numFmtId="0" fontId="26" fillId="6" borderId="19" xfId="8" applyFont="1" applyFill="1" applyBorder="1" applyAlignment="1">
      <alignment horizontal="left" vertical="center" wrapText="1"/>
    </xf>
    <xf numFmtId="0" fontId="26" fillId="6" borderId="17" xfId="8" applyFont="1" applyFill="1" applyBorder="1" applyAlignment="1">
      <alignment horizontal="left" vertical="center" wrapText="1"/>
    </xf>
    <xf numFmtId="0" fontId="26" fillId="6" borderId="18" xfId="8" applyFont="1" applyFill="1" applyBorder="1" applyAlignment="1">
      <alignment horizontal="left" vertical="center" wrapText="1"/>
    </xf>
    <xf numFmtId="0" fontId="30" fillId="0" borderId="46" xfId="0" applyFont="1" applyBorder="1" applyAlignment="1">
      <alignment horizontal="left" wrapText="1"/>
    </xf>
    <xf numFmtId="0" fontId="30" fillId="0" borderId="10" xfId="0" applyFont="1" applyBorder="1" applyAlignment="1">
      <alignment horizontal="left" wrapText="1"/>
    </xf>
    <xf numFmtId="0" fontId="30" fillId="0" borderId="38" xfId="0" applyFont="1" applyBorder="1" applyAlignment="1">
      <alignment horizontal="left" wrapText="1"/>
    </xf>
    <xf numFmtId="0" fontId="30" fillId="0" borderId="74" xfId="0" applyFont="1" applyFill="1" applyBorder="1" applyAlignment="1">
      <alignment horizontal="left" vertical="center" wrapText="1"/>
    </xf>
    <xf numFmtId="0" fontId="30" fillId="0" borderId="65" xfId="0" applyFont="1" applyFill="1" applyBorder="1" applyAlignment="1">
      <alignment horizontal="left" vertical="center" wrapText="1"/>
    </xf>
    <xf numFmtId="0" fontId="30" fillId="0" borderId="3" xfId="0" applyFont="1" applyFill="1" applyBorder="1" applyAlignment="1">
      <alignment horizontal="left" vertical="center" wrapText="1"/>
    </xf>
    <xf numFmtId="0" fontId="30" fillId="0" borderId="1" xfId="0" applyFont="1" applyFill="1" applyBorder="1" applyAlignment="1">
      <alignment horizontal="left" vertical="center" wrapText="1"/>
    </xf>
    <xf numFmtId="0" fontId="30" fillId="0" borderId="15" xfId="0" applyFont="1" applyFill="1" applyBorder="1" applyAlignment="1">
      <alignment horizontal="left" wrapText="1"/>
    </xf>
    <xf numFmtId="0" fontId="30" fillId="0" borderId="16" xfId="0" applyFont="1" applyFill="1" applyBorder="1" applyAlignment="1">
      <alignment horizontal="left" wrapText="1"/>
    </xf>
    <xf numFmtId="0" fontId="30" fillId="0" borderId="36" xfId="0" applyFont="1" applyFill="1" applyBorder="1" applyAlignment="1">
      <alignment horizontal="left" wrapText="1"/>
    </xf>
    <xf numFmtId="0" fontId="30" fillId="0" borderId="71" xfId="0" applyFont="1" applyFill="1" applyBorder="1" applyAlignment="1">
      <alignment horizontal="left" vertical="center" wrapText="1"/>
    </xf>
    <xf numFmtId="0" fontId="30" fillId="0" borderId="0" xfId="0" applyFont="1" applyFill="1" applyBorder="1" applyAlignment="1">
      <alignment horizontal="left" vertical="center" wrapText="1"/>
    </xf>
    <xf numFmtId="0" fontId="30" fillId="0" borderId="66" xfId="0" applyFont="1" applyFill="1" applyBorder="1" applyAlignment="1">
      <alignment horizontal="left" vertical="center" wrapText="1"/>
    </xf>
    <xf numFmtId="0" fontId="30" fillId="0" borderId="53" xfId="0" applyFont="1" applyFill="1" applyBorder="1" applyAlignment="1">
      <alignment horizontal="left" vertical="center" wrapText="1"/>
    </xf>
    <xf numFmtId="0" fontId="30" fillId="0" borderId="5" xfId="0" applyFont="1" applyFill="1" applyBorder="1" applyAlignment="1">
      <alignment horizontal="left" vertical="center" wrapText="1"/>
    </xf>
    <xf numFmtId="0" fontId="30" fillId="0" borderId="66" xfId="0" applyFont="1" applyBorder="1" applyAlignment="1">
      <alignment horizontal="left" wrapText="1"/>
    </xf>
    <xf numFmtId="0" fontId="30" fillId="0" borderId="53" xfId="0" applyFont="1" applyBorder="1" applyAlignment="1">
      <alignment horizontal="left" wrapText="1"/>
    </xf>
    <xf numFmtId="0" fontId="30" fillId="0" borderId="55" xfId="0" applyFont="1" applyBorder="1" applyAlignment="1">
      <alignment horizontal="left" wrapText="1"/>
    </xf>
    <xf numFmtId="0" fontId="30" fillId="0" borderId="46" xfId="0" applyFont="1" applyBorder="1" applyAlignment="1">
      <alignment horizontal="left" vertical="center" wrapText="1"/>
    </xf>
    <xf numFmtId="0" fontId="30" fillId="0" borderId="10" xfId="0" applyFont="1" applyBorder="1" applyAlignment="1">
      <alignment horizontal="left" vertical="center" wrapText="1"/>
    </xf>
    <xf numFmtId="0" fontId="30" fillId="0" borderId="38" xfId="0" applyFont="1" applyBorder="1" applyAlignment="1">
      <alignment horizontal="left" vertical="center" wrapText="1"/>
    </xf>
    <xf numFmtId="0" fontId="30" fillId="0" borderId="15" xfId="0" applyFont="1" applyFill="1" applyBorder="1" applyAlignment="1">
      <alignment horizontal="left"/>
    </xf>
    <xf numFmtId="0" fontId="30" fillId="0" borderId="16" xfId="0" applyFont="1" applyFill="1" applyBorder="1" applyAlignment="1">
      <alignment horizontal="left"/>
    </xf>
    <xf numFmtId="0" fontId="30" fillId="0" borderId="36" xfId="0" applyFont="1" applyFill="1" applyBorder="1" applyAlignment="1">
      <alignment horizontal="left"/>
    </xf>
    <xf numFmtId="0" fontId="30" fillId="0" borderId="61" xfId="0" applyFont="1" applyBorder="1" applyAlignment="1">
      <alignment horizontal="left" wrapText="1"/>
    </xf>
    <xf numFmtId="0" fontId="30" fillId="0" borderId="43" xfId="0" applyFont="1" applyBorder="1" applyAlignment="1">
      <alignment horizontal="left" wrapText="1"/>
    </xf>
    <xf numFmtId="0" fontId="30" fillId="0" borderId="39" xfId="0" applyFont="1" applyBorder="1" applyAlignment="1">
      <alignment horizontal="left" wrapText="1"/>
    </xf>
    <xf numFmtId="0" fontId="30" fillId="0" borderId="36" xfId="0" applyFont="1" applyFill="1" applyBorder="1" applyAlignment="1">
      <alignment horizontal="left" vertical="center" wrapText="1"/>
    </xf>
    <xf numFmtId="0" fontId="30" fillId="0" borderId="57" xfId="0" applyFont="1" applyBorder="1" applyAlignment="1">
      <alignment horizontal="left" vertical="center" wrapText="1"/>
    </xf>
    <xf numFmtId="0" fontId="30" fillId="0" borderId="58" xfId="0" applyFont="1" applyBorder="1" applyAlignment="1">
      <alignment horizontal="left" vertical="center" wrapText="1"/>
    </xf>
    <xf numFmtId="0" fontId="30" fillId="0" borderId="40" xfId="0" applyFont="1" applyBorder="1" applyAlignment="1">
      <alignment horizontal="left" vertical="center" wrapText="1"/>
    </xf>
    <xf numFmtId="0" fontId="30" fillId="0" borderId="66" xfId="0" applyFont="1" applyFill="1" applyBorder="1" applyAlignment="1">
      <alignment horizontal="left" wrapText="1"/>
    </xf>
    <xf numFmtId="0" fontId="30" fillId="0" borderId="53" xfId="0" applyFont="1" applyFill="1" applyBorder="1" applyAlignment="1">
      <alignment horizontal="left" wrapText="1"/>
    </xf>
    <xf numFmtId="0" fontId="30" fillId="0" borderId="55" xfId="0" applyFont="1" applyFill="1" applyBorder="1" applyAlignment="1">
      <alignment horizontal="left" wrapText="1"/>
    </xf>
    <xf numFmtId="0" fontId="30" fillId="0" borderId="61" xfId="0" applyFont="1" applyFill="1" applyBorder="1" applyAlignment="1">
      <alignment horizontal="left" vertical="center" wrapText="1"/>
    </xf>
    <xf numFmtId="0" fontId="30" fillId="0" borderId="43" xfId="0" applyFont="1" applyFill="1" applyBorder="1" applyAlignment="1">
      <alignment horizontal="left" vertical="center" wrapText="1"/>
    </xf>
    <xf numFmtId="0" fontId="30" fillId="0" borderId="68" xfId="0" applyFont="1" applyBorder="1" applyAlignment="1">
      <alignment horizontal="left" wrapText="1"/>
    </xf>
    <xf numFmtId="0" fontId="30" fillId="0" borderId="17" xfId="0" applyFont="1" applyBorder="1" applyAlignment="1">
      <alignment horizontal="left" wrapText="1"/>
    </xf>
    <xf numFmtId="0" fontId="30" fillId="0" borderId="76" xfId="0" applyFont="1" applyBorder="1" applyAlignment="1">
      <alignment horizontal="left" wrapText="1"/>
    </xf>
    <xf numFmtId="0" fontId="26" fillId="6" borderId="69" xfId="8" applyFont="1" applyFill="1" applyBorder="1" applyAlignment="1">
      <alignment horizontal="left" vertical="center" wrapText="1"/>
    </xf>
    <xf numFmtId="0" fontId="26" fillId="6" borderId="65" xfId="8" applyFont="1" applyFill="1" applyBorder="1" applyAlignment="1">
      <alignment horizontal="left" vertical="center" wrapText="1"/>
    </xf>
    <xf numFmtId="0" fontId="26" fillId="6" borderId="28" xfId="8" applyFont="1" applyFill="1" applyBorder="1" applyAlignment="1">
      <alignment horizontal="left" vertical="center" wrapText="1"/>
    </xf>
    <xf numFmtId="172" fontId="14" fillId="7" borderId="45" xfId="11" applyNumberFormat="1" applyFont="1" applyFill="1" applyBorder="1" applyAlignment="1">
      <alignment horizontal="center" wrapText="1"/>
    </xf>
    <xf numFmtId="172" fontId="14" fillId="7" borderId="20" xfId="11" applyNumberFormat="1" applyFont="1" applyFill="1" applyBorder="1" applyAlignment="1">
      <alignment horizontal="center" wrapText="1"/>
    </xf>
    <xf numFmtId="0" fontId="14" fillId="7" borderId="14" xfId="8" applyFont="1" applyFill="1" applyBorder="1" applyAlignment="1">
      <alignment horizontal="center" vertical="center"/>
    </xf>
    <xf numFmtId="0" fontId="0" fillId="7" borderId="4" xfId="0" applyFill="1" applyBorder="1"/>
    <xf numFmtId="0" fontId="14" fillId="7" borderId="12" xfId="8" applyFont="1" applyFill="1" applyBorder="1" applyAlignment="1">
      <alignment horizontal="center" vertical="center" wrapText="1"/>
    </xf>
    <xf numFmtId="0" fontId="14" fillId="7" borderId="5" xfId="8" applyFont="1" applyFill="1" applyBorder="1" applyAlignment="1">
      <alignment horizontal="center" vertical="center" wrapText="1"/>
    </xf>
    <xf numFmtId="3" fontId="14" fillId="7" borderId="57" xfId="8" applyNumberFormat="1" applyFont="1" applyFill="1" applyBorder="1" applyAlignment="1">
      <alignment horizontal="center" vertical="center" wrapText="1"/>
    </xf>
    <xf numFmtId="3" fontId="3" fillId="7" borderId="61" xfId="0" applyNumberFormat="1" applyFont="1" applyFill="1" applyBorder="1"/>
    <xf numFmtId="4" fontId="14" fillId="0" borderId="0" xfId="7" applyNumberFormat="1" applyFont="1" applyFill="1" applyBorder="1" applyAlignment="1">
      <alignment horizontal="center" vertical="center"/>
    </xf>
    <xf numFmtId="2" fontId="14" fillId="0" borderId="3" xfId="8" applyNumberFormat="1" applyFont="1" applyFill="1" applyBorder="1" applyAlignment="1">
      <alignment horizontal="center" vertical="center"/>
    </xf>
    <xf numFmtId="2" fontId="14" fillId="0" borderId="5" xfId="8" applyNumberFormat="1" applyFont="1" applyFill="1" applyBorder="1" applyAlignment="1">
      <alignment horizontal="center" vertical="center"/>
    </xf>
    <xf numFmtId="169" fontId="14" fillId="0" borderId="3" xfId="8" applyNumberFormat="1" applyFont="1" applyFill="1" applyBorder="1" applyAlignment="1">
      <alignment horizontal="center" vertical="center"/>
    </xf>
    <xf numFmtId="169" fontId="14" fillId="0" borderId="5" xfId="8" applyNumberFormat="1" applyFont="1" applyFill="1" applyBorder="1" applyAlignment="1">
      <alignment horizontal="center" vertical="center"/>
    </xf>
    <xf numFmtId="166" fontId="14" fillId="0" borderId="3" xfId="8" applyNumberFormat="1" applyFont="1" applyFill="1" applyBorder="1" applyAlignment="1">
      <alignment horizontal="center" vertical="center"/>
    </xf>
    <xf numFmtId="166" fontId="14" fillId="0" borderId="5" xfId="8" applyNumberFormat="1" applyFont="1" applyFill="1" applyBorder="1" applyAlignment="1">
      <alignment horizontal="center" vertical="center"/>
    </xf>
    <xf numFmtId="1" fontId="14" fillId="0" borderId="3" xfId="8" applyNumberFormat="1" applyFont="1" applyFill="1" applyBorder="1" applyAlignment="1">
      <alignment horizontal="center" vertical="center"/>
    </xf>
    <xf numFmtId="1" fontId="14" fillId="0" borderId="5" xfId="8" applyNumberFormat="1" applyFont="1" applyFill="1" applyBorder="1" applyAlignment="1">
      <alignment horizontal="center" vertical="center"/>
    </xf>
    <xf numFmtId="3" fontId="51" fillId="0" borderId="3" xfId="7" applyNumberFormat="1" applyFont="1" applyFill="1" applyBorder="1" applyAlignment="1">
      <alignment horizontal="center" vertical="center" wrapText="1"/>
    </xf>
    <xf numFmtId="3" fontId="51" fillId="0" borderId="5" xfId="7" applyNumberFormat="1" applyFont="1" applyFill="1" applyBorder="1" applyAlignment="1">
      <alignment horizontal="center" vertical="center" wrapText="1"/>
    </xf>
    <xf numFmtId="172" fontId="14" fillId="7" borderId="44" xfId="11" applyNumberFormat="1" applyFont="1" applyFill="1" applyBorder="1" applyAlignment="1">
      <alignment horizontal="center" wrapText="1"/>
    </xf>
    <xf numFmtId="0" fontId="28" fillId="4" borderId="19" xfId="8" applyFont="1" applyFill="1" applyBorder="1" applyAlignment="1">
      <alignment horizontal="center" vertical="center"/>
    </xf>
    <xf numFmtId="0" fontId="28" fillId="4" borderId="17" xfId="8" applyFont="1" applyFill="1" applyBorder="1" applyAlignment="1">
      <alignment horizontal="center" vertical="center"/>
    </xf>
    <xf numFmtId="0" fontId="28" fillId="4" borderId="18" xfId="8" applyFont="1" applyFill="1" applyBorder="1" applyAlignment="1">
      <alignment horizontal="center" vertical="center"/>
    </xf>
    <xf numFmtId="0" fontId="14" fillId="7" borderId="24" xfId="8" applyFont="1" applyFill="1" applyBorder="1" applyAlignment="1">
      <alignment horizontal="center" vertical="center" wrapText="1"/>
    </xf>
    <xf numFmtId="0" fontId="14" fillId="7" borderId="54" xfId="8" applyFont="1" applyFill="1" applyBorder="1" applyAlignment="1">
      <alignment horizontal="center" vertical="center" wrapText="1"/>
    </xf>
    <xf numFmtId="0" fontId="14" fillId="7" borderId="3" xfId="8" applyFont="1" applyFill="1" applyBorder="1" applyAlignment="1">
      <alignment horizontal="center" vertical="center" wrapText="1"/>
    </xf>
    <xf numFmtId="4" fontId="13" fillId="0" borderId="59" xfId="8" applyNumberFormat="1" applyFont="1" applyFill="1" applyBorder="1" applyAlignment="1">
      <alignment horizontal="center" vertical="center"/>
    </xf>
    <xf numFmtId="4" fontId="13" fillId="0" borderId="70" xfId="8" applyNumberFormat="1" applyFont="1" applyFill="1" applyBorder="1" applyAlignment="1">
      <alignment horizontal="center" vertical="center"/>
    </xf>
    <xf numFmtId="3" fontId="13" fillId="0" borderId="44" xfId="8" applyNumberFormat="1" applyFont="1" applyFill="1" applyBorder="1" applyAlignment="1">
      <alignment horizontal="center" vertical="center"/>
    </xf>
    <xf numFmtId="3" fontId="13" fillId="0" borderId="20" xfId="8" applyNumberFormat="1" applyFont="1" applyFill="1" applyBorder="1" applyAlignment="1">
      <alignment horizontal="center" vertical="center"/>
    </xf>
    <xf numFmtId="3" fontId="51" fillId="7" borderId="3" xfId="8" applyNumberFormat="1" applyFont="1" applyFill="1" applyBorder="1" applyAlignment="1">
      <alignment horizontal="center" vertical="center" wrapText="1"/>
    </xf>
    <xf numFmtId="3" fontId="53" fillId="7" borderId="5" xfId="7" applyNumberFormat="1" applyFont="1" applyFill="1" applyBorder="1"/>
    <xf numFmtId="2" fontId="14" fillId="7" borderId="37" xfId="7" applyNumberFormat="1" applyFont="1" applyFill="1" applyBorder="1" applyAlignment="1">
      <alignment horizontal="center" vertical="center" wrapText="1"/>
    </xf>
    <xf numFmtId="2" fontId="14" fillId="7" borderId="32" xfId="7" applyNumberFormat="1" applyFont="1" applyFill="1" applyBorder="1" applyAlignment="1">
      <alignment horizontal="center" vertical="center" wrapText="1"/>
    </xf>
    <xf numFmtId="0" fontId="27" fillId="0" borderId="64" xfId="8" applyFont="1" applyFill="1" applyBorder="1" applyAlignment="1">
      <alignment horizontal="left" vertical="center" wrapText="1"/>
    </xf>
    <xf numFmtId="0" fontId="27" fillId="0" borderId="53" xfId="8" applyFont="1" applyFill="1" applyBorder="1" applyAlignment="1">
      <alignment horizontal="left" vertical="center" wrapText="1"/>
    </xf>
    <xf numFmtId="0" fontId="27" fillId="0" borderId="47" xfId="8" applyFont="1" applyFill="1" applyBorder="1" applyAlignment="1">
      <alignment horizontal="left" vertical="center" wrapText="1"/>
    </xf>
    <xf numFmtId="0" fontId="14" fillId="7" borderId="62" xfId="8" applyFont="1" applyFill="1" applyBorder="1" applyAlignment="1">
      <alignment horizontal="center" vertical="center" wrapText="1"/>
    </xf>
    <xf numFmtId="0" fontId="14" fillId="7" borderId="8" xfId="8" applyFont="1" applyFill="1" applyBorder="1" applyAlignment="1">
      <alignment horizontal="center" vertical="center" wrapText="1"/>
    </xf>
    <xf numFmtId="3" fontId="51" fillId="7" borderId="12" xfId="8" applyNumberFormat="1" applyFont="1" applyFill="1" applyBorder="1" applyAlignment="1">
      <alignment horizontal="center" vertical="center" wrapText="1"/>
    </xf>
    <xf numFmtId="3" fontId="53" fillId="7" borderId="8" xfId="7" applyNumberFormat="1" applyFont="1" applyFill="1" applyBorder="1"/>
    <xf numFmtId="2" fontId="14" fillId="7" borderId="48" xfId="7" applyNumberFormat="1" applyFont="1" applyFill="1" applyBorder="1" applyAlignment="1">
      <alignment horizontal="center" vertical="center" wrapText="1"/>
    </xf>
    <xf numFmtId="2" fontId="14" fillId="7" borderId="31" xfId="7" applyNumberFormat="1" applyFont="1" applyFill="1" applyBorder="1" applyAlignment="1">
      <alignment horizontal="center" vertical="center" wrapText="1"/>
    </xf>
    <xf numFmtId="2" fontId="14" fillId="0" borderId="38" xfId="8" applyNumberFormat="1" applyFont="1" applyFill="1" applyBorder="1" applyAlignment="1">
      <alignment horizontal="center" vertical="center" wrapText="1"/>
    </xf>
    <xf numFmtId="2" fontId="14" fillId="0" borderId="36" xfId="8" applyNumberFormat="1" applyFont="1" applyFill="1" applyBorder="1" applyAlignment="1">
      <alignment horizontal="center" vertical="center" wrapText="1"/>
    </xf>
    <xf numFmtId="2" fontId="14" fillId="0" borderId="39" xfId="8" applyNumberFormat="1" applyFont="1" applyFill="1" applyBorder="1" applyAlignment="1">
      <alignment horizontal="center" vertical="center" wrapText="1"/>
    </xf>
    <xf numFmtId="2" fontId="14" fillId="0" borderId="3" xfId="8" applyNumberFormat="1" applyFont="1" applyFill="1" applyBorder="1" applyAlignment="1">
      <alignment horizontal="center" vertical="center" wrapText="1"/>
    </xf>
    <xf numFmtId="2" fontId="14" fillId="0" borderId="1" xfId="8" applyNumberFormat="1" applyFont="1" applyFill="1" applyBorder="1" applyAlignment="1">
      <alignment horizontal="center" vertical="center" wrapText="1"/>
    </xf>
    <xf numFmtId="2" fontId="14" fillId="0" borderId="5" xfId="8" applyNumberFormat="1" applyFont="1" applyFill="1" applyBorder="1" applyAlignment="1">
      <alignment horizontal="center" vertical="center" wrapText="1"/>
    </xf>
    <xf numFmtId="169" fontId="14" fillId="0" borderId="3" xfId="8" applyNumberFormat="1" applyFont="1" applyFill="1" applyBorder="1" applyAlignment="1">
      <alignment horizontal="center" vertical="center" wrapText="1"/>
    </xf>
    <xf numFmtId="169" fontId="14" fillId="0" borderId="1" xfId="8" applyNumberFormat="1" applyFont="1" applyFill="1" applyBorder="1" applyAlignment="1">
      <alignment horizontal="center" vertical="center" wrapText="1"/>
    </xf>
    <xf numFmtId="169" fontId="14" fillId="0" borderId="5" xfId="8" applyNumberFormat="1" applyFont="1" applyFill="1" applyBorder="1" applyAlignment="1">
      <alignment horizontal="center" vertical="center" wrapText="1"/>
    </xf>
    <xf numFmtId="0" fontId="27" fillId="0" borderId="69" xfId="8" applyFont="1" applyFill="1" applyBorder="1" applyAlignment="1">
      <alignment horizontal="left" vertical="center" wrapText="1"/>
    </xf>
    <xf numFmtId="0" fontId="27" fillId="0" borderId="65" xfId="8" applyFont="1" applyFill="1" applyBorder="1" applyAlignment="1">
      <alignment horizontal="left" vertical="center" wrapText="1"/>
    </xf>
    <xf numFmtId="0" fontId="27" fillId="0" borderId="28" xfId="8" applyFont="1" applyFill="1" applyBorder="1" applyAlignment="1">
      <alignment horizontal="left" vertical="center" wrapText="1"/>
    </xf>
    <xf numFmtId="1" fontId="14" fillId="0" borderId="3" xfId="8" applyNumberFormat="1" applyFont="1" applyFill="1" applyBorder="1" applyAlignment="1">
      <alignment horizontal="center" vertical="center" wrapText="1"/>
    </xf>
    <xf numFmtId="1" fontId="14" fillId="0" borderId="1" xfId="8" applyNumberFormat="1" applyFont="1" applyFill="1" applyBorder="1" applyAlignment="1">
      <alignment horizontal="center" vertical="center" wrapText="1"/>
    </xf>
    <xf numFmtId="1" fontId="14" fillId="0" borderId="5" xfId="8" applyNumberFormat="1" applyFont="1" applyFill="1" applyBorder="1" applyAlignment="1">
      <alignment horizontal="center" vertical="center" wrapText="1"/>
    </xf>
    <xf numFmtId="3" fontId="51" fillId="0" borderId="63" xfId="8" applyNumberFormat="1" applyFont="1" applyFill="1" applyBorder="1" applyAlignment="1">
      <alignment horizontal="center" vertical="center"/>
    </xf>
    <xf numFmtId="3" fontId="51" fillId="0" borderId="33" xfId="8" applyNumberFormat="1" applyFont="1" applyFill="1" applyBorder="1" applyAlignment="1">
      <alignment horizontal="center" vertical="center"/>
    </xf>
    <xf numFmtId="3" fontId="51" fillId="0" borderId="42" xfId="8" applyNumberFormat="1" applyFont="1" applyFill="1" applyBorder="1" applyAlignment="1">
      <alignment horizontal="center" vertical="center"/>
    </xf>
    <xf numFmtId="4" fontId="13" fillId="0" borderId="60" xfId="8" applyNumberFormat="1" applyFont="1" applyFill="1" applyBorder="1" applyAlignment="1">
      <alignment horizontal="center" vertical="center"/>
    </xf>
    <xf numFmtId="3" fontId="13" fillId="0" borderId="45" xfId="8" applyNumberFormat="1" applyFont="1" applyFill="1" applyBorder="1" applyAlignment="1">
      <alignment horizontal="center" vertical="center"/>
    </xf>
    <xf numFmtId="0" fontId="27" fillId="0" borderId="19" xfId="8" applyFont="1" applyFill="1" applyBorder="1" applyAlignment="1">
      <alignment horizontal="left" vertical="center" wrapText="1"/>
    </xf>
    <xf numFmtId="0" fontId="27" fillId="0" borderId="17" xfId="8" applyFont="1" applyFill="1" applyBorder="1" applyAlignment="1">
      <alignment horizontal="left" vertical="center" wrapText="1"/>
    </xf>
    <xf numFmtId="0" fontId="27" fillId="0" borderId="18" xfId="8" applyFont="1" applyFill="1" applyBorder="1" applyAlignment="1">
      <alignment horizontal="left" vertical="center" wrapText="1"/>
    </xf>
    <xf numFmtId="172" fontId="14" fillId="7" borderId="44" xfId="11" applyNumberFormat="1" applyFont="1" applyFill="1" applyBorder="1" applyAlignment="1">
      <alignment horizontal="center" vertical="center" wrapText="1"/>
    </xf>
    <xf numFmtId="172" fontId="14" fillId="7" borderId="20" xfId="11" applyNumberFormat="1" applyFont="1" applyFill="1" applyBorder="1" applyAlignment="1">
      <alignment horizontal="center" vertical="center" wrapText="1"/>
    </xf>
    <xf numFmtId="0" fontId="14" fillId="0" borderId="24" xfId="0" applyNumberFormat="1" applyFont="1" applyFill="1" applyBorder="1" applyAlignment="1" applyProtection="1">
      <alignment horizontal="center" vertical="center"/>
    </xf>
    <xf numFmtId="0" fontId="14" fillId="0" borderId="62" xfId="0" applyNumberFormat="1" applyFont="1" applyFill="1" applyBorder="1" applyAlignment="1" applyProtection="1">
      <alignment horizontal="center" vertical="center"/>
    </xf>
    <xf numFmtId="0" fontId="14" fillId="0" borderId="54" xfId="0" applyNumberFormat="1" applyFont="1" applyFill="1" applyBorder="1" applyAlignment="1" applyProtection="1">
      <alignment horizontal="center" vertical="center"/>
    </xf>
    <xf numFmtId="0" fontId="67" fillId="6" borderId="52" xfId="8" applyFont="1" applyFill="1" applyBorder="1" applyAlignment="1">
      <alignment horizontal="left" vertical="center"/>
    </xf>
    <xf numFmtId="0" fontId="67" fillId="6" borderId="0" xfId="8" applyFont="1" applyFill="1" applyBorder="1" applyAlignment="1">
      <alignment horizontal="left" vertical="center"/>
    </xf>
    <xf numFmtId="0" fontId="67" fillId="6" borderId="51" xfId="8" applyFont="1" applyFill="1" applyBorder="1" applyAlignment="1">
      <alignment horizontal="left" vertical="center"/>
    </xf>
    <xf numFmtId="0" fontId="30" fillId="0" borderId="5" xfId="0" applyFont="1" applyFill="1" applyBorder="1" applyAlignment="1">
      <alignment vertical="center"/>
    </xf>
    <xf numFmtId="0" fontId="60" fillId="6" borderId="52" xfId="8" applyFont="1" applyFill="1" applyBorder="1" applyAlignment="1">
      <alignment horizontal="left" vertical="center" wrapText="1"/>
    </xf>
    <xf numFmtId="0" fontId="60" fillId="6" borderId="0" xfId="8" applyFont="1" applyFill="1" applyBorder="1" applyAlignment="1">
      <alignment horizontal="left" vertical="center" wrapText="1"/>
    </xf>
    <xf numFmtId="0" fontId="60" fillId="6" borderId="51" xfId="8" applyFont="1" applyFill="1" applyBorder="1" applyAlignment="1">
      <alignment horizontal="left" vertical="center" wrapText="1"/>
    </xf>
    <xf numFmtId="0" fontId="30" fillId="0" borderId="3" xfId="0" applyFont="1" applyFill="1" applyBorder="1" applyAlignment="1">
      <alignment vertical="center"/>
    </xf>
    <xf numFmtId="0" fontId="30" fillId="0" borderId="1" xfId="0" applyFont="1" applyFill="1" applyBorder="1" applyAlignment="1">
      <alignment vertical="center"/>
    </xf>
    <xf numFmtId="0" fontId="67" fillId="6" borderId="64" xfId="8" applyFont="1" applyFill="1" applyBorder="1" applyAlignment="1">
      <alignment horizontal="left" vertical="center" wrapText="1"/>
    </xf>
    <xf numFmtId="0" fontId="67" fillId="6" borderId="53" xfId="8" applyFont="1" applyFill="1" applyBorder="1" applyAlignment="1">
      <alignment horizontal="left" vertical="center" wrapText="1"/>
    </xf>
    <xf numFmtId="0" fontId="67" fillId="6" borderId="47" xfId="8" applyFont="1" applyFill="1" applyBorder="1" applyAlignment="1">
      <alignment horizontal="left" vertical="center" wrapText="1"/>
    </xf>
    <xf numFmtId="0" fontId="30" fillId="0" borderId="46" xfId="0" applyFont="1" applyFill="1" applyBorder="1" applyAlignment="1">
      <alignment horizontal="left" vertical="center" wrapText="1"/>
    </xf>
    <xf numFmtId="0" fontId="30" fillId="0" borderId="10" xfId="0" applyFont="1" applyFill="1" applyBorder="1" applyAlignment="1">
      <alignment horizontal="left" vertical="center" wrapText="1"/>
    </xf>
    <xf numFmtId="0" fontId="30" fillId="0" borderId="38" xfId="0" applyFont="1" applyFill="1" applyBorder="1" applyAlignment="1">
      <alignment horizontal="left" vertical="center" wrapText="1"/>
    </xf>
    <xf numFmtId="0" fontId="30" fillId="0" borderId="61" xfId="0" applyFont="1" applyFill="1" applyBorder="1" applyAlignment="1">
      <alignment horizontal="left" vertical="center"/>
    </xf>
    <xf numFmtId="0" fontId="30" fillId="0" borderId="43" xfId="0" applyFont="1" applyFill="1" applyBorder="1" applyAlignment="1">
      <alignment horizontal="left" vertical="center"/>
    </xf>
    <xf numFmtId="0" fontId="30" fillId="0" borderId="39" xfId="0" applyFont="1" applyFill="1" applyBorder="1" applyAlignment="1">
      <alignment horizontal="left" vertical="center"/>
    </xf>
    <xf numFmtId="0" fontId="67" fillId="6" borderId="19" xfId="8" applyFont="1" applyFill="1" applyBorder="1" applyAlignment="1">
      <alignment horizontal="left" vertical="center" wrapText="1"/>
    </xf>
    <xf numFmtId="0" fontId="67" fillId="6" borderId="17" xfId="8" applyFont="1" applyFill="1" applyBorder="1" applyAlignment="1">
      <alignment horizontal="left" vertical="center" wrapText="1"/>
    </xf>
    <xf numFmtId="0" fontId="67" fillId="6" borderId="18" xfId="8" applyFont="1" applyFill="1" applyBorder="1" applyAlignment="1">
      <alignment horizontal="left" vertical="center" wrapText="1"/>
    </xf>
    <xf numFmtId="0" fontId="67" fillId="6" borderId="69" xfId="8" applyFont="1" applyFill="1" applyBorder="1" applyAlignment="1">
      <alignment horizontal="left" vertical="center" wrapText="1"/>
    </xf>
    <xf numFmtId="0" fontId="67" fillId="6" borderId="65" xfId="8" applyFont="1" applyFill="1" applyBorder="1" applyAlignment="1">
      <alignment horizontal="left" vertical="center" wrapText="1"/>
    </xf>
    <xf numFmtId="0" fontId="67" fillId="6" borderId="28" xfId="8" applyFont="1" applyFill="1" applyBorder="1" applyAlignment="1">
      <alignment horizontal="left" vertical="center" wrapText="1"/>
    </xf>
    <xf numFmtId="0" fontId="30" fillId="0" borderId="39" xfId="0" applyFont="1" applyFill="1" applyBorder="1" applyAlignment="1">
      <alignment horizontal="left" vertical="center" wrapText="1"/>
    </xf>
    <xf numFmtId="0" fontId="30" fillId="0" borderId="15" xfId="0" applyFont="1" applyFill="1" applyBorder="1" applyAlignment="1">
      <alignment horizontal="left" vertical="center"/>
    </xf>
    <xf numFmtId="0" fontId="30" fillId="0" borderId="16" xfId="0" applyFont="1" applyFill="1" applyBorder="1" applyAlignment="1">
      <alignment horizontal="left" vertical="center"/>
    </xf>
    <xf numFmtId="0" fontId="30" fillId="0" borderId="36" xfId="0" applyFont="1" applyFill="1" applyBorder="1" applyAlignment="1">
      <alignment horizontal="left" vertical="center"/>
    </xf>
    <xf numFmtId="3" fontId="51" fillId="7" borderId="71" xfId="0" applyNumberFormat="1" applyFont="1" applyFill="1" applyBorder="1" applyAlignment="1">
      <alignment horizontal="center" vertical="center" wrapText="1"/>
    </xf>
    <xf numFmtId="3" fontId="51" fillId="7" borderId="66" xfId="0" applyNumberFormat="1" applyFont="1" applyFill="1" applyBorder="1" applyAlignment="1">
      <alignment horizontal="center" vertical="center" wrapText="1"/>
    </xf>
    <xf numFmtId="0" fontId="14" fillId="0" borderId="52" xfId="8" applyFont="1" applyFill="1" applyBorder="1" applyAlignment="1">
      <alignment horizontal="center" vertical="center" wrapText="1"/>
    </xf>
    <xf numFmtId="0" fontId="14" fillId="0" borderId="64" xfId="8" applyFont="1" applyFill="1" applyBorder="1" applyAlignment="1">
      <alignment horizontal="center" vertical="center" wrapText="1"/>
    </xf>
    <xf numFmtId="0" fontId="30" fillId="0" borderId="8" xfId="0" applyFont="1" applyFill="1" applyBorder="1" applyAlignment="1">
      <alignment horizontal="left" vertical="center" wrapText="1"/>
    </xf>
    <xf numFmtId="0" fontId="30" fillId="0" borderId="63" xfId="0" applyFont="1" applyFill="1" applyBorder="1" applyAlignment="1">
      <alignment horizontal="left" vertical="center" wrapText="1"/>
    </xf>
    <xf numFmtId="2" fontId="14" fillId="7" borderId="31" xfId="0" applyNumberFormat="1" applyFont="1" applyFill="1" applyBorder="1" applyAlignment="1">
      <alignment horizontal="center" vertical="center" wrapText="1"/>
    </xf>
    <xf numFmtId="0" fontId="14" fillId="7" borderId="62" xfId="8" applyFont="1" applyFill="1" applyBorder="1" applyAlignment="1">
      <alignment horizontal="left" vertical="center"/>
    </xf>
    <xf numFmtId="0" fontId="14" fillId="7" borderId="54" xfId="8" applyFont="1" applyFill="1" applyBorder="1" applyAlignment="1">
      <alignment horizontal="left" vertical="center"/>
    </xf>
    <xf numFmtId="0" fontId="58" fillId="7" borderId="33" xfId="8" applyFont="1" applyFill="1" applyBorder="1" applyAlignment="1">
      <alignment horizontal="center" vertical="center" wrapText="1"/>
    </xf>
    <xf numFmtId="0" fontId="58" fillId="7" borderId="42" xfId="8" applyFont="1" applyFill="1" applyBorder="1" applyAlignment="1">
      <alignment horizontal="center" vertical="center" wrapText="1"/>
    </xf>
    <xf numFmtId="0" fontId="14" fillId="7" borderId="33" xfId="8" applyFont="1" applyFill="1" applyBorder="1" applyAlignment="1">
      <alignment horizontal="center" vertical="center" wrapText="1"/>
    </xf>
    <xf numFmtId="0" fontId="14" fillId="7" borderId="42" xfId="8" applyFont="1" applyFill="1" applyBorder="1" applyAlignment="1">
      <alignment horizontal="center" vertical="center" wrapText="1"/>
    </xf>
    <xf numFmtId="0" fontId="30" fillId="0" borderId="46" xfId="0" applyFont="1" applyFill="1" applyBorder="1" applyAlignment="1">
      <alignment horizontal="left" vertical="center"/>
    </xf>
    <xf numFmtId="0" fontId="30" fillId="0" borderId="10" xfId="0" applyFont="1" applyFill="1" applyBorder="1" applyAlignment="1">
      <alignment horizontal="left" vertical="center"/>
    </xf>
    <xf numFmtId="0" fontId="30" fillId="0" borderId="38" xfId="0" applyFont="1" applyFill="1" applyBorder="1" applyAlignment="1">
      <alignment horizontal="left" vertical="center"/>
    </xf>
    <xf numFmtId="0" fontId="26" fillId="6" borderId="64" xfId="8" applyFont="1" applyFill="1" applyBorder="1" applyAlignment="1">
      <alignment horizontal="left" vertical="center" wrapText="1"/>
    </xf>
    <xf numFmtId="0" fontId="26" fillId="6" borderId="53" xfId="8" applyFont="1" applyFill="1" applyBorder="1" applyAlignment="1">
      <alignment horizontal="left" vertical="center" wrapText="1"/>
    </xf>
    <xf numFmtId="0" fontId="26" fillId="6" borderId="47" xfId="8" applyFont="1" applyFill="1" applyBorder="1" applyAlignment="1">
      <alignment horizontal="left" vertical="center" wrapText="1"/>
    </xf>
    <xf numFmtId="0" fontId="14" fillId="2" borderId="46" xfId="8" applyFont="1" applyFill="1" applyBorder="1" applyAlignment="1">
      <alignment horizontal="left" vertical="center" wrapText="1"/>
    </xf>
    <xf numFmtId="0" fontId="14" fillId="2" borderId="10" xfId="8" applyFont="1" applyFill="1" applyBorder="1" applyAlignment="1">
      <alignment horizontal="left" vertical="center" wrapText="1"/>
    </xf>
    <xf numFmtId="0" fontId="14" fillId="2" borderId="15" xfId="8" applyFont="1" applyFill="1" applyBorder="1" applyAlignment="1">
      <alignment horizontal="left" vertical="center" wrapText="1"/>
    </xf>
    <xf numFmtId="0" fontId="14" fillId="2" borderId="16" xfId="8" applyFont="1" applyFill="1" applyBorder="1" applyAlignment="1">
      <alignment horizontal="left" vertical="center" wrapText="1"/>
    </xf>
    <xf numFmtId="0" fontId="14" fillId="2" borderId="61" xfId="8" applyFont="1" applyFill="1" applyBorder="1" applyAlignment="1">
      <alignment horizontal="left" vertical="center" wrapText="1"/>
    </xf>
    <xf numFmtId="0" fontId="14" fillId="2" borderId="43" xfId="8" applyFont="1" applyFill="1" applyBorder="1" applyAlignment="1">
      <alignment horizontal="left" vertical="center" wrapText="1"/>
    </xf>
    <xf numFmtId="0" fontId="26" fillId="6" borderId="19" xfId="8" applyFont="1" applyFill="1" applyBorder="1" applyAlignment="1">
      <alignment horizontal="left" wrapText="1"/>
    </xf>
    <xf numFmtId="0" fontId="26" fillId="6" borderId="17" xfId="8" applyFont="1" applyFill="1" applyBorder="1" applyAlignment="1">
      <alignment horizontal="left" wrapText="1"/>
    </xf>
    <xf numFmtId="0" fontId="26" fillId="6" borderId="18" xfId="8" applyFont="1" applyFill="1" applyBorder="1" applyAlignment="1">
      <alignment horizontal="left" wrapText="1"/>
    </xf>
    <xf numFmtId="0" fontId="28" fillId="4" borderId="19" xfId="8" applyFont="1" applyFill="1" applyBorder="1" applyAlignment="1">
      <alignment horizontal="left" vertical="center"/>
    </xf>
    <xf numFmtId="0" fontId="28" fillId="4" borderId="17" xfId="8" applyFont="1" applyFill="1" applyBorder="1" applyAlignment="1">
      <alignment horizontal="left" vertical="center"/>
    </xf>
    <xf numFmtId="0" fontId="26" fillId="6" borderId="64" xfId="8" applyFont="1" applyFill="1" applyBorder="1" applyAlignment="1">
      <alignment horizontal="left" vertical="center"/>
    </xf>
    <xf numFmtId="0" fontId="26" fillId="6" borderId="53" xfId="8" applyFont="1" applyFill="1" applyBorder="1" applyAlignment="1">
      <alignment horizontal="left" vertical="center"/>
    </xf>
    <xf numFmtId="0" fontId="26" fillId="6" borderId="47" xfId="8" applyFont="1" applyFill="1" applyBorder="1" applyAlignment="1">
      <alignment horizontal="left" vertical="center"/>
    </xf>
    <xf numFmtId="0" fontId="14" fillId="7" borderId="62" xfId="8" applyFont="1" applyFill="1" applyBorder="1" applyAlignment="1">
      <alignment horizontal="center" vertical="center"/>
    </xf>
    <xf numFmtId="0" fontId="14" fillId="7" borderId="54" xfId="8" applyFont="1" applyFill="1" applyBorder="1" applyAlignment="1">
      <alignment horizontal="center" vertical="center"/>
    </xf>
    <xf numFmtId="0" fontId="14" fillId="7" borderId="71" xfId="8" applyFont="1" applyFill="1" applyBorder="1" applyAlignment="1">
      <alignment horizontal="center" vertical="center" wrapText="1"/>
    </xf>
    <xf numFmtId="0" fontId="14" fillId="7" borderId="73" xfId="8" applyFont="1" applyFill="1" applyBorder="1" applyAlignment="1">
      <alignment horizontal="center" vertical="center" wrapText="1"/>
    </xf>
    <xf numFmtId="0" fontId="14" fillId="7" borderId="66" xfId="8" applyFont="1" applyFill="1" applyBorder="1" applyAlignment="1">
      <alignment horizontal="center" vertical="center" wrapText="1"/>
    </xf>
    <xf numFmtId="0" fontId="14" fillId="7" borderId="55" xfId="8" applyFont="1" applyFill="1" applyBorder="1" applyAlignment="1">
      <alignment horizontal="center" vertical="center" wrapText="1"/>
    </xf>
    <xf numFmtId="0" fontId="14" fillId="0" borderId="1" xfId="0" applyFont="1" applyBorder="1" applyAlignment="1">
      <alignment horizontal="center"/>
    </xf>
    <xf numFmtId="0" fontId="14" fillId="7" borderId="24" xfId="8" applyFont="1" applyFill="1" applyBorder="1" applyAlignment="1">
      <alignment horizontal="center" vertical="center"/>
    </xf>
    <xf numFmtId="0" fontId="14" fillId="7" borderId="74" xfId="8" applyFont="1" applyFill="1" applyBorder="1" applyAlignment="1">
      <alignment horizontal="center" vertical="center" wrapText="1"/>
    </xf>
    <xf numFmtId="0" fontId="14" fillId="7" borderId="75" xfId="8" applyFont="1" applyFill="1" applyBorder="1" applyAlignment="1">
      <alignment horizontal="center" vertical="center" wrapText="1"/>
    </xf>
    <xf numFmtId="0" fontId="14" fillId="0" borderId="3" xfId="0" applyFont="1" applyBorder="1" applyAlignment="1">
      <alignment horizontal="center"/>
    </xf>
    <xf numFmtId="0" fontId="14" fillId="7" borderId="63" xfId="8" applyFont="1" applyFill="1" applyBorder="1" applyAlignment="1">
      <alignment horizontal="center" vertical="center" wrapText="1"/>
    </xf>
    <xf numFmtId="3" fontId="14" fillId="7" borderId="46" xfId="8" applyNumberFormat="1" applyFont="1" applyFill="1" applyBorder="1" applyAlignment="1">
      <alignment horizontal="center" vertical="center" wrapText="1"/>
    </xf>
    <xf numFmtId="0" fontId="26" fillId="6" borderId="52" xfId="8" applyFont="1" applyFill="1" applyBorder="1" applyAlignment="1">
      <alignment horizontal="left" vertical="top" wrapText="1"/>
    </xf>
    <xf numFmtId="0" fontId="26" fillId="6" borderId="0" xfId="8" applyFont="1" applyFill="1" applyBorder="1" applyAlignment="1">
      <alignment horizontal="left" vertical="top" wrapText="1"/>
    </xf>
    <xf numFmtId="0" fontId="14" fillId="0" borderId="5" xfId="0" applyFont="1" applyBorder="1" applyAlignment="1">
      <alignment horizontal="center"/>
    </xf>
    <xf numFmtId="0" fontId="14" fillId="0" borderId="12" xfId="0" applyFont="1" applyBorder="1" applyAlignment="1">
      <alignment horizontal="center"/>
    </xf>
    <xf numFmtId="0" fontId="14" fillId="0" borderId="15" xfId="8" applyFont="1" applyFill="1" applyBorder="1" applyAlignment="1">
      <alignment horizontal="left" vertical="center" wrapText="1"/>
    </xf>
    <xf numFmtId="0" fontId="14" fillId="0" borderId="16" xfId="8" applyFont="1" applyFill="1" applyBorder="1" applyAlignment="1">
      <alignment horizontal="left" vertical="center" wrapText="1"/>
    </xf>
    <xf numFmtId="0" fontId="14" fillId="0" borderId="61" xfId="8" applyFont="1" applyFill="1" applyBorder="1" applyAlignment="1">
      <alignment horizontal="left" vertical="center" wrapText="1"/>
    </xf>
    <xf numFmtId="0" fontId="14" fillId="0" borderId="43" xfId="8" applyFont="1" applyFill="1" applyBorder="1" applyAlignment="1">
      <alignment horizontal="left" vertical="center" wrapText="1"/>
    </xf>
    <xf numFmtId="0" fontId="14" fillId="0" borderId="57" xfId="8" applyFont="1" applyFill="1" applyBorder="1" applyAlignment="1">
      <alignment horizontal="left" vertical="center"/>
    </xf>
    <xf numFmtId="0" fontId="14" fillId="0" borderId="58" xfId="8" applyFont="1" applyFill="1" applyBorder="1" applyAlignment="1">
      <alignment horizontal="left" vertical="center"/>
    </xf>
    <xf numFmtId="0" fontId="14" fillId="0" borderId="40" xfId="8" applyFont="1" applyFill="1" applyBorder="1" applyAlignment="1">
      <alignment horizontal="left" vertical="center"/>
    </xf>
    <xf numFmtId="0" fontId="14" fillId="0" borderId="36" xfId="8" applyFont="1" applyFill="1" applyBorder="1" applyAlignment="1">
      <alignment horizontal="left" vertical="center" wrapText="1"/>
    </xf>
    <xf numFmtId="0" fontId="14" fillId="0" borderId="15" xfId="8" applyFont="1" applyFill="1" applyBorder="1" applyAlignment="1">
      <alignment horizontal="left" vertical="center"/>
    </xf>
    <xf numFmtId="0" fontId="14" fillId="0" borderId="16" xfId="8" applyFont="1" applyFill="1" applyBorder="1" applyAlignment="1">
      <alignment horizontal="left" vertical="center"/>
    </xf>
    <xf numFmtId="0" fontId="14" fillId="0" borderId="36" xfId="8" applyFont="1" applyFill="1" applyBorder="1" applyAlignment="1">
      <alignment horizontal="left" vertical="center"/>
    </xf>
    <xf numFmtId="0" fontId="14" fillId="0" borderId="57" xfId="8" applyFont="1" applyFill="1" applyBorder="1" applyAlignment="1">
      <alignment horizontal="left" vertical="center" wrapText="1"/>
    </xf>
    <xf numFmtId="0" fontId="14" fillId="0" borderId="58" xfId="8" applyFont="1" applyFill="1" applyBorder="1" applyAlignment="1">
      <alignment horizontal="left" vertical="center" wrapText="1"/>
    </xf>
    <xf numFmtId="0" fontId="14" fillId="0" borderId="40" xfId="8" applyFont="1" applyFill="1" applyBorder="1" applyAlignment="1">
      <alignment horizontal="left" vertical="center" wrapText="1"/>
    </xf>
    <xf numFmtId="166" fontId="14" fillId="0" borderId="3" xfId="8" applyNumberFormat="1" applyFont="1" applyFill="1" applyBorder="1" applyAlignment="1">
      <alignment horizontal="center" vertical="center" wrapText="1"/>
    </xf>
    <xf numFmtId="166" fontId="14" fillId="0" borderId="1" xfId="8" applyNumberFormat="1" applyFont="1" applyFill="1" applyBorder="1" applyAlignment="1">
      <alignment horizontal="center" vertical="center" wrapText="1"/>
    </xf>
    <xf numFmtId="166" fontId="14" fillId="0" borderId="5" xfId="8" applyNumberFormat="1" applyFont="1" applyFill="1" applyBorder="1" applyAlignment="1">
      <alignment horizontal="center" vertical="center" wrapText="1"/>
    </xf>
    <xf numFmtId="0" fontId="3" fillId="0" borderId="16" xfId="7" applyBorder="1" applyAlignment="1">
      <alignment horizontal="left" vertical="center" wrapText="1"/>
    </xf>
    <xf numFmtId="0" fontId="3" fillId="0" borderId="36" xfId="7" applyBorder="1" applyAlignment="1">
      <alignment horizontal="left" vertical="center" wrapText="1"/>
    </xf>
    <xf numFmtId="0" fontId="27" fillId="0" borderId="25" xfId="8" applyFont="1" applyFill="1" applyBorder="1" applyAlignment="1">
      <alignment horizontal="left" vertical="center" wrapText="1"/>
    </xf>
    <xf numFmtId="0" fontId="27" fillId="0" borderId="11" xfId="8" applyFont="1" applyFill="1" applyBorder="1" applyAlignment="1">
      <alignment horizontal="left" vertical="center" wrapText="1"/>
    </xf>
    <xf numFmtId="0" fontId="27" fillId="0" borderId="50" xfId="8" applyFont="1" applyFill="1" applyBorder="1" applyAlignment="1">
      <alignment horizontal="left" vertical="center" wrapText="1"/>
    </xf>
    <xf numFmtId="0" fontId="28" fillId="6" borderId="19" xfId="8" applyFont="1" applyFill="1" applyBorder="1" applyAlignment="1">
      <alignment horizontal="left" vertical="center"/>
    </xf>
    <xf numFmtId="0" fontId="28" fillId="6" borderId="17" xfId="8" applyFont="1" applyFill="1" applyBorder="1" applyAlignment="1">
      <alignment horizontal="left" vertical="center"/>
    </xf>
    <xf numFmtId="0" fontId="28" fillId="6" borderId="18" xfId="8" applyFont="1" applyFill="1" applyBorder="1" applyAlignment="1">
      <alignment horizontal="left" vertical="center"/>
    </xf>
    <xf numFmtId="0" fontId="14" fillId="0" borderId="5" xfId="8" applyFont="1" applyFill="1" applyBorder="1" applyAlignment="1">
      <alignment horizontal="left" vertical="center" wrapText="1"/>
    </xf>
    <xf numFmtId="0" fontId="28" fillId="8" borderId="19" xfId="8" applyFont="1" applyFill="1" applyBorder="1" applyAlignment="1">
      <alignment horizontal="left" vertical="center"/>
    </xf>
    <xf numFmtId="0" fontId="28" fillId="8" borderId="17" xfId="8" applyFont="1" applyFill="1" applyBorder="1" applyAlignment="1">
      <alignment horizontal="left" vertical="center"/>
    </xf>
    <xf numFmtId="0" fontId="28" fillId="8" borderId="18" xfId="8" applyFont="1" applyFill="1" applyBorder="1" applyAlignment="1">
      <alignment horizontal="left" vertical="center"/>
    </xf>
    <xf numFmtId="166" fontId="14" fillId="0" borderId="38" xfId="8" applyNumberFormat="1" applyFont="1" applyFill="1" applyBorder="1" applyAlignment="1">
      <alignment horizontal="center" vertical="center" wrapText="1"/>
    </xf>
    <xf numFmtId="166" fontId="14" fillId="0" borderId="36" xfId="8" applyNumberFormat="1" applyFont="1" applyFill="1" applyBorder="1" applyAlignment="1">
      <alignment horizontal="center" vertical="center" wrapText="1"/>
    </xf>
    <xf numFmtId="166" fontId="14" fillId="0" borderId="39" xfId="8" applyNumberFormat="1" applyFont="1" applyFill="1" applyBorder="1" applyAlignment="1">
      <alignment horizontal="center" vertical="center" wrapText="1"/>
    </xf>
    <xf numFmtId="0" fontId="27" fillId="0" borderId="54" xfId="8" applyFont="1" applyFill="1" applyBorder="1" applyAlignment="1">
      <alignment horizontal="left" vertical="center" wrapText="1"/>
    </xf>
    <xf numFmtId="0" fontId="27" fillId="0" borderId="42" xfId="8" applyFont="1" applyFill="1" applyBorder="1" applyAlignment="1">
      <alignment horizontal="left" vertical="center" wrapText="1"/>
    </xf>
    <xf numFmtId="0" fontId="27" fillId="0" borderId="70" xfId="8" applyFont="1" applyFill="1" applyBorder="1" applyAlignment="1">
      <alignment horizontal="left" vertical="center" wrapText="1"/>
    </xf>
    <xf numFmtId="3" fontId="13" fillId="0" borderId="0" xfId="8" applyNumberFormat="1" applyFont="1" applyFill="1" applyBorder="1" applyAlignment="1">
      <alignment horizontal="center" vertical="center"/>
    </xf>
    <xf numFmtId="3" fontId="51" fillId="0" borderId="29" xfId="0" applyNumberFormat="1" applyFont="1" applyFill="1" applyBorder="1" applyAlignment="1">
      <alignment horizontal="center" vertical="center" wrapText="1"/>
    </xf>
    <xf numFmtId="3" fontId="51" fillId="0" borderId="30" xfId="0" applyNumberFormat="1" applyFont="1" applyFill="1" applyBorder="1" applyAlignment="1">
      <alignment horizontal="center" vertical="center" wrapText="1"/>
    </xf>
    <xf numFmtId="3" fontId="51" fillId="0" borderId="31" xfId="0" applyNumberFormat="1" applyFont="1" applyFill="1" applyBorder="1" applyAlignment="1">
      <alignment horizontal="center" vertical="center" wrapText="1"/>
    </xf>
    <xf numFmtId="3" fontId="51" fillId="0" borderId="48" xfId="0" applyNumberFormat="1" applyFont="1" applyFill="1" applyBorder="1" applyAlignment="1">
      <alignment horizontal="center" vertical="center" wrapText="1"/>
    </xf>
    <xf numFmtId="4" fontId="13" fillId="0" borderId="0" xfId="8" applyNumberFormat="1" applyFont="1" applyFill="1" applyBorder="1" applyAlignment="1">
      <alignment horizontal="center" vertical="center"/>
    </xf>
    <xf numFmtId="3" fontId="62" fillId="0" borderId="71" xfId="0" applyNumberFormat="1" applyFont="1" applyFill="1" applyBorder="1" applyAlignment="1">
      <alignment horizontal="center" vertical="center" wrapText="1"/>
    </xf>
    <xf numFmtId="3" fontId="62" fillId="0" borderId="57" xfId="0" applyNumberFormat="1" applyFont="1" applyFill="1" applyBorder="1" applyAlignment="1">
      <alignment horizontal="center" vertical="center" wrapText="1"/>
    </xf>
    <xf numFmtId="3" fontId="51" fillId="0" borderId="22" xfId="0" applyNumberFormat="1" applyFont="1" applyFill="1" applyBorder="1" applyAlignment="1">
      <alignment horizontal="center" vertical="center" wrapText="1"/>
    </xf>
    <xf numFmtId="3" fontId="51" fillId="0" borderId="21" xfId="0" applyNumberFormat="1" applyFont="1" applyFill="1" applyBorder="1" applyAlignment="1">
      <alignment horizontal="center" vertical="center" wrapText="1"/>
    </xf>
    <xf numFmtId="0" fontId="26" fillId="6" borderId="19" xfId="8" applyFont="1" applyFill="1" applyBorder="1" applyAlignment="1">
      <alignment horizontal="center" vertical="center" wrapText="1"/>
    </xf>
    <xf numFmtId="0" fontId="26" fillId="6" borderId="17" xfId="8" applyFont="1" applyFill="1" applyBorder="1" applyAlignment="1">
      <alignment horizontal="center" vertical="center" wrapText="1"/>
    </xf>
    <xf numFmtId="3" fontId="51" fillId="0" borderId="59" xfId="0" applyNumberFormat="1" applyFont="1" applyFill="1" applyBorder="1" applyAlignment="1">
      <alignment horizontal="center" vertical="center" wrapText="1"/>
    </xf>
    <xf numFmtId="3" fontId="51" fillId="0" borderId="72" xfId="0" applyNumberFormat="1" applyFont="1" applyFill="1" applyBorder="1" applyAlignment="1">
      <alignment horizontal="center" vertical="center" wrapText="1"/>
    </xf>
    <xf numFmtId="3" fontId="51" fillId="0" borderId="20" xfId="0" applyNumberFormat="1" applyFont="1" applyFill="1" applyBorder="1" applyAlignment="1">
      <alignment horizontal="center" vertical="center" wrapText="1"/>
    </xf>
    <xf numFmtId="166" fontId="14" fillId="0" borderId="63" xfId="0" applyNumberFormat="1" applyFont="1" applyBorder="1" applyAlignment="1">
      <alignment horizontal="center" vertical="center" wrapText="1"/>
    </xf>
    <xf numFmtId="166" fontId="14" fillId="0" borderId="33" xfId="0" applyNumberFormat="1" applyFont="1" applyBorder="1" applyAlignment="1">
      <alignment horizontal="center" vertical="center" wrapText="1"/>
    </xf>
    <xf numFmtId="166" fontId="14" fillId="0" borderId="12" xfId="0" applyNumberFormat="1" applyFont="1" applyBorder="1" applyAlignment="1">
      <alignment horizontal="center" vertical="center" wrapText="1"/>
    </xf>
    <xf numFmtId="3" fontId="14" fillId="0" borderId="1" xfId="0" applyNumberFormat="1" applyFont="1" applyFill="1" applyBorder="1" applyAlignment="1">
      <alignment horizontal="center" vertical="center"/>
    </xf>
    <xf numFmtId="169" fontId="14" fillId="0" borderId="3" xfId="0" applyNumberFormat="1" applyFont="1" applyFill="1" applyBorder="1" applyAlignment="1">
      <alignment horizontal="center" vertical="center"/>
    </xf>
    <xf numFmtId="169" fontId="14" fillId="0" borderId="1" xfId="0" applyNumberFormat="1" applyFont="1" applyFill="1" applyBorder="1" applyAlignment="1">
      <alignment horizontal="center" vertical="center"/>
    </xf>
    <xf numFmtId="3" fontId="14" fillId="0" borderId="63" xfId="0" applyNumberFormat="1" applyFont="1" applyFill="1" applyBorder="1" applyAlignment="1">
      <alignment horizontal="center" vertical="center"/>
    </xf>
    <xf numFmtId="3" fontId="14" fillId="0" borderId="12" xfId="0" applyNumberFormat="1" applyFont="1" applyFill="1" applyBorder="1" applyAlignment="1">
      <alignment horizontal="center" vertical="center"/>
    </xf>
    <xf numFmtId="166" fontId="14" fillId="0" borderId="42" xfId="0" applyNumberFormat="1" applyFont="1" applyBorder="1" applyAlignment="1">
      <alignment horizontal="center" vertical="center" wrapText="1"/>
    </xf>
    <xf numFmtId="0" fontId="14" fillId="0" borderId="8" xfId="0" applyFont="1" applyFill="1" applyBorder="1" applyAlignment="1">
      <alignment horizontal="center" vertical="center"/>
    </xf>
    <xf numFmtId="0" fontId="14" fillId="0" borderId="12" xfId="0" applyFont="1" applyFill="1" applyBorder="1" applyAlignment="1">
      <alignment horizontal="center" vertical="center"/>
    </xf>
    <xf numFmtId="169" fontId="14" fillId="0" borderId="63" xfId="0" applyNumberFormat="1" applyFont="1" applyBorder="1" applyAlignment="1">
      <alignment horizontal="center" vertical="center"/>
    </xf>
    <xf numFmtId="169" fontId="14" fillId="0" borderId="12" xfId="0" applyNumberFormat="1" applyFont="1" applyBorder="1" applyAlignment="1">
      <alignment horizontal="center" vertical="center"/>
    </xf>
    <xf numFmtId="0" fontId="33" fillId="13" borderId="19" xfId="8" applyFont="1" applyFill="1" applyBorder="1" applyAlignment="1">
      <alignment horizontal="center" vertical="center"/>
    </xf>
    <xf numFmtId="0" fontId="33" fillId="13" borderId="17" xfId="8" applyFont="1" applyFill="1" applyBorder="1" applyAlignment="1">
      <alignment horizontal="center" vertical="center"/>
    </xf>
    <xf numFmtId="166" fontId="14" fillId="0" borderId="63" xfId="0" applyNumberFormat="1" applyFont="1" applyFill="1" applyBorder="1" applyAlignment="1">
      <alignment horizontal="center" vertical="center" wrapText="1"/>
    </xf>
    <xf numFmtId="166" fontId="14" fillId="0" borderId="33" xfId="0" applyNumberFormat="1" applyFont="1" applyFill="1" applyBorder="1" applyAlignment="1">
      <alignment horizontal="center" vertical="center" wrapText="1"/>
    </xf>
    <xf numFmtId="166" fontId="14" fillId="0" borderId="42" xfId="0" applyNumberFormat="1" applyFont="1" applyFill="1" applyBorder="1" applyAlignment="1">
      <alignment horizontal="center" vertical="center" wrapText="1"/>
    </xf>
    <xf numFmtId="0" fontId="14" fillId="0" borderId="63" xfId="8" applyFont="1" applyFill="1" applyBorder="1" applyAlignment="1">
      <alignment horizontal="center" vertical="center" wrapText="1"/>
    </xf>
    <xf numFmtId="0" fontId="14" fillId="0" borderId="33" xfId="8" applyFont="1" applyFill="1" applyBorder="1" applyAlignment="1">
      <alignment horizontal="center" vertical="center" wrapText="1"/>
    </xf>
    <xf numFmtId="2" fontId="14" fillId="0" borderId="63" xfId="0" applyNumberFormat="1" applyFont="1" applyBorder="1" applyAlignment="1">
      <alignment horizontal="center" vertical="center" wrapText="1"/>
    </xf>
    <xf numFmtId="2" fontId="14" fillId="0" borderId="12" xfId="0" applyNumberFormat="1" applyFont="1" applyBorder="1" applyAlignment="1">
      <alignment horizontal="center" vertical="center" wrapText="1"/>
    </xf>
    <xf numFmtId="0" fontId="14" fillId="0" borderId="8" xfId="0" applyFont="1" applyBorder="1" applyAlignment="1">
      <alignment horizontal="center" vertical="center"/>
    </xf>
    <xf numFmtId="0" fontId="14" fillId="0" borderId="42" xfId="0" applyFont="1" applyBorder="1" applyAlignment="1">
      <alignment horizontal="center" vertical="center"/>
    </xf>
    <xf numFmtId="0" fontId="14" fillId="0" borderId="63" xfId="0" applyFont="1" applyBorder="1" applyAlignment="1">
      <alignment horizontal="center" vertical="center"/>
    </xf>
    <xf numFmtId="0" fontId="14" fillId="0" borderId="12" xfId="0" applyFont="1" applyBorder="1" applyAlignment="1">
      <alignment horizontal="center" vertical="center"/>
    </xf>
    <xf numFmtId="166" fontId="14" fillId="0" borderId="8" xfId="0" applyNumberFormat="1" applyFont="1" applyFill="1" applyBorder="1" applyAlignment="1">
      <alignment horizontal="center" vertical="center" wrapText="1"/>
    </xf>
    <xf numFmtId="3" fontId="14" fillId="0" borderId="63" xfId="0" applyNumberFormat="1" applyFont="1" applyBorder="1" applyAlignment="1">
      <alignment horizontal="center" vertical="center"/>
    </xf>
    <xf numFmtId="3" fontId="14" fillId="0" borderId="12" xfId="0" applyNumberFormat="1" applyFont="1" applyBorder="1" applyAlignment="1">
      <alignment horizontal="center" vertical="center"/>
    </xf>
    <xf numFmtId="2" fontId="14" fillId="0" borderId="8" xfId="0" applyNumberFormat="1" applyFont="1" applyFill="1" applyBorder="1" applyAlignment="1">
      <alignment horizontal="center" vertical="center"/>
    </xf>
    <xf numFmtId="2" fontId="14" fillId="0" borderId="12" xfId="0" applyNumberFormat="1" applyFont="1" applyFill="1" applyBorder="1" applyAlignment="1">
      <alignment horizontal="center" vertical="center"/>
    </xf>
    <xf numFmtId="166" fontId="45" fillId="0" borderId="68" xfId="0" applyNumberFormat="1" applyFont="1" applyFill="1" applyBorder="1" applyAlignment="1">
      <alignment horizontal="left" wrapText="1"/>
    </xf>
    <xf numFmtId="166" fontId="45" fillId="0" borderId="17" xfId="0" applyNumberFormat="1" applyFont="1" applyFill="1" applyBorder="1" applyAlignment="1">
      <alignment horizontal="left" wrapText="1"/>
    </xf>
    <xf numFmtId="166" fontId="14" fillId="0" borderId="12" xfId="0" applyNumberFormat="1" applyFont="1" applyFill="1" applyBorder="1" applyAlignment="1">
      <alignment horizontal="center" vertical="center" wrapText="1"/>
    </xf>
    <xf numFmtId="3" fontId="14" fillId="0" borderId="8" xfId="0" applyNumberFormat="1" applyFont="1" applyFill="1" applyBorder="1" applyAlignment="1">
      <alignment horizontal="center" vertical="center"/>
    </xf>
    <xf numFmtId="0" fontId="14" fillId="0" borderId="42" xfId="0" applyFont="1" applyFill="1" applyBorder="1" applyAlignment="1">
      <alignment horizontal="center" vertical="center"/>
    </xf>
    <xf numFmtId="2" fontId="14" fillId="0" borderId="42" xfId="0" applyNumberFormat="1" applyFont="1" applyFill="1" applyBorder="1" applyAlignment="1">
      <alignment horizontal="center" vertical="center"/>
    </xf>
    <xf numFmtId="0" fontId="14" fillId="0" borderId="8" xfId="8" applyFont="1" applyFill="1" applyBorder="1" applyAlignment="1">
      <alignment horizontal="center" vertical="center"/>
    </xf>
    <xf numFmtId="0" fontId="14" fillId="0" borderId="42" xfId="8" applyFont="1" applyFill="1" applyBorder="1" applyAlignment="1">
      <alignment horizontal="center" vertical="center"/>
    </xf>
    <xf numFmtId="0" fontId="14" fillId="0" borderId="3" xfId="8" applyFont="1" applyFill="1" applyBorder="1" applyAlignment="1">
      <alignment horizontal="center" vertical="center" wrapText="1"/>
    </xf>
    <xf numFmtId="0" fontId="14" fillId="0" borderId="1" xfId="8" applyFont="1" applyFill="1" applyBorder="1" applyAlignment="1">
      <alignment horizontal="center" vertical="center" wrapText="1"/>
    </xf>
    <xf numFmtId="0" fontId="14" fillId="0" borderId="5" xfId="8" applyFont="1" applyFill="1" applyBorder="1" applyAlignment="1">
      <alignment horizontal="center" vertical="center" wrapText="1"/>
    </xf>
    <xf numFmtId="0" fontId="26" fillId="6" borderId="64" xfId="8" applyFont="1" applyFill="1" applyBorder="1" applyAlignment="1">
      <alignment horizontal="center" vertical="center" wrapText="1"/>
    </xf>
    <xf numFmtId="0" fontId="26" fillId="6" borderId="53" xfId="8" applyFont="1" applyFill="1" applyBorder="1" applyAlignment="1">
      <alignment horizontal="center" vertical="center" wrapText="1"/>
    </xf>
    <xf numFmtId="0" fontId="14" fillId="0" borderId="63" xfId="0" applyFont="1" applyFill="1" applyBorder="1" applyAlignment="1">
      <alignment horizontal="center" vertical="center"/>
    </xf>
    <xf numFmtId="169" fontId="14" fillId="0" borderId="33" xfId="0" applyNumberFormat="1" applyFont="1" applyFill="1" applyBorder="1" applyAlignment="1">
      <alignment horizontal="center" vertical="center"/>
    </xf>
    <xf numFmtId="169" fontId="14" fillId="0" borderId="12" xfId="0" applyNumberFormat="1" applyFont="1" applyFill="1" applyBorder="1" applyAlignment="1">
      <alignment horizontal="center" vertical="center"/>
    </xf>
    <xf numFmtId="3" fontId="14" fillId="0" borderId="42" xfId="0" applyNumberFormat="1" applyFont="1" applyFill="1" applyBorder="1" applyAlignment="1">
      <alignment horizontal="center" vertical="center"/>
    </xf>
    <xf numFmtId="166" fontId="45" fillId="0" borderId="46" xfId="0" applyNumberFormat="1" applyFont="1" applyFill="1" applyBorder="1" applyAlignment="1">
      <alignment horizontal="left"/>
    </xf>
    <xf numFmtId="166" fontId="45" fillId="0" borderId="10" xfId="0" applyNumberFormat="1" applyFont="1" applyFill="1" applyBorder="1" applyAlignment="1">
      <alignment horizontal="left"/>
    </xf>
    <xf numFmtId="166" fontId="45" fillId="0" borderId="38" xfId="0" applyNumberFormat="1" applyFont="1" applyFill="1" applyBorder="1" applyAlignment="1">
      <alignment horizontal="left"/>
    </xf>
    <xf numFmtId="3" fontId="14" fillId="0" borderId="8" xfId="0" applyNumberFormat="1" applyFont="1" applyBorder="1" applyAlignment="1">
      <alignment horizontal="center" vertical="center"/>
    </xf>
    <xf numFmtId="3" fontId="14" fillId="0" borderId="42" xfId="0" applyNumberFormat="1" applyFont="1" applyBorder="1" applyAlignment="1">
      <alignment horizontal="center" vertical="center"/>
    </xf>
    <xf numFmtId="0" fontId="14" fillId="0" borderId="1" xfId="0" applyFont="1" applyBorder="1" applyAlignment="1">
      <alignment horizontal="center" vertical="center"/>
    </xf>
    <xf numFmtId="3" fontId="14" fillId="0" borderId="33" xfId="0" applyNumberFormat="1" applyFont="1" applyBorder="1" applyAlignment="1">
      <alignment horizontal="center" vertical="center"/>
    </xf>
    <xf numFmtId="0" fontId="14" fillId="0" borderId="33" xfId="0" applyFont="1" applyBorder="1" applyAlignment="1">
      <alignment horizontal="center" vertical="center"/>
    </xf>
    <xf numFmtId="2" fontId="14" fillId="0" borderId="33" xfId="0" applyNumberFormat="1" applyFont="1" applyBorder="1" applyAlignment="1">
      <alignment horizontal="center" vertical="center"/>
    </xf>
    <xf numFmtId="2" fontId="14" fillId="0" borderId="42" xfId="0" applyNumberFormat="1" applyFont="1" applyBorder="1" applyAlignment="1">
      <alignment horizontal="center" vertical="center"/>
    </xf>
    <xf numFmtId="2" fontId="14" fillId="0" borderId="63" xfId="0" applyNumberFormat="1" applyFont="1" applyBorder="1" applyAlignment="1">
      <alignment horizontal="center" vertical="center"/>
    </xf>
    <xf numFmtId="2" fontId="14" fillId="0" borderId="12" xfId="0" applyNumberFormat="1" applyFont="1" applyBorder="1" applyAlignment="1">
      <alignment horizontal="center" vertical="center"/>
    </xf>
    <xf numFmtId="2" fontId="14" fillId="0" borderId="1" xfId="0" applyNumberFormat="1" applyFont="1" applyBorder="1" applyAlignment="1">
      <alignment horizontal="center" vertical="center"/>
    </xf>
    <xf numFmtId="169" fontId="14" fillId="0" borderId="63" xfId="0" applyNumberFormat="1" applyFont="1" applyFill="1" applyBorder="1" applyAlignment="1">
      <alignment horizontal="center" vertical="center"/>
    </xf>
    <xf numFmtId="3" fontId="51" fillId="7" borderId="38" xfId="0" applyNumberFormat="1" applyFont="1" applyFill="1" applyBorder="1" applyAlignment="1">
      <alignment horizontal="center" vertical="center" wrapText="1"/>
    </xf>
    <xf numFmtId="0" fontId="73" fillId="8" borderId="19" xfId="8" applyFont="1" applyFill="1" applyBorder="1" applyAlignment="1">
      <alignment horizontal="center" vertical="center"/>
    </xf>
    <xf numFmtId="0" fontId="73" fillId="8" borderId="17" xfId="8" applyFont="1" applyFill="1" applyBorder="1" applyAlignment="1">
      <alignment horizontal="center" vertical="center"/>
    </xf>
    <xf numFmtId="2" fontId="14" fillId="4" borderId="0" xfId="0" applyNumberFormat="1" applyFont="1" applyFill="1" applyBorder="1" applyAlignment="1">
      <alignment horizontal="center" vertical="center" wrapText="1"/>
    </xf>
    <xf numFmtId="3" fontId="51" fillId="0" borderId="44" xfId="0" applyNumberFormat="1" applyFont="1" applyFill="1" applyBorder="1" applyAlignment="1">
      <alignment horizontal="center" vertical="center" wrapText="1"/>
    </xf>
    <xf numFmtId="3" fontId="62" fillId="0" borderId="74" xfId="0" applyNumberFormat="1" applyFont="1" applyFill="1" applyBorder="1" applyAlignment="1">
      <alignment horizontal="center" vertical="center" wrapText="1"/>
    </xf>
    <xf numFmtId="169" fontId="14" fillId="0" borderId="33" xfId="0" applyNumberFormat="1" applyFont="1" applyBorder="1" applyAlignment="1">
      <alignment horizontal="center" vertical="center"/>
    </xf>
    <xf numFmtId="169" fontId="14" fillId="0" borderId="42" xfId="0" applyNumberFormat="1" applyFont="1" applyBorder="1" applyAlignment="1">
      <alignment horizontal="center" vertical="center"/>
    </xf>
    <xf numFmtId="2" fontId="14" fillId="0" borderId="8" xfId="0" applyNumberFormat="1" applyFont="1" applyBorder="1" applyAlignment="1">
      <alignment horizontal="center" vertical="center" wrapText="1"/>
    </xf>
    <xf numFmtId="2" fontId="14" fillId="0" borderId="42" xfId="0" applyNumberFormat="1" applyFont="1" applyBorder="1" applyAlignment="1">
      <alignment horizontal="center" vertical="center" wrapText="1"/>
    </xf>
    <xf numFmtId="2" fontId="14" fillId="0" borderId="8" xfId="0" applyNumberFormat="1" applyFont="1" applyBorder="1" applyAlignment="1">
      <alignment horizontal="center" vertical="center"/>
    </xf>
    <xf numFmtId="166" fontId="45" fillId="0" borderId="57" xfId="0" applyNumberFormat="1" applyFont="1" applyFill="1" applyBorder="1" applyAlignment="1">
      <alignment horizontal="left"/>
    </xf>
    <xf numFmtId="166" fontId="45" fillId="0" borderId="58" xfId="0" applyNumberFormat="1" applyFont="1" applyFill="1" applyBorder="1" applyAlignment="1">
      <alignment horizontal="left"/>
    </xf>
    <xf numFmtId="166" fontId="45" fillId="0" borderId="40" xfId="0" applyNumberFormat="1" applyFont="1" applyFill="1" applyBorder="1" applyAlignment="1">
      <alignment horizontal="left"/>
    </xf>
    <xf numFmtId="3" fontId="14" fillId="0" borderId="1" xfId="0" applyNumberFormat="1" applyFont="1" applyBorder="1" applyAlignment="1">
      <alignment horizontal="center" vertical="center"/>
    </xf>
    <xf numFmtId="169" fontId="14" fillId="0" borderId="1" xfId="0" applyNumberFormat="1" applyFont="1" applyBorder="1" applyAlignment="1">
      <alignment horizontal="center" vertical="center"/>
    </xf>
    <xf numFmtId="166" fontId="14" fillId="7" borderId="46" xfId="0" applyNumberFormat="1" applyFont="1" applyFill="1" applyBorder="1" applyAlignment="1">
      <alignment horizontal="center" vertical="center"/>
    </xf>
    <xf numFmtId="166" fontId="14" fillId="7" borderId="38" xfId="0" applyNumberFormat="1" applyFont="1" applyFill="1" applyBorder="1" applyAlignment="1">
      <alignment horizontal="center" vertical="center"/>
    </xf>
    <xf numFmtId="166" fontId="14" fillId="7" borderId="63" xfId="0" applyNumberFormat="1" applyFont="1" applyFill="1" applyBorder="1" applyAlignment="1">
      <alignment horizontal="center" vertical="center" wrapText="1"/>
    </xf>
    <xf numFmtId="166" fontId="14" fillId="7" borderId="42" xfId="0" applyNumberFormat="1" applyFont="1" applyFill="1" applyBorder="1" applyAlignment="1">
      <alignment horizontal="center" vertical="center" wrapText="1"/>
    </xf>
    <xf numFmtId="2" fontId="14" fillId="0" borderId="63" xfId="0" applyNumberFormat="1" applyFont="1" applyFill="1" applyBorder="1" applyAlignment="1">
      <alignment horizontal="center" vertical="center"/>
    </xf>
    <xf numFmtId="3" fontId="14" fillId="0" borderId="33" xfId="0" applyNumberFormat="1" applyFont="1" applyFill="1" applyBorder="1" applyAlignment="1">
      <alignment horizontal="center" vertical="center"/>
    </xf>
    <xf numFmtId="166" fontId="14" fillId="0" borderId="59" xfId="0" applyNumberFormat="1" applyFont="1" applyFill="1" applyBorder="1" applyAlignment="1">
      <alignment horizontal="center" vertical="center" wrapText="1"/>
    </xf>
    <xf numFmtId="166" fontId="14" fillId="0" borderId="60" xfId="0" applyNumberFormat="1" applyFont="1" applyFill="1" applyBorder="1" applyAlignment="1">
      <alignment horizontal="center" vertical="center" wrapText="1"/>
    </xf>
    <xf numFmtId="2" fontId="14" fillId="0" borderId="1" xfId="0" applyNumberFormat="1" applyFont="1" applyFill="1" applyBorder="1" applyAlignment="1">
      <alignment horizontal="center" vertical="center"/>
    </xf>
    <xf numFmtId="0" fontId="14" fillId="0" borderId="42" xfId="8" applyFont="1" applyFill="1" applyBorder="1" applyAlignment="1">
      <alignment horizontal="center" vertical="center" wrapText="1"/>
    </xf>
    <xf numFmtId="3" fontId="62" fillId="0" borderId="59" xfId="0" applyNumberFormat="1" applyFont="1" applyFill="1" applyBorder="1" applyAlignment="1">
      <alignment horizontal="center" vertical="center" wrapText="1"/>
    </xf>
    <xf numFmtId="3" fontId="62" fillId="0" borderId="48" xfId="0" applyNumberFormat="1" applyFont="1" applyFill="1" applyBorder="1" applyAlignment="1">
      <alignment horizontal="center" vertical="center" wrapText="1"/>
    </xf>
    <xf numFmtId="0" fontId="26" fillId="6" borderId="69" xfId="8" applyFont="1" applyFill="1" applyBorder="1" applyAlignment="1">
      <alignment horizontal="center" vertical="center" wrapText="1"/>
    </xf>
    <xf numFmtId="0" fontId="26" fillId="6" borderId="65" xfId="8" applyFont="1" applyFill="1" applyBorder="1" applyAlignment="1">
      <alignment horizontal="center" vertical="center" wrapText="1"/>
    </xf>
    <xf numFmtId="0" fontId="14" fillId="0" borderId="63" xfId="8" applyFont="1" applyFill="1" applyBorder="1" applyAlignment="1">
      <alignment horizontal="center" vertical="center"/>
    </xf>
    <xf numFmtId="0" fontId="14" fillId="0" borderId="33" xfId="8" applyFont="1" applyFill="1" applyBorder="1" applyAlignment="1">
      <alignment horizontal="center" vertical="center"/>
    </xf>
    <xf numFmtId="3" fontId="62" fillId="0" borderId="60" xfId="0" applyNumberFormat="1" applyFont="1" applyFill="1" applyBorder="1" applyAlignment="1">
      <alignment horizontal="center" vertical="center" wrapText="1"/>
    </xf>
    <xf numFmtId="3" fontId="62" fillId="0" borderId="31" xfId="0" applyNumberFormat="1" applyFont="1" applyFill="1" applyBorder="1" applyAlignment="1">
      <alignment horizontal="center" vertical="center" wrapText="1"/>
    </xf>
    <xf numFmtId="166" fontId="14" fillId="2" borderId="33" xfId="0" applyNumberFormat="1" applyFont="1" applyFill="1" applyBorder="1" applyAlignment="1">
      <alignment horizontal="center" vertical="center" wrapText="1"/>
    </xf>
    <xf numFmtId="166" fontId="14" fillId="2" borderId="42" xfId="0" applyNumberFormat="1" applyFont="1" applyFill="1" applyBorder="1" applyAlignment="1">
      <alignment horizontal="center" vertical="center" wrapText="1"/>
    </xf>
    <xf numFmtId="0" fontId="60" fillId="0" borderId="33" xfId="8" applyFont="1" applyFill="1" applyBorder="1" applyAlignment="1">
      <alignment horizontal="center" vertical="center" wrapText="1"/>
    </xf>
    <xf numFmtId="0" fontId="60" fillId="0" borderId="42" xfId="8" applyFont="1" applyFill="1" applyBorder="1" applyAlignment="1">
      <alignment horizontal="center" vertical="center" wrapText="1"/>
    </xf>
    <xf numFmtId="0" fontId="14" fillId="0" borderId="33" xfId="0" applyFont="1" applyFill="1" applyBorder="1" applyAlignment="1">
      <alignment horizontal="center" vertical="center"/>
    </xf>
    <xf numFmtId="2" fontId="14" fillId="0" borderId="33" xfId="0" applyNumberFormat="1" applyFont="1" applyFill="1" applyBorder="1" applyAlignment="1">
      <alignment horizontal="center" vertical="center"/>
    </xf>
    <xf numFmtId="0" fontId="14" fillId="0" borderId="1" xfId="0" applyFont="1" applyFill="1" applyBorder="1" applyAlignment="1">
      <alignment horizontal="center" vertical="center"/>
    </xf>
    <xf numFmtId="3" fontId="51" fillId="0" borderId="60" xfId="0" applyNumberFormat="1" applyFont="1" applyFill="1" applyBorder="1" applyAlignment="1">
      <alignment horizontal="center" vertical="center" wrapText="1"/>
    </xf>
    <xf numFmtId="166" fontId="45" fillId="0" borderId="15" xfId="0" applyNumberFormat="1" applyFont="1" applyFill="1" applyBorder="1" applyAlignment="1">
      <alignment horizontal="left"/>
    </xf>
    <xf numFmtId="166" fontId="45" fillId="0" borderId="16" xfId="0" applyNumberFormat="1" applyFont="1" applyFill="1" applyBorder="1" applyAlignment="1">
      <alignment horizontal="left"/>
    </xf>
    <xf numFmtId="166" fontId="45" fillId="0" borderId="36" xfId="0" applyNumberFormat="1" applyFont="1" applyFill="1" applyBorder="1" applyAlignment="1">
      <alignment horizontal="left"/>
    </xf>
    <xf numFmtId="166" fontId="45" fillId="0" borderId="66" xfId="0" applyNumberFormat="1" applyFont="1" applyFill="1" applyBorder="1" applyAlignment="1">
      <alignment horizontal="left"/>
    </xf>
    <xf numFmtId="166" fontId="45" fillId="0" borderId="53" xfId="0" applyNumberFormat="1" applyFont="1" applyFill="1" applyBorder="1" applyAlignment="1">
      <alignment horizontal="left"/>
    </xf>
    <xf numFmtId="166" fontId="45" fillId="0" borderId="55" xfId="0" applyNumberFormat="1" applyFont="1" applyFill="1" applyBorder="1" applyAlignment="1">
      <alignment horizontal="left"/>
    </xf>
    <xf numFmtId="3" fontId="62" fillId="0" borderId="6" xfId="0" applyNumberFormat="1" applyFont="1" applyFill="1" applyBorder="1" applyAlignment="1">
      <alignment horizontal="center" vertical="center" wrapText="1"/>
    </xf>
    <xf numFmtId="3" fontId="62" fillId="0" borderId="70" xfId="0" applyNumberFormat="1" applyFont="1" applyFill="1" applyBorder="1" applyAlignment="1">
      <alignment horizontal="center" vertical="center" wrapText="1"/>
    </xf>
    <xf numFmtId="169" fontId="14" fillId="0" borderId="42" xfId="0" applyNumberFormat="1" applyFont="1" applyFill="1" applyBorder="1" applyAlignment="1">
      <alignment horizontal="center" vertical="center"/>
    </xf>
    <xf numFmtId="0" fontId="14" fillId="0" borderId="31" xfId="8" applyFont="1" applyFill="1" applyBorder="1" applyAlignment="1">
      <alignment horizontal="center" vertical="center"/>
    </xf>
    <xf numFmtId="0" fontId="14" fillId="0" borderId="70" xfId="8" applyFont="1" applyFill="1" applyBorder="1" applyAlignment="1">
      <alignment horizontal="center" vertical="center"/>
    </xf>
    <xf numFmtId="169" fontId="12" fillId="9" borderId="0" xfId="8" applyNumberFormat="1" applyFill="1" applyAlignment="1">
      <alignment horizontal="center" vertical="center"/>
    </xf>
    <xf numFmtId="166" fontId="20" fillId="0" borderId="3" xfId="0" applyNumberFormat="1" applyFont="1" applyFill="1" applyBorder="1" applyAlignment="1">
      <alignment horizontal="left" wrapText="1"/>
    </xf>
    <xf numFmtId="4" fontId="14" fillId="0" borderId="8" xfId="0" applyNumberFormat="1" applyFont="1" applyBorder="1" applyAlignment="1">
      <alignment horizontal="center" vertical="center" wrapText="1"/>
    </xf>
    <xf numFmtId="4" fontId="14" fillId="0" borderId="12" xfId="0" applyNumberFormat="1" applyFont="1" applyBorder="1" applyAlignment="1">
      <alignment horizontal="center" vertical="center" wrapText="1"/>
    </xf>
    <xf numFmtId="3" fontId="62" fillId="0" borderId="46" xfId="0" quotePrefix="1" applyNumberFormat="1" applyFont="1" applyFill="1" applyBorder="1" applyAlignment="1">
      <alignment horizontal="center" vertical="center"/>
    </xf>
    <xf numFmtId="3" fontId="62" fillId="0" borderId="61" xfId="0" quotePrefix="1" applyNumberFormat="1" applyFont="1" applyFill="1" applyBorder="1" applyAlignment="1">
      <alignment horizontal="center" vertical="center"/>
    </xf>
    <xf numFmtId="3" fontId="51" fillId="0" borderId="51" xfId="0" quotePrefix="1" applyNumberFormat="1" applyFont="1" applyFill="1" applyBorder="1" applyAlignment="1">
      <alignment horizontal="center" vertical="center"/>
    </xf>
    <xf numFmtId="3" fontId="62" fillId="0" borderId="57" xfId="0" quotePrefix="1" applyNumberFormat="1" applyFont="1" applyFill="1" applyBorder="1" applyAlignment="1">
      <alignment horizontal="center" vertical="center"/>
    </xf>
    <xf numFmtId="3" fontId="62" fillId="0" borderId="15" xfId="0" quotePrefix="1" applyNumberFormat="1" applyFont="1" applyFill="1" applyBorder="1" applyAlignment="1">
      <alignment horizontal="center" vertical="center"/>
    </xf>
    <xf numFmtId="4" fontId="14" fillId="0" borderId="63" xfId="0" applyNumberFormat="1" applyFont="1" applyFill="1" applyBorder="1" applyAlignment="1">
      <alignment horizontal="center" vertical="center"/>
    </xf>
    <xf numFmtId="4" fontId="14" fillId="0" borderId="42" xfId="0" applyNumberFormat="1" applyFont="1" applyFill="1" applyBorder="1" applyAlignment="1">
      <alignment horizontal="center" vertical="center"/>
    </xf>
    <xf numFmtId="166" fontId="45" fillId="0" borderId="46" xfId="0" applyNumberFormat="1" applyFont="1" applyFill="1" applyBorder="1" applyAlignment="1">
      <alignment horizontal="left" wrapText="1"/>
    </xf>
    <xf numFmtId="166" fontId="45" fillId="0" borderId="10" xfId="0" applyNumberFormat="1" applyFont="1" applyFill="1" applyBorder="1" applyAlignment="1">
      <alignment horizontal="left" wrapText="1"/>
    </xf>
    <xf numFmtId="166" fontId="45" fillId="0" borderId="61" xfId="0" applyNumberFormat="1" applyFont="1" applyFill="1" applyBorder="1" applyAlignment="1">
      <alignment horizontal="left"/>
    </xf>
    <xf numFmtId="166" fontId="45" fillId="0" borderId="43" xfId="0" applyNumberFormat="1" applyFont="1" applyFill="1" applyBorder="1" applyAlignment="1">
      <alignment horizontal="left"/>
    </xf>
    <xf numFmtId="3" fontId="62" fillId="0" borderId="46" xfId="0" applyNumberFormat="1" applyFont="1" applyFill="1" applyBorder="1" applyAlignment="1">
      <alignment horizontal="center" vertical="center"/>
    </xf>
    <xf numFmtId="3" fontId="62" fillId="0" borderId="15" xfId="0" applyNumberFormat="1" applyFont="1" applyFill="1" applyBorder="1" applyAlignment="1">
      <alignment horizontal="center" vertical="center"/>
    </xf>
    <xf numFmtId="3" fontId="72" fillId="0" borderId="61" xfId="0" applyNumberFormat="1" applyFont="1" applyFill="1" applyBorder="1" applyAlignment="1">
      <alignment horizontal="center" vertical="center"/>
    </xf>
    <xf numFmtId="166" fontId="20" fillId="0" borderId="5" xfId="0" applyNumberFormat="1" applyFont="1" applyFill="1" applyBorder="1" applyAlignment="1">
      <alignment horizontal="left" wrapText="1"/>
    </xf>
    <xf numFmtId="2" fontId="14" fillId="0" borderId="63" xfId="0" applyNumberFormat="1" applyFont="1" applyFill="1" applyBorder="1" applyAlignment="1">
      <alignment horizontal="center" vertical="center" wrapText="1"/>
    </xf>
    <xf numFmtId="2" fontId="14" fillId="0" borderId="33" xfId="0" applyNumberFormat="1" applyFont="1" applyFill="1" applyBorder="1" applyAlignment="1">
      <alignment horizontal="center" vertical="center" wrapText="1"/>
    </xf>
    <xf numFmtId="2" fontId="14" fillId="0" borderId="42" xfId="0" applyNumberFormat="1" applyFont="1" applyFill="1" applyBorder="1" applyAlignment="1">
      <alignment horizontal="center" vertical="center" wrapText="1"/>
    </xf>
    <xf numFmtId="1" fontId="14" fillId="0" borderId="63" xfId="0" applyNumberFormat="1" applyFont="1" applyFill="1" applyBorder="1" applyAlignment="1">
      <alignment horizontal="center" vertical="center"/>
    </xf>
    <xf numFmtId="1" fontId="14" fillId="0" borderId="42" xfId="0" applyNumberFormat="1" applyFont="1" applyFill="1" applyBorder="1" applyAlignment="1">
      <alignment horizontal="center" vertical="center"/>
    </xf>
    <xf numFmtId="3" fontId="51" fillId="0" borderId="28" xfId="0" applyNumberFormat="1" applyFont="1" applyFill="1" applyBorder="1" applyAlignment="1">
      <alignment horizontal="center" vertical="center"/>
    </xf>
    <xf numFmtId="3" fontId="51" fillId="0" borderId="51" xfId="0" applyNumberFormat="1" applyFont="1" applyFill="1" applyBorder="1" applyAlignment="1">
      <alignment horizontal="center" vertical="center"/>
    </xf>
    <xf numFmtId="3" fontId="51" fillId="0" borderId="47" xfId="0" applyNumberFormat="1" applyFont="1" applyFill="1" applyBorder="1" applyAlignment="1">
      <alignment horizontal="center" vertical="center"/>
    </xf>
    <xf numFmtId="2" fontId="14" fillId="0" borderId="33" xfId="0" quotePrefix="1" applyNumberFormat="1" applyFont="1" applyBorder="1" applyAlignment="1">
      <alignment horizontal="center" vertical="center"/>
    </xf>
    <xf numFmtId="2" fontId="14" fillId="0" borderId="42" xfId="0" quotePrefix="1" applyNumberFormat="1" applyFont="1" applyBorder="1" applyAlignment="1">
      <alignment horizontal="center" vertical="center"/>
    </xf>
    <xf numFmtId="3" fontId="51" fillId="7" borderId="59" xfId="0" applyNumberFormat="1" applyFont="1" applyFill="1" applyBorder="1" applyAlignment="1">
      <alignment horizontal="center" vertical="center" wrapText="1"/>
    </xf>
    <xf numFmtId="3" fontId="51" fillId="7" borderId="70" xfId="0" applyNumberFormat="1" applyFont="1" applyFill="1" applyBorder="1" applyAlignment="1">
      <alignment horizontal="center" vertical="center" wrapText="1"/>
    </xf>
    <xf numFmtId="0" fontId="51" fillId="7" borderId="63" xfId="0" applyNumberFormat="1" applyFont="1" applyFill="1" applyBorder="1" applyAlignment="1">
      <alignment horizontal="center" vertical="center" wrapText="1"/>
    </xf>
    <xf numFmtId="0" fontId="51" fillId="7" borderId="42" xfId="0" applyNumberFormat="1" applyFont="1" applyFill="1" applyBorder="1" applyAlignment="1">
      <alignment horizontal="center" vertical="center" wrapText="1"/>
    </xf>
    <xf numFmtId="0" fontId="29" fillId="7" borderId="24" xfId="0" applyFont="1" applyFill="1" applyBorder="1" applyAlignment="1">
      <alignment horizontal="center" vertical="center"/>
    </xf>
    <xf numFmtId="0" fontId="29" fillId="7" borderId="54" xfId="0" applyFont="1" applyFill="1" applyBorder="1" applyAlignment="1">
      <alignment horizontal="center" vertical="center"/>
    </xf>
    <xf numFmtId="166" fontId="14" fillId="7" borderId="46" xfId="0" applyNumberFormat="1" applyFont="1" applyFill="1" applyBorder="1" applyAlignment="1">
      <alignment horizontal="center" vertical="center" wrapText="1"/>
    </xf>
    <xf numFmtId="166" fontId="14" fillId="7" borderId="38" xfId="0" applyNumberFormat="1" applyFont="1" applyFill="1" applyBorder="1" applyAlignment="1">
      <alignment horizontal="center" vertical="center" wrapText="1"/>
    </xf>
    <xf numFmtId="2" fontId="14" fillId="7" borderId="63" xfId="0" applyNumberFormat="1" applyFont="1" applyFill="1" applyBorder="1" applyAlignment="1">
      <alignment horizontal="center" vertical="center" wrapText="1"/>
    </xf>
    <xf numFmtId="2" fontId="14" fillId="7" borderId="42" xfId="0" applyNumberFormat="1" applyFont="1" applyFill="1" applyBorder="1" applyAlignment="1">
      <alignment horizontal="center" vertical="center" wrapText="1"/>
    </xf>
    <xf numFmtId="0" fontId="10" fillId="7" borderId="42" xfId="0" applyFont="1" applyFill="1" applyBorder="1"/>
    <xf numFmtId="166" fontId="14" fillId="7" borderId="5" xfId="0" applyNumberFormat="1" applyFont="1" applyFill="1" applyBorder="1" applyAlignment="1">
      <alignment horizontal="center" vertical="center" wrapText="1"/>
    </xf>
    <xf numFmtId="2" fontId="14" fillId="0" borderId="33" xfId="0" applyNumberFormat="1" applyFont="1" applyBorder="1" applyAlignment="1">
      <alignment horizontal="center" vertical="center" wrapText="1"/>
    </xf>
    <xf numFmtId="4" fontId="14" fillId="0" borderId="33" xfId="0" applyNumberFormat="1" applyFont="1" applyBorder="1" applyAlignment="1">
      <alignment horizontal="center" vertical="center" wrapText="1"/>
    </xf>
    <xf numFmtId="3" fontId="62" fillId="0" borderId="57" xfId="0" applyNumberFormat="1" applyFont="1" applyFill="1" applyBorder="1" applyAlignment="1">
      <alignment horizontal="center" vertical="center"/>
    </xf>
    <xf numFmtId="172" fontId="14" fillId="7" borderId="44" xfId="11" applyNumberFormat="1" applyFont="1" applyFill="1" applyBorder="1" applyAlignment="1">
      <alignment horizontal="center" vertical="top" wrapText="1"/>
    </xf>
    <xf numFmtId="172" fontId="14" fillId="7" borderId="20" xfId="11" applyNumberFormat="1" applyFont="1" applyFill="1" applyBorder="1" applyAlignment="1">
      <alignment horizontal="center" vertical="top" wrapText="1"/>
    </xf>
    <xf numFmtId="0" fontId="33" fillId="4" borderId="19" xfId="8" applyFont="1" applyFill="1" applyBorder="1" applyAlignment="1">
      <alignment horizontal="center" vertical="center"/>
    </xf>
    <xf numFmtId="0" fontId="33" fillId="4" borderId="17" xfId="8" applyFont="1" applyFill="1" applyBorder="1" applyAlignment="1">
      <alignment horizontal="center" vertical="center"/>
    </xf>
    <xf numFmtId="0" fontId="33" fillId="4" borderId="18" xfId="8" applyFont="1" applyFill="1" applyBorder="1" applyAlignment="1">
      <alignment horizontal="center" vertical="center"/>
    </xf>
    <xf numFmtId="3" fontId="51" fillId="0" borderId="28" xfId="0" quotePrefix="1" applyNumberFormat="1" applyFont="1" applyFill="1" applyBorder="1" applyAlignment="1">
      <alignment horizontal="center" vertical="center"/>
    </xf>
    <xf numFmtId="3" fontId="51" fillId="0" borderId="47" xfId="0" quotePrefix="1" applyNumberFormat="1" applyFont="1" applyFill="1" applyBorder="1" applyAlignment="1">
      <alignment horizontal="center" vertical="center"/>
    </xf>
    <xf numFmtId="166" fontId="20" fillId="0" borderId="68" xfId="0" applyNumberFormat="1" applyFont="1" applyFill="1" applyBorder="1" applyAlignment="1">
      <alignment horizontal="left" wrapText="1"/>
    </xf>
    <xf numFmtId="166" fontId="20" fillId="0" borderId="17" xfId="0" applyNumberFormat="1" applyFont="1" applyFill="1" applyBorder="1" applyAlignment="1">
      <alignment horizontal="left" wrapText="1"/>
    </xf>
    <xf numFmtId="3" fontId="62" fillId="0" borderId="59" xfId="0" quotePrefix="1" applyNumberFormat="1" applyFont="1" applyFill="1" applyBorder="1" applyAlignment="1">
      <alignment horizontal="center" vertical="center"/>
    </xf>
    <xf numFmtId="3" fontId="62" fillId="0" borderId="70" xfId="0" quotePrefix="1" applyNumberFormat="1" applyFont="1" applyFill="1" applyBorder="1" applyAlignment="1">
      <alignment horizontal="center" vertical="center"/>
    </xf>
    <xf numFmtId="4" fontId="14" fillId="12" borderId="8" xfId="0" applyNumberFormat="1" applyFont="1" applyFill="1" applyBorder="1" applyAlignment="1">
      <alignment horizontal="center" vertical="center" wrapText="1"/>
    </xf>
    <xf numFmtId="4" fontId="14" fillId="12" borderId="12" xfId="0" applyNumberFormat="1" applyFont="1" applyFill="1" applyBorder="1" applyAlignment="1">
      <alignment horizontal="center" vertical="center" wrapText="1"/>
    </xf>
    <xf numFmtId="169" fontId="12" fillId="12" borderId="0" xfId="8" applyNumberFormat="1" applyFill="1" applyAlignment="1">
      <alignment horizontal="center" vertical="center"/>
    </xf>
    <xf numFmtId="2" fontId="41" fillId="9" borderId="0" xfId="0" applyNumberFormat="1" applyFont="1" applyFill="1" applyAlignment="1">
      <alignment horizontal="center" vertical="center"/>
    </xf>
    <xf numFmtId="3" fontId="51" fillId="0" borderId="49" xfId="0" quotePrefix="1" applyNumberFormat="1" applyFont="1" applyFill="1" applyBorder="1" applyAlignment="1">
      <alignment horizontal="center" vertical="center"/>
    </xf>
    <xf numFmtId="4" fontId="14" fillId="0" borderId="41" xfId="0" applyNumberFormat="1" applyFont="1" applyBorder="1" applyAlignment="1">
      <alignment horizontal="center" vertical="center" wrapText="1"/>
    </xf>
    <xf numFmtId="4" fontId="14" fillId="0" borderId="40" xfId="0" applyNumberFormat="1" applyFont="1" applyBorder="1" applyAlignment="1">
      <alignment horizontal="center" vertical="center" wrapText="1"/>
    </xf>
    <xf numFmtId="169" fontId="41" fillId="9" borderId="0" xfId="0" applyNumberFormat="1" applyFont="1" applyFill="1" applyAlignment="1">
      <alignment horizontal="center" vertical="center"/>
    </xf>
    <xf numFmtId="3" fontId="51" fillId="0" borderId="49" xfId="0" applyNumberFormat="1" applyFont="1" applyFill="1" applyBorder="1" applyAlignment="1">
      <alignment horizontal="center" vertical="center"/>
    </xf>
    <xf numFmtId="4" fontId="14" fillId="0" borderId="73" xfId="0" applyNumberFormat="1" applyFont="1" applyBorder="1" applyAlignment="1">
      <alignment horizontal="center" vertical="center" wrapText="1"/>
    </xf>
    <xf numFmtId="2" fontId="14" fillId="2" borderId="63" xfId="0" applyNumberFormat="1" applyFont="1" applyFill="1" applyBorder="1" applyAlignment="1">
      <alignment horizontal="center" vertical="center" wrapText="1"/>
    </xf>
    <xf numFmtId="2" fontId="14" fillId="2" borderId="33" xfId="0" applyNumberFormat="1" applyFont="1" applyFill="1" applyBorder="1" applyAlignment="1">
      <alignment horizontal="center" vertical="center" wrapText="1"/>
    </xf>
    <xf numFmtId="2" fontId="14" fillId="2" borderId="42" xfId="0" applyNumberFormat="1" applyFont="1" applyFill="1" applyBorder="1" applyAlignment="1">
      <alignment horizontal="center" vertical="center" wrapText="1"/>
    </xf>
    <xf numFmtId="3" fontId="62" fillId="0" borderId="63" xfId="0" applyNumberFormat="1" applyFont="1" applyFill="1" applyBorder="1" applyAlignment="1">
      <alignment horizontal="center" vertical="center"/>
    </xf>
    <xf numFmtId="3" fontId="62" fillId="0" borderId="33" xfId="0" applyNumberFormat="1" applyFont="1" applyFill="1" applyBorder="1" applyAlignment="1">
      <alignment horizontal="center" vertical="center"/>
    </xf>
    <xf numFmtId="3" fontId="62" fillId="0" borderId="42" xfId="0" applyNumberFormat="1" applyFont="1" applyFill="1" applyBorder="1" applyAlignment="1">
      <alignment horizontal="center" vertical="center"/>
    </xf>
    <xf numFmtId="0" fontId="33" fillId="4" borderId="64" xfId="8" applyFont="1" applyFill="1" applyBorder="1" applyAlignment="1">
      <alignment horizontal="center" vertical="center"/>
    </xf>
    <xf numFmtId="0" fontId="33" fillId="4" borderId="53" xfId="8" applyFont="1" applyFill="1" applyBorder="1" applyAlignment="1">
      <alignment horizontal="center" vertical="center"/>
    </xf>
    <xf numFmtId="166" fontId="14" fillId="7" borderId="74" xfId="0" applyNumberFormat="1" applyFont="1" applyFill="1" applyBorder="1" applyAlignment="1">
      <alignment horizontal="center" vertical="center" wrapText="1"/>
    </xf>
    <xf numFmtId="166" fontId="14" fillId="7" borderId="66" xfId="0" applyNumberFormat="1" applyFont="1" applyFill="1" applyBorder="1" applyAlignment="1">
      <alignment horizontal="center" vertical="center" wrapText="1"/>
    </xf>
    <xf numFmtId="166" fontId="14" fillId="7" borderId="61" xfId="0" applyNumberFormat="1" applyFont="1" applyFill="1" applyBorder="1" applyAlignment="1">
      <alignment horizontal="center" vertical="center" wrapText="1"/>
    </xf>
    <xf numFmtId="172" fontId="14" fillId="7" borderId="45" xfId="11" applyNumberFormat="1" applyFont="1" applyFill="1" applyBorder="1" applyAlignment="1">
      <alignment horizontal="center" vertical="top" wrapText="1"/>
    </xf>
    <xf numFmtId="166" fontId="14" fillId="7" borderId="33" xfId="0" applyNumberFormat="1" applyFont="1" applyFill="1" applyBorder="1" applyAlignment="1">
      <alignment horizontal="center" vertical="center" wrapText="1"/>
    </xf>
    <xf numFmtId="0" fontId="51" fillId="7" borderId="33" xfId="0" applyNumberFormat="1" applyFont="1" applyFill="1" applyBorder="1" applyAlignment="1">
      <alignment horizontal="center" vertical="center" wrapText="1"/>
    </xf>
    <xf numFmtId="0" fontId="29" fillId="7" borderId="62" xfId="0" applyFont="1" applyFill="1" applyBorder="1" applyAlignment="1">
      <alignment horizontal="center" vertical="center"/>
    </xf>
    <xf numFmtId="166" fontId="14" fillId="7" borderId="57" xfId="0" applyNumberFormat="1" applyFont="1" applyFill="1" applyBorder="1" applyAlignment="1">
      <alignment horizontal="center" vertical="center"/>
    </xf>
    <xf numFmtId="166" fontId="14" fillId="7" borderId="40" xfId="0" applyNumberFormat="1" applyFont="1" applyFill="1" applyBorder="1" applyAlignment="1">
      <alignment horizontal="center" vertical="center"/>
    </xf>
    <xf numFmtId="2" fontId="14" fillId="7" borderId="33" xfId="0" applyNumberFormat="1" applyFont="1" applyFill="1" applyBorder="1" applyAlignment="1">
      <alignment horizontal="center" vertical="center" wrapText="1"/>
    </xf>
    <xf numFmtId="172" fontId="51" fillId="0" borderId="72" xfId="11" applyNumberFormat="1" applyFont="1" applyBorder="1" applyAlignment="1">
      <alignment horizontal="center" vertical="center" wrapText="1"/>
    </xf>
    <xf numFmtId="172" fontId="51" fillId="0" borderId="21" xfId="11" applyNumberFormat="1" applyFont="1" applyBorder="1" applyAlignment="1">
      <alignment horizontal="center" vertical="center" wrapText="1"/>
    </xf>
    <xf numFmtId="0" fontId="33" fillId="4" borderId="69" xfId="8" applyFont="1" applyFill="1" applyBorder="1" applyAlignment="1">
      <alignment horizontal="center" vertical="center"/>
    </xf>
    <xf numFmtId="0" fontId="33" fillId="4" borderId="65" xfId="8" applyFont="1" applyFill="1" applyBorder="1" applyAlignment="1">
      <alignment horizontal="center" vertical="center"/>
    </xf>
    <xf numFmtId="0" fontId="33" fillId="4" borderId="28" xfId="8" applyFont="1" applyFill="1" applyBorder="1" applyAlignment="1">
      <alignment horizontal="center" vertical="center"/>
    </xf>
    <xf numFmtId="173" fontId="14" fillId="0" borderId="8" xfId="0" applyNumberFormat="1" applyFont="1" applyFill="1" applyBorder="1" applyAlignment="1">
      <alignment horizontal="center" vertical="center"/>
    </xf>
    <xf numFmtId="173" fontId="14" fillId="0" borderId="12" xfId="0" applyNumberFormat="1" applyFont="1" applyFill="1" applyBorder="1" applyAlignment="1">
      <alignment horizontal="center" vertical="center"/>
    </xf>
    <xf numFmtId="166" fontId="14" fillId="2" borderId="63" xfId="0" applyNumberFormat="1" applyFont="1" applyFill="1" applyBorder="1" applyAlignment="1">
      <alignment horizontal="center" vertical="center"/>
    </xf>
    <xf numFmtId="166" fontId="14" fillId="2" borderId="33" xfId="0" applyNumberFormat="1" applyFont="1" applyFill="1" applyBorder="1" applyAlignment="1">
      <alignment horizontal="center" vertical="center"/>
    </xf>
    <xf numFmtId="173" fontId="14" fillId="0" borderId="63" xfId="0" applyNumberFormat="1" applyFont="1" applyFill="1" applyBorder="1" applyAlignment="1">
      <alignment horizontal="center" vertical="center"/>
    </xf>
    <xf numFmtId="173" fontId="14" fillId="0" borderId="33" xfId="0" applyNumberFormat="1" applyFont="1" applyFill="1" applyBorder="1" applyAlignment="1">
      <alignment horizontal="center" vertical="center"/>
    </xf>
    <xf numFmtId="173" fontId="14" fillId="0" borderId="42" xfId="0" applyNumberFormat="1" applyFont="1" applyFill="1" applyBorder="1" applyAlignment="1">
      <alignment horizontal="center" vertical="center"/>
    </xf>
    <xf numFmtId="0" fontId="3" fillId="0" borderId="59" xfId="0" applyFont="1" applyBorder="1" applyAlignment="1">
      <alignment horizontal="center" vertical="center" wrapText="1"/>
    </xf>
    <xf numFmtId="0" fontId="3" fillId="0" borderId="60" xfId="0" applyFont="1" applyBorder="1" applyAlignment="1">
      <alignment horizontal="center" vertical="center" wrapText="1"/>
    </xf>
    <xf numFmtId="0" fontId="3" fillId="0" borderId="70" xfId="0" applyFont="1" applyBorder="1" applyAlignment="1">
      <alignment horizontal="center" vertical="center" wrapText="1"/>
    </xf>
    <xf numFmtId="172" fontId="51" fillId="0" borderId="45" xfId="11" applyNumberFormat="1" applyFont="1" applyBorder="1" applyAlignment="1">
      <alignment horizontal="center" vertical="center" wrapText="1"/>
    </xf>
    <xf numFmtId="166" fontId="14" fillId="0" borderId="1" xfId="0" applyNumberFormat="1" applyFont="1" applyFill="1" applyBorder="1" applyAlignment="1">
      <alignment horizontal="center" vertical="center"/>
    </xf>
    <xf numFmtId="4" fontId="14" fillId="0" borderId="1" xfId="0" applyNumberFormat="1" applyFont="1" applyBorder="1" applyAlignment="1">
      <alignment horizontal="center" vertical="center" wrapText="1"/>
    </xf>
    <xf numFmtId="172" fontId="51" fillId="0" borderId="20" xfId="11" applyNumberFormat="1" applyFont="1" applyBorder="1" applyAlignment="1">
      <alignment horizontal="center" vertical="center" wrapText="1"/>
    </xf>
    <xf numFmtId="0" fontId="3" fillId="0" borderId="48" xfId="0" applyFont="1" applyBorder="1" applyAlignment="1">
      <alignment horizontal="center" vertical="center" wrapText="1"/>
    </xf>
    <xf numFmtId="0" fontId="3" fillId="0" borderId="31" xfId="0" applyFont="1" applyBorder="1" applyAlignment="1">
      <alignment horizontal="center" vertical="center" wrapText="1"/>
    </xf>
    <xf numFmtId="0" fontId="51" fillId="0" borderId="63" xfId="8" applyFont="1" applyFill="1" applyBorder="1" applyAlignment="1">
      <alignment horizontal="center" vertical="center"/>
    </xf>
    <xf numFmtId="0" fontId="51" fillId="0" borderId="33" xfId="8" applyFont="1" applyFill="1" applyBorder="1" applyAlignment="1">
      <alignment horizontal="center" vertical="center"/>
    </xf>
    <xf numFmtId="0" fontId="51" fillId="0" borderId="42" xfId="8" applyFont="1" applyFill="1" applyBorder="1" applyAlignment="1">
      <alignment horizontal="center" vertical="center"/>
    </xf>
    <xf numFmtId="166" fontId="14" fillId="2" borderId="3" xfId="0" applyNumberFormat="1" applyFont="1" applyFill="1" applyBorder="1" applyAlignment="1">
      <alignment horizontal="center" vertical="center"/>
    </xf>
    <xf numFmtId="166" fontId="14" fillId="2" borderId="1" xfId="0" applyNumberFormat="1" applyFont="1" applyFill="1" applyBorder="1" applyAlignment="1">
      <alignment horizontal="center" vertical="center"/>
    </xf>
    <xf numFmtId="166" fontId="14" fillId="2" borderId="5" xfId="0" applyNumberFormat="1" applyFont="1" applyFill="1" applyBorder="1" applyAlignment="1">
      <alignment horizontal="center" vertical="center"/>
    </xf>
    <xf numFmtId="166" fontId="14" fillId="0" borderId="63" xfId="0" applyNumberFormat="1" applyFont="1" applyFill="1" applyBorder="1" applyAlignment="1">
      <alignment horizontal="center" vertical="center"/>
    </xf>
    <xf numFmtId="166" fontId="14" fillId="0" borderId="12" xfId="0" applyNumberFormat="1" applyFont="1" applyFill="1" applyBorder="1" applyAlignment="1">
      <alignment horizontal="center" vertical="center"/>
    </xf>
    <xf numFmtId="166" fontId="14" fillId="0" borderId="33" xfId="0" applyNumberFormat="1" applyFont="1" applyFill="1" applyBorder="1" applyAlignment="1">
      <alignment horizontal="center" vertical="center"/>
    </xf>
    <xf numFmtId="166" fontId="14" fillId="0" borderId="42" xfId="0" applyNumberFormat="1" applyFont="1" applyFill="1" applyBorder="1" applyAlignment="1">
      <alignment horizontal="center" vertical="center"/>
    </xf>
    <xf numFmtId="166" fontId="14" fillId="0" borderId="8" xfId="0" applyNumberFormat="1" applyFont="1" applyFill="1" applyBorder="1" applyAlignment="1">
      <alignment horizontal="center" vertical="center"/>
    </xf>
    <xf numFmtId="2" fontId="14" fillId="2" borderId="63" xfId="0" applyNumberFormat="1" applyFont="1" applyFill="1" applyBorder="1" applyAlignment="1">
      <alignment horizontal="center" vertical="center"/>
    </xf>
    <xf numFmtId="2" fontId="14" fillId="2" borderId="33" xfId="0" applyNumberFormat="1" applyFont="1" applyFill="1" applyBorder="1" applyAlignment="1">
      <alignment horizontal="center" vertical="center"/>
    </xf>
    <xf numFmtId="2" fontId="14" fillId="2" borderId="1" xfId="0" applyNumberFormat="1" applyFont="1" applyFill="1" applyBorder="1" applyAlignment="1">
      <alignment horizontal="center" vertical="center"/>
    </xf>
    <xf numFmtId="173" fontId="14" fillId="0" borderId="1" xfId="0" applyNumberFormat="1" applyFont="1" applyFill="1" applyBorder="1" applyAlignment="1">
      <alignment horizontal="center" vertical="center"/>
    </xf>
    <xf numFmtId="166" fontId="14" fillId="2" borderId="12" xfId="0" applyNumberFormat="1" applyFont="1" applyFill="1" applyBorder="1" applyAlignment="1">
      <alignment horizontal="center" vertical="center"/>
    </xf>
    <xf numFmtId="172" fontId="51" fillId="0" borderId="44" xfId="11" applyNumberFormat="1" applyFont="1" applyBorder="1" applyAlignment="1">
      <alignment horizontal="center" vertical="center" wrapText="1"/>
    </xf>
    <xf numFmtId="0" fontId="25" fillId="6" borderId="19" xfId="0" applyFont="1" applyFill="1" applyBorder="1" applyAlignment="1">
      <alignment horizontal="left" vertical="center"/>
    </xf>
    <xf numFmtId="0" fontId="25" fillId="6" borderId="17" xfId="0" applyFont="1" applyFill="1" applyBorder="1" applyAlignment="1">
      <alignment horizontal="left" vertical="center"/>
    </xf>
    <xf numFmtId="0" fontId="25" fillId="6" borderId="18" xfId="0" applyFont="1" applyFill="1" applyBorder="1" applyAlignment="1">
      <alignment horizontal="left" vertical="center"/>
    </xf>
    <xf numFmtId="2" fontId="14" fillId="7" borderId="3" xfId="0" applyNumberFormat="1" applyFont="1" applyFill="1" applyBorder="1" applyAlignment="1">
      <alignment horizontal="center" vertical="center" wrapText="1"/>
    </xf>
    <xf numFmtId="2" fontId="14" fillId="7" borderId="5" xfId="0" applyNumberFormat="1" applyFont="1" applyFill="1" applyBorder="1" applyAlignment="1">
      <alignment horizontal="center" vertical="center" wrapText="1"/>
    </xf>
    <xf numFmtId="3" fontId="14" fillId="7" borderId="3" xfId="8" applyNumberFormat="1" applyFont="1" applyFill="1" applyBorder="1" applyAlignment="1">
      <alignment horizontal="center" vertical="center" wrapText="1"/>
    </xf>
    <xf numFmtId="3" fontId="10" fillId="7" borderId="5" xfId="0" applyNumberFormat="1" applyFont="1" applyFill="1" applyBorder="1"/>
    <xf numFmtId="0" fontId="28" fillId="4" borderId="18" xfId="8" applyFont="1" applyFill="1" applyBorder="1" applyAlignment="1">
      <alignment horizontal="left" vertical="center"/>
    </xf>
    <xf numFmtId="0" fontId="15" fillId="7" borderId="9" xfId="0" applyFont="1" applyFill="1" applyBorder="1" applyAlignment="1">
      <alignment horizontal="center" vertical="center"/>
    </xf>
    <xf numFmtId="0" fontId="15" fillId="7" borderId="4" xfId="0" applyFont="1" applyFill="1" applyBorder="1" applyAlignment="1">
      <alignment horizontal="center" vertical="center"/>
    </xf>
    <xf numFmtId="2" fontId="14" fillId="0" borderId="15" xfId="0" applyNumberFormat="1" applyFont="1" applyFill="1" applyBorder="1" applyAlignment="1">
      <alignment horizontal="center" vertical="center"/>
    </xf>
    <xf numFmtId="2" fontId="14" fillId="0" borderId="36" xfId="0" applyNumberFormat="1" applyFont="1" applyFill="1" applyBorder="1" applyAlignment="1">
      <alignment horizontal="center" vertical="center"/>
    </xf>
    <xf numFmtId="3" fontId="14" fillId="7" borderId="71" xfId="0" applyNumberFormat="1" applyFont="1" applyFill="1" applyBorder="1" applyAlignment="1">
      <alignment horizontal="center" vertical="center" wrapText="1"/>
    </xf>
    <xf numFmtId="0" fontId="14" fillId="7" borderId="12" xfId="0" applyFont="1" applyFill="1" applyBorder="1" applyAlignment="1">
      <alignment horizontal="center" vertical="center" wrapText="1"/>
    </xf>
    <xf numFmtId="0" fontId="14" fillId="7" borderId="8" xfId="0" applyFont="1" applyFill="1" applyBorder="1" applyAlignment="1">
      <alignment horizontal="center" vertical="center" wrapText="1"/>
    </xf>
    <xf numFmtId="2" fontId="14" fillId="0" borderId="46" xfId="0" applyNumberFormat="1" applyFont="1" applyFill="1" applyBorder="1" applyAlignment="1">
      <alignment horizontal="center" vertical="center"/>
    </xf>
    <xf numFmtId="2" fontId="14" fillId="0" borderId="38" xfId="0" applyNumberFormat="1" applyFont="1" applyFill="1" applyBorder="1" applyAlignment="1">
      <alignment horizontal="center" vertical="center"/>
    </xf>
    <xf numFmtId="0" fontId="70" fillId="7" borderId="14" xfId="0" applyFont="1" applyFill="1" applyBorder="1" applyAlignment="1">
      <alignment horizontal="center" vertical="center"/>
    </xf>
    <xf numFmtId="0" fontId="70" fillId="7" borderId="13" xfId="0" applyFont="1" applyFill="1" applyBorder="1" applyAlignment="1">
      <alignment horizontal="center" vertical="center"/>
    </xf>
    <xf numFmtId="0" fontId="14" fillId="7" borderId="33" xfId="0" applyFont="1" applyFill="1" applyBorder="1" applyAlignment="1">
      <alignment horizontal="center" vertical="center" wrapText="1"/>
    </xf>
    <xf numFmtId="0" fontId="14" fillId="7" borderId="42" xfId="0" applyFont="1" applyFill="1" applyBorder="1" applyAlignment="1">
      <alignment horizontal="center" vertical="center" wrapText="1"/>
    </xf>
    <xf numFmtId="2" fontId="14" fillId="0" borderId="61" xfId="0" applyNumberFormat="1" applyFont="1" applyFill="1" applyBorder="1" applyAlignment="1">
      <alignment horizontal="center" vertical="center"/>
    </xf>
    <xf numFmtId="2" fontId="14" fillId="0" borderId="39" xfId="0" applyNumberFormat="1" applyFont="1" applyFill="1" applyBorder="1" applyAlignment="1">
      <alignment horizontal="center" vertical="center"/>
    </xf>
    <xf numFmtId="0" fontId="29" fillId="0" borderId="77" xfId="0" applyFont="1" applyBorder="1" applyAlignment="1">
      <alignment horizontal="center" vertical="center" wrapText="1"/>
    </xf>
    <xf numFmtId="0" fontId="29" fillId="0" borderId="43" xfId="0" applyFont="1" applyBorder="1" applyAlignment="1">
      <alignment horizontal="center" vertical="center" wrapText="1"/>
    </xf>
    <xf numFmtId="0" fontId="29" fillId="0" borderId="27" xfId="0" applyFont="1" applyBorder="1" applyAlignment="1">
      <alignment horizontal="center" vertical="center" wrapText="1"/>
    </xf>
    <xf numFmtId="0" fontId="32" fillId="6" borderId="69" xfId="4" applyFont="1" applyFill="1" applyBorder="1" applyAlignment="1" applyProtection="1">
      <alignment horizontal="center" vertical="center" wrapText="1"/>
    </xf>
    <xf numFmtId="0" fontId="32" fillId="6" borderId="52" xfId="4" applyFont="1" applyFill="1" applyBorder="1" applyAlignment="1" applyProtection="1">
      <alignment horizontal="center" vertical="center" wrapText="1"/>
    </xf>
    <xf numFmtId="0" fontId="32" fillId="6" borderId="64" xfId="4" applyFont="1" applyFill="1" applyBorder="1" applyAlignment="1" applyProtection="1">
      <alignment horizontal="center" vertical="center" wrapText="1"/>
    </xf>
  </cellXfs>
  <cellStyles count="24">
    <cellStyle name="_x0007_" xfId="1" xr:uid="{00000000-0005-0000-0000-000000000000}"/>
    <cellStyle name="_ET_STYLE_NoName_00_" xfId="2" xr:uid="{00000000-0005-0000-0000-000001000000}"/>
    <cellStyle name="_x0007__Kentatsu_Line-up_2011_12.10.10" xfId="3" xr:uid="{00000000-0005-0000-0000-000002000000}"/>
    <cellStyle name="Гиперссылка" xfId="4" builtinId="8"/>
    <cellStyle name="Денежный" xfId="5" builtinId="4"/>
    <cellStyle name="Обычный" xfId="0" builtinId="0"/>
    <cellStyle name="Обычный 2" xfId="6" xr:uid="{00000000-0005-0000-0000-000006000000}"/>
    <cellStyle name="Обычный 2 2" xfId="19" xr:uid="{00000000-0005-0000-0000-000007000000}"/>
    <cellStyle name="Обычный 2 3" xfId="20" xr:uid="{00000000-0005-0000-0000-000008000000}"/>
    <cellStyle name="Обычный 3" xfId="7" xr:uid="{00000000-0005-0000-0000-000009000000}"/>
    <cellStyle name="Обычный 4" xfId="17" xr:uid="{00000000-0005-0000-0000-00000A000000}"/>
    <cellStyle name="Обычный 5" xfId="18" xr:uid="{00000000-0005-0000-0000-00000B000000}"/>
    <cellStyle name="Обычный 5 2" xfId="22" xr:uid="{00000000-0005-0000-0000-00000C000000}"/>
    <cellStyle name="Обычный_Lessar_fancoil_27.06.08" xfId="8" xr:uid="{00000000-0005-0000-0000-00000D000000}"/>
    <cellStyle name="Обычный_ЕБКП" xfId="9" xr:uid="{00000000-0005-0000-0000-00000E000000}"/>
    <cellStyle name="Обычный_Лист1" xfId="10" xr:uid="{00000000-0005-0000-0000-00000F000000}"/>
    <cellStyle name="Процентный" xfId="23" builtinId="5"/>
    <cellStyle name="Процентный 2" xfId="16" xr:uid="{00000000-0005-0000-0000-000011000000}"/>
    <cellStyle name="Финансовый" xfId="11" builtinId="3"/>
    <cellStyle name="Финансовый 2" xfId="14" xr:uid="{00000000-0005-0000-0000-000013000000}"/>
    <cellStyle name="Финансовый 2 2" xfId="21" xr:uid="{00000000-0005-0000-0000-000014000000}"/>
    <cellStyle name="常规 10" xfId="15" xr:uid="{00000000-0005-0000-0000-000015000000}"/>
    <cellStyle name="常规 2" xfId="12" xr:uid="{00000000-0005-0000-0000-000016000000}"/>
    <cellStyle name="常规_欧洲产品型谱-Glory&amp;Portable&amp;Dehumidifier" xfId="13" xr:uid="{00000000-0005-0000-0000-00001700000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g"/><Relationship Id="rId26" Type="http://schemas.openxmlformats.org/officeDocument/2006/relationships/image" Target="../media/image25.pn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4.pn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jpeg"/><Relationship Id="rId29" Type="http://schemas.openxmlformats.org/officeDocument/2006/relationships/image" Target="../media/image28.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3.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hyperlink" Target="#'&#1056;&#1077;&#1082;&#1083;&#1072;&#1084;&#1085;&#1099;&#1077; &#1084;&#1072;&#1090;&#1077;&#1088;&#1080;&#1072;&#1083;&#1099;'!A1"/><Relationship Id="rId28" Type="http://schemas.openxmlformats.org/officeDocument/2006/relationships/image" Target="../media/image27.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6.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5.emf"/><Relationship Id="rId4" Type="http://schemas.openxmlformats.org/officeDocument/2006/relationships/image" Target="../media/image3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5.emf"/></Relationships>
</file>

<file path=xl/drawings/_rels/drawing12.xml.rels><?xml version="1.0" encoding="UTF-8" standalone="yes"?>
<Relationships xmlns="http://schemas.openxmlformats.org/package/2006/relationships"><Relationship Id="rId8" Type="http://schemas.openxmlformats.org/officeDocument/2006/relationships/image" Target="../media/image45.png"/><Relationship Id="rId3" Type="http://schemas.openxmlformats.org/officeDocument/2006/relationships/image" Target="../media/image40.png"/><Relationship Id="rId7" Type="http://schemas.openxmlformats.org/officeDocument/2006/relationships/image" Target="../media/image44.png"/><Relationship Id="rId2" Type="http://schemas.openxmlformats.org/officeDocument/2006/relationships/image" Target="../media/image39.jpeg"/><Relationship Id="rId1" Type="http://schemas.openxmlformats.org/officeDocument/2006/relationships/image" Target="../media/image38.jpeg"/><Relationship Id="rId6" Type="http://schemas.openxmlformats.org/officeDocument/2006/relationships/image" Target="../media/image43.jpeg"/><Relationship Id="rId5" Type="http://schemas.openxmlformats.org/officeDocument/2006/relationships/image" Target="../media/image42.jpg"/><Relationship Id="rId10" Type="http://schemas.openxmlformats.org/officeDocument/2006/relationships/image" Target="../media/image34.png"/><Relationship Id="rId4" Type="http://schemas.openxmlformats.org/officeDocument/2006/relationships/image" Target="../media/image41.jpeg"/><Relationship Id="rId9" Type="http://schemas.openxmlformats.org/officeDocument/2006/relationships/image" Target="../media/image4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48.png"/><Relationship Id="rId1" Type="http://schemas.openxmlformats.org/officeDocument/2006/relationships/image" Target="../media/image47.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49.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png"/></Relationships>
</file>

<file path=xl/drawings/_rels/drawing5.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5" Type="http://schemas.openxmlformats.org/officeDocument/2006/relationships/image" Target="../media/image34.png"/><Relationship Id="rId4" Type="http://schemas.openxmlformats.org/officeDocument/2006/relationships/image" Target="../media/image3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5.emf"/></Relationships>
</file>

<file path=xl/drawings/_rels/drawing8.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5.emf"/></Relationships>
</file>

<file path=xl/drawings/_rels/drawing9.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5.emf"/></Relationships>
</file>

<file path=xl/drawings/drawing1.xml><?xml version="1.0" encoding="utf-8"?>
<xdr:wsDr xmlns:xdr="http://schemas.openxmlformats.org/drawingml/2006/spreadsheetDrawing" xmlns:a="http://schemas.openxmlformats.org/drawingml/2006/main">
  <xdr:twoCellAnchor editAs="oneCell">
    <xdr:from>
      <xdr:col>0</xdr:col>
      <xdr:colOff>828675</xdr:colOff>
      <xdr:row>18</xdr:row>
      <xdr:rowOff>85725</xdr:rowOff>
    </xdr:from>
    <xdr:to>
      <xdr:col>0</xdr:col>
      <xdr:colOff>1952625</xdr:colOff>
      <xdr:row>18</xdr:row>
      <xdr:rowOff>638175</xdr:rowOff>
    </xdr:to>
    <xdr:pic>
      <xdr:nvPicPr>
        <xdr:cNvPr id="256004" name="Picture 19" descr="фанкойлы">
          <a:extLst>
            <a:ext uri="{FF2B5EF4-FFF2-40B4-BE49-F238E27FC236}">
              <a16:creationId xmlns:a16="http://schemas.microsoft.com/office/drawing/2014/main" id="{00000000-0008-0000-0000-000004E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8353425"/>
          <a:ext cx="11239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18</xdr:row>
      <xdr:rowOff>523875</xdr:rowOff>
    </xdr:from>
    <xdr:to>
      <xdr:col>0</xdr:col>
      <xdr:colOff>1038225</xdr:colOff>
      <xdr:row>18</xdr:row>
      <xdr:rowOff>1057275</xdr:rowOff>
    </xdr:to>
    <xdr:pic>
      <xdr:nvPicPr>
        <xdr:cNvPr id="256005" name="Picture 20" descr="39">
          <a:extLst>
            <a:ext uri="{FF2B5EF4-FFF2-40B4-BE49-F238E27FC236}">
              <a16:creationId xmlns:a16="http://schemas.microsoft.com/office/drawing/2014/main" id="{00000000-0008-0000-0000-000005E8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8791575"/>
          <a:ext cx="923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2000250</xdr:colOff>
      <xdr:row>18</xdr:row>
      <xdr:rowOff>266700</xdr:rowOff>
    </xdr:from>
    <xdr:to>
      <xdr:col>1</xdr:col>
      <xdr:colOff>390525</xdr:colOff>
      <xdr:row>18</xdr:row>
      <xdr:rowOff>847725</xdr:rowOff>
    </xdr:to>
    <xdr:pic>
      <xdr:nvPicPr>
        <xdr:cNvPr id="256006" name="Picture 21" descr="kass_bf">
          <a:extLst>
            <a:ext uri="{FF2B5EF4-FFF2-40B4-BE49-F238E27FC236}">
              <a16:creationId xmlns:a16="http://schemas.microsoft.com/office/drawing/2014/main" id="{00000000-0008-0000-0000-000006E803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0250" y="9505950"/>
          <a:ext cx="10382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800100</xdr:colOff>
      <xdr:row>22</xdr:row>
      <xdr:rowOff>190500</xdr:rowOff>
    </xdr:from>
    <xdr:to>
      <xdr:col>0</xdr:col>
      <xdr:colOff>2162175</xdr:colOff>
      <xdr:row>22</xdr:row>
      <xdr:rowOff>838200</xdr:rowOff>
    </xdr:to>
    <xdr:pic>
      <xdr:nvPicPr>
        <xdr:cNvPr id="256007" name="Рисунок 24" descr="приточка hrv.jpg">
          <a:extLst>
            <a:ext uri="{FF2B5EF4-FFF2-40B4-BE49-F238E27FC236}">
              <a16:creationId xmlns:a16="http://schemas.microsoft.com/office/drawing/2014/main" id="{00000000-0008-0000-0000-000007E803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00100" y="11849100"/>
          <a:ext cx="13620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20</xdr:row>
      <xdr:rowOff>142875</xdr:rowOff>
    </xdr:from>
    <xdr:to>
      <xdr:col>0</xdr:col>
      <xdr:colOff>1438275</xdr:colOff>
      <xdr:row>20</xdr:row>
      <xdr:rowOff>1133475</xdr:rowOff>
    </xdr:to>
    <xdr:pic>
      <xdr:nvPicPr>
        <xdr:cNvPr id="256009" name="Рисунок 30" descr="chill_5.jpg">
          <a:extLst>
            <a:ext uri="{FF2B5EF4-FFF2-40B4-BE49-F238E27FC236}">
              <a16:creationId xmlns:a16="http://schemas.microsoft.com/office/drawing/2014/main" id="{00000000-0008-0000-0000-000009E803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9810750"/>
          <a:ext cx="14001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18</xdr:row>
      <xdr:rowOff>85725</xdr:rowOff>
    </xdr:from>
    <xdr:to>
      <xdr:col>2</xdr:col>
      <xdr:colOff>1771650</xdr:colOff>
      <xdr:row>18</xdr:row>
      <xdr:rowOff>1019175</xdr:rowOff>
    </xdr:to>
    <xdr:pic>
      <xdr:nvPicPr>
        <xdr:cNvPr id="256010" name="Рисунок 32" descr="Photo for MCCU-22(28)CN2.jpg">
          <a:extLst>
            <a:ext uri="{FF2B5EF4-FFF2-40B4-BE49-F238E27FC236}">
              <a16:creationId xmlns:a16="http://schemas.microsoft.com/office/drawing/2014/main" id="{00000000-0008-0000-0000-00000AE803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14725" y="8658225"/>
          <a:ext cx="14859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14</xdr:row>
      <xdr:rowOff>57150</xdr:rowOff>
    </xdr:from>
    <xdr:to>
      <xdr:col>0</xdr:col>
      <xdr:colOff>1038225</xdr:colOff>
      <xdr:row>14</xdr:row>
      <xdr:rowOff>1228725</xdr:rowOff>
    </xdr:to>
    <xdr:pic>
      <xdr:nvPicPr>
        <xdr:cNvPr id="256011" name="Рисунок 33" descr="10kw小水机.jpg">
          <a:extLst>
            <a:ext uri="{FF2B5EF4-FFF2-40B4-BE49-F238E27FC236}">
              <a16:creationId xmlns:a16="http://schemas.microsoft.com/office/drawing/2014/main" id="{00000000-0008-0000-0000-00000BE803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3825" y="6381750"/>
          <a:ext cx="914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1190625</xdr:colOff>
      <xdr:row>14</xdr:row>
      <xdr:rowOff>85725</xdr:rowOff>
    </xdr:from>
    <xdr:to>
      <xdr:col>1</xdr:col>
      <xdr:colOff>409575</xdr:colOff>
      <xdr:row>14</xdr:row>
      <xdr:rowOff>1276350</xdr:rowOff>
    </xdr:to>
    <xdr:pic>
      <xdr:nvPicPr>
        <xdr:cNvPr id="256013" name="Рисунок 35" descr="250KW.jpg">
          <a:extLst>
            <a:ext uri="{FF2B5EF4-FFF2-40B4-BE49-F238E27FC236}">
              <a16:creationId xmlns:a16="http://schemas.microsoft.com/office/drawing/2014/main" id="{00000000-0008-0000-0000-00000DE803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90625" y="6410325"/>
          <a:ext cx="18669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1524000</xdr:colOff>
      <xdr:row>20</xdr:row>
      <xdr:rowOff>57150</xdr:rowOff>
    </xdr:from>
    <xdr:to>
      <xdr:col>1</xdr:col>
      <xdr:colOff>295275</xdr:colOff>
      <xdr:row>20</xdr:row>
      <xdr:rowOff>1133475</xdr:rowOff>
    </xdr:to>
    <xdr:pic>
      <xdr:nvPicPr>
        <xdr:cNvPr id="256018" name="Рисунок 3">
          <a:extLst>
            <a:ext uri="{FF2B5EF4-FFF2-40B4-BE49-F238E27FC236}">
              <a16:creationId xmlns:a16="http://schemas.microsoft.com/office/drawing/2014/main" id="{00000000-0008-0000-0000-000012E803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24000" y="10067925"/>
          <a:ext cx="14192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2276475</xdr:colOff>
      <xdr:row>8</xdr:row>
      <xdr:rowOff>361950</xdr:rowOff>
    </xdr:from>
    <xdr:to>
      <xdr:col>1</xdr:col>
      <xdr:colOff>457200</xdr:colOff>
      <xdr:row>8</xdr:row>
      <xdr:rowOff>916525</xdr:rowOff>
    </xdr:to>
    <xdr:pic>
      <xdr:nvPicPr>
        <xdr:cNvPr id="256022" name="Picture 173" descr="新小冷霸">
          <a:extLst>
            <a:ext uri="{FF2B5EF4-FFF2-40B4-BE49-F238E27FC236}">
              <a16:creationId xmlns:a16="http://schemas.microsoft.com/office/drawing/2014/main" id="{00000000-0008-0000-0000-000016E803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76475" y="3476625"/>
          <a:ext cx="828675" cy="55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895350</xdr:colOff>
      <xdr:row>22</xdr:row>
      <xdr:rowOff>104775</xdr:rowOff>
    </xdr:from>
    <xdr:to>
      <xdr:col>2</xdr:col>
      <xdr:colOff>2219325</xdr:colOff>
      <xdr:row>22</xdr:row>
      <xdr:rowOff>1009650</xdr:rowOff>
    </xdr:to>
    <xdr:pic>
      <xdr:nvPicPr>
        <xdr:cNvPr id="256027" name="Рисунок 30">
          <a:extLst>
            <a:ext uri="{FF2B5EF4-FFF2-40B4-BE49-F238E27FC236}">
              <a16:creationId xmlns:a16="http://schemas.microsoft.com/office/drawing/2014/main" id="{00000000-0008-0000-0000-00001BE803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24325" y="11763375"/>
          <a:ext cx="13239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28576</xdr:colOff>
      <xdr:row>14</xdr:row>
      <xdr:rowOff>76201</xdr:rowOff>
    </xdr:from>
    <xdr:to>
      <xdr:col>2</xdr:col>
      <xdr:colOff>1236664</xdr:colOff>
      <xdr:row>14</xdr:row>
      <xdr:rowOff>809625</xdr:rowOff>
    </xdr:to>
    <xdr:pic>
      <xdr:nvPicPr>
        <xdr:cNvPr id="29" name="Рисунок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257551" y="6886576"/>
          <a:ext cx="1208088" cy="733424"/>
        </a:xfrm>
        <a:prstGeom prst="rect">
          <a:avLst/>
        </a:prstGeom>
      </xdr:spPr>
    </xdr:pic>
    <xdr:clientData/>
  </xdr:twoCellAnchor>
  <xdr:twoCellAnchor editAs="oneCell">
    <xdr:from>
      <xdr:col>2</xdr:col>
      <xdr:colOff>971550</xdr:colOff>
      <xdr:row>14</xdr:row>
      <xdr:rowOff>483227</xdr:rowOff>
    </xdr:from>
    <xdr:to>
      <xdr:col>2</xdr:col>
      <xdr:colOff>2152649</xdr:colOff>
      <xdr:row>14</xdr:row>
      <xdr:rowOff>1231810</xdr:rowOff>
    </xdr:to>
    <xdr:pic>
      <xdr:nvPicPr>
        <xdr:cNvPr id="30" name="Рисунок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200525" y="7293602"/>
          <a:ext cx="1181099" cy="748583"/>
        </a:xfrm>
        <a:prstGeom prst="rect">
          <a:avLst/>
        </a:prstGeom>
      </xdr:spPr>
    </xdr:pic>
    <xdr:clientData/>
  </xdr:twoCellAnchor>
  <xdr:twoCellAnchor editAs="oneCell">
    <xdr:from>
      <xdr:col>2</xdr:col>
      <xdr:colOff>1552575</xdr:colOff>
      <xdr:row>8</xdr:row>
      <xdr:rowOff>47625</xdr:rowOff>
    </xdr:from>
    <xdr:to>
      <xdr:col>3</xdr:col>
      <xdr:colOff>75728</xdr:colOff>
      <xdr:row>8</xdr:row>
      <xdr:rowOff>752475</xdr:rowOff>
    </xdr:to>
    <xdr:pic>
      <xdr:nvPicPr>
        <xdr:cNvPr id="31" name="Рисунок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81550" y="3162300"/>
          <a:ext cx="1171103" cy="704850"/>
        </a:xfrm>
        <a:prstGeom prst="rect">
          <a:avLst/>
        </a:prstGeom>
      </xdr:spPr>
    </xdr:pic>
    <xdr:clientData/>
  </xdr:twoCellAnchor>
  <xdr:twoCellAnchor editAs="oneCell">
    <xdr:from>
      <xdr:col>0</xdr:col>
      <xdr:colOff>171449</xdr:colOff>
      <xdr:row>8</xdr:row>
      <xdr:rowOff>163321</xdr:rowOff>
    </xdr:from>
    <xdr:to>
      <xdr:col>0</xdr:col>
      <xdr:colOff>1009650</xdr:colOff>
      <xdr:row>8</xdr:row>
      <xdr:rowOff>1314450</xdr:rowOff>
    </xdr:to>
    <xdr:pic>
      <xdr:nvPicPr>
        <xdr:cNvPr id="33" name="Рисунок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71449" y="3277996"/>
          <a:ext cx="838201" cy="1151129"/>
        </a:xfrm>
        <a:prstGeom prst="rect">
          <a:avLst/>
        </a:prstGeom>
      </xdr:spPr>
    </xdr:pic>
    <xdr:clientData/>
  </xdr:twoCellAnchor>
  <xdr:twoCellAnchor editAs="oneCell">
    <xdr:from>
      <xdr:col>0</xdr:col>
      <xdr:colOff>1009649</xdr:colOff>
      <xdr:row>8</xdr:row>
      <xdr:rowOff>180975</xdr:rowOff>
    </xdr:from>
    <xdr:to>
      <xdr:col>0</xdr:col>
      <xdr:colOff>2207818</xdr:colOff>
      <xdr:row>8</xdr:row>
      <xdr:rowOff>1333500</xdr:rowOff>
    </xdr:to>
    <xdr:pic>
      <xdr:nvPicPr>
        <xdr:cNvPr id="35" name="Рисунок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09649" y="3295650"/>
          <a:ext cx="1198169" cy="1152525"/>
        </a:xfrm>
        <a:prstGeom prst="rect">
          <a:avLst/>
        </a:prstGeom>
      </xdr:spPr>
    </xdr:pic>
    <xdr:clientData/>
  </xdr:twoCellAnchor>
  <xdr:twoCellAnchor editAs="oneCell">
    <xdr:from>
      <xdr:col>2</xdr:col>
      <xdr:colOff>95250</xdr:colOff>
      <xdr:row>8</xdr:row>
      <xdr:rowOff>781050</xdr:rowOff>
    </xdr:from>
    <xdr:to>
      <xdr:col>2</xdr:col>
      <xdr:colOff>1524000</xdr:colOff>
      <xdr:row>8</xdr:row>
      <xdr:rowOff>1319893</xdr:rowOff>
    </xdr:to>
    <xdr:pic>
      <xdr:nvPicPr>
        <xdr:cNvPr id="34" name="Рисунок 2">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324225" y="3895725"/>
          <a:ext cx="1428750"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2324101</xdr:colOff>
      <xdr:row>8</xdr:row>
      <xdr:rowOff>666749</xdr:rowOff>
    </xdr:from>
    <xdr:to>
      <xdr:col>3</xdr:col>
      <xdr:colOff>572856</xdr:colOff>
      <xdr:row>8</xdr:row>
      <xdr:rowOff>1381124</xdr:rowOff>
    </xdr:to>
    <xdr:pic>
      <xdr:nvPicPr>
        <xdr:cNvPr id="38" name="Рисунок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53076" y="3781424"/>
          <a:ext cx="896705" cy="714375"/>
        </a:xfrm>
        <a:prstGeom prst="rect">
          <a:avLst/>
        </a:prstGeom>
      </xdr:spPr>
    </xdr:pic>
    <xdr:clientData/>
  </xdr:twoCellAnchor>
  <xdr:twoCellAnchor editAs="oneCell">
    <xdr:from>
      <xdr:col>2</xdr:col>
      <xdr:colOff>2266950</xdr:colOff>
      <xdr:row>14</xdr:row>
      <xdr:rowOff>104775</xdr:rowOff>
    </xdr:from>
    <xdr:to>
      <xdr:col>3</xdr:col>
      <xdr:colOff>49232</xdr:colOff>
      <xdr:row>14</xdr:row>
      <xdr:rowOff>1299866</xdr:rowOff>
    </xdr:to>
    <xdr:pic>
      <xdr:nvPicPr>
        <xdr:cNvPr id="39" name="Рисунок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495925" y="6915150"/>
          <a:ext cx="430232" cy="1195091"/>
        </a:xfrm>
        <a:prstGeom prst="rect">
          <a:avLst/>
        </a:prstGeom>
      </xdr:spPr>
    </xdr:pic>
    <xdr:clientData/>
  </xdr:twoCellAnchor>
  <xdr:twoCellAnchor editAs="oneCell">
    <xdr:from>
      <xdr:col>3</xdr:col>
      <xdr:colOff>228600</xdr:colOff>
      <xdr:row>14</xdr:row>
      <xdr:rowOff>142875</xdr:rowOff>
    </xdr:from>
    <xdr:to>
      <xdr:col>3</xdr:col>
      <xdr:colOff>576236</xdr:colOff>
      <xdr:row>14</xdr:row>
      <xdr:rowOff>1218713</xdr:rowOff>
    </xdr:to>
    <xdr:pic>
      <xdr:nvPicPr>
        <xdr:cNvPr id="41" name="图片 4130">
          <a:extLst>
            <a:ext uri="{FF2B5EF4-FFF2-40B4-BE49-F238E27FC236}">
              <a16:creationId xmlns:a16="http://schemas.microsoft.com/office/drawing/2014/main" id="{00000000-0008-0000-0000-000029000000}"/>
            </a:ext>
          </a:extLst>
        </xdr:cNvPr>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15217" t="3844" r="13716" b="2885"/>
        <a:stretch/>
      </xdr:blipFill>
      <xdr:spPr bwMode="auto">
        <a:xfrm>
          <a:off x="6105525" y="6953250"/>
          <a:ext cx="347636" cy="107583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952500</xdr:colOff>
      <xdr:row>20</xdr:row>
      <xdr:rowOff>161925</xdr:rowOff>
    </xdr:from>
    <xdr:to>
      <xdr:col>2</xdr:col>
      <xdr:colOff>1876425</xdr:colOff>
      <xdr:row>20</xdr:row>
      <xdr:rowOff>1143000</xdr:rowOff>
    </xdr:to>
    <xdr:pic>
      <xdr:nvPicPr>
        <xdr:cNvPr id="42" name="Рисунок 34" descr="Domestic Pool.jpg">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181475" y="10134600"/>
          <a:ext cx="9239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1800225</xdr:colOff>
      <xdr:row>18</xdr:row>
      <xdr:rowOff>95250</xdr:rowOff>
    </xdr:from>
    <xdr:to>
      <xdr:col>3</xdr:col>
      <xdr:colOff>571500</xdr:colOff>
      <xdr:row>18</xdr:row>
      <xdr:rowOff>1041400</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029200" y="8667750"/>
          <a:ext cx="1419225" cy="946150"/>
        </a:xfrm>
        <a:prstGeom prst="rect">
          <a:avLst/>
        </a:prstGeom>
      </xdr:spPr>
    </xdr:pic>
    <xdr:clientData/>
  </xdr:twoCellAnchor>
  <xdr:twoCellAnchor editAs="oneCell">
    <xdr:from>
      <xdr:col>0</xdr:col>
      <xdr:colOff>0</xdr:colOff>
      <xdr:row>0</xdr:row>
      <xdr:rowOff>0</xdr:rowOff>
    </xdr:from>
    <xdr:to>
      <xdr:col>4</xdr:col>
      <xdr:colOff>0</xdr:colOff>
      <xdr:row>1</xdr:row>
      <xdr:rowOff>19050</xdr:rowOff>
    </xdr:to>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0" y="0"/>
          <a:ext cx="6638925" cy="819150"/>
        </a:xfrm>
        <a:prstGeom prst="rect">
          <a:avLst/>
        </a:prstGeom>
      </xdr:spPr>
    </xdr:pic>
    <xdr:clientData/>
  </xdr:twoCellAnchor>
  <xdr:twoCellAnchor editAs="oneCell">
    <xdr:from>
      <xdr:col>0</xdr:col>
      <xdr:colOff>0</xdr:colOff>
      <xdr:row>1</xdr:row>
      <xdr:rowOff>0</xdr:rowOff>
    </xdr:from>
    <xdr:to>
      <xdr:col>4</xdr:col>
      <xdr:colOff>0</xdr:colOff>
      <xdr:row>1</xdr:row>
      <xdr:rowOff>790575</xdr:rowOff>
    </xdr:to>
    <xdr:pic>
      <xdr:nvPicPr>
        <xdr:cNvPr id="7" name="Рисунок 6">
          <a:hlinkClick xmlns:r="http://schemas.openxmlformats.org/officeDocument/2006/relationships" r:id="rId23"/>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t="9963" b="7340"/>
        <a:stretch/>
      </xdr:blipFill>
      <xdr:spPr>
        <a:xfrm>
          <a:off x="0" y="800100"/>
          <a:ext cx="6638925" cy="790575"/>
        </a:xfrm>
        <a:prstGeom prst="rect">
          <a:avLst/>
        </a:prstGeom>
      </xdr:spPr>
    </xdr:pic>
    <xdr:clientData/>
  </xdr:twoCellAnchor>
  <xdr:oneCellAnchor>
    <xdr:from>
      <xdr:col>0</xdr:col>
      <xdr:colOff>447674</xdr:colOff>
      <xdr:row>10</xdr:row>
      <xdr:rowOff>123825</xdr:rowOff>
    </xdr:from>
    <xdr:ext cx="1095376" cy="817675"/>
    <xdr:pic>
      <xdr:nvPicPr>
        <xdr:cNvPr id="46" name="Рисунок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47674" y="5124450"/>
          <a:ext cx="1095376" cy="817675"/>
        </a:xfrm>
        <a:prstGeom prst="rect">
          <a:avLst/>
        </a:prstGeom>
      </xdr:spPr>
    </xdr:pic>
    <xdr:clientData/>
  </xdr:oneCellAnchor>
  <xdr:twoCellAnchor editAs="oneCell">
    <xdr:from>
      <xdr:col>0</xdr:col>
      <xdr:colOff>1857375</xdr:colOff>
      <xdr:row>10</xdr:row>
      <xdr:rowOff>190500</xdr:rowOff>
    </xdr:from>
    <xdr:to>
      <xdr:col>2</xdr:col>
      <xdr:colOff>57150</xdr:colOff>
      <xdr:row>10</xdr:row>
      <xdr:rowOff>838200</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857375" y="5191125"/>
          <a:ext cx="1428750" cy="647700"/>
        </a:xfrm>
        <a:prstGeom prst="rect">
          <a:avLst/>
        </a:prstGeom>
      </xdr:spPr>
    </xdr:pic>
    <xdr:clientData/>
  </xdr:twoCellAnchor>
  <xdr:twoCellAnchor editAs="oneCell">
    <xdr:from>
      <xdr:col>2</xdr:col>
      <xdr:colOff>142875</xdr:colOff>
      <xdr:row>10</xdr:row>
      <xdr:rowOff>114300</xdr:rowOff>
    </xdr:from>
    <xdr:to>
      <xdr:col>2</xdr:col>
      <xdr:colOff>1254125</xdr:colOff>
      <xdr:row>10</xdr:row>
      <xdr:rowOff>847725</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371850" y="5114925"/>
          <a:ext cx="1111250" cy="733425"/>
        </a:xfrm>
        <a:prstGeom prst="rect">
          <a:avLst/>
        </a:prstGeom>
      </xdr:spPr>
    </xdr:pic>
    <xdr:clientData/>
  </xdr:twoCellAnchor>
  <xdr:twoCellAnchor editAs="oneCell">
    <xdr:from>
      <xdr:col>2</xdr:col>
      <xdr:colOff>1381125</xdr:colOff>
      <xdr:row>10</xdr:row>
      <xdr:rowOff>276225</xdr:rowOff>
    </xdr:from>
    <xdr:to>
      <xdr:col>3</xdr:col>
      <xdr:colOff>161925</xdr:colOff>
      <xdr:row>10</xdr:row>
      <xdr:rowOff>809625</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4610100" y="5276850"/>
          <a:ext cx="1428750" cy="533400"/>
        </a:xfrm>
        <a:prstGeom prst="rect">
          <a:avLst/>
        </a:prstGeom>
      </xdr:spPr>
    </xdr:pic>
    <xdr:clientData/>
  </xdr:twoCellAnchor>
  <xdr:twoCellAnchor editAs="oneCell">
    <xdr:from>
      <xdr:col>2</xdr:col>
      <xdr:colOff>123825</xdr:colOff>
      <xdr:row>8</xdr:row>
      <xdr:rowOff>154210</xdr:rowOff>
    </xdr:from>
    <xdr:to>
      <xdr:col>2</xdr:col>
      <xdr:colOff>1524238</xdr:colOff>
      <xdr:row>8</xdr:row>
      <xdr:rowOff>714375</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352800" y="3268885"/>
          <a:ext cx="1400413" cy="5601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xdr:colOff>
      <xdr:row>0</xdr:row>
      <xdr:rowOff>15875</xdr:rowOff>
    </xdr:to>
    <xdr:pic>
      <xdr:nvPicPr>
        <xdr:cNvPr id="2" name="Picture 4">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15875</xdr:colOff>
      <xdr:row>0</xdr:row>
      <xdr:rowOff>15875</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15875</xdr:colOff>
      <xdr:row>0</xdr:row>
      <xdr:rowOff>15875</xdr:rowOff>
    </xdr:to>
    <xdr:pic>
      <xdr:nvPicPr>
        <xdr:cNvPr id="4" name="Picture 4">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15875</xdr:colOff>
      <xdr:row>0</xdr:row>
      <xdr:rowOff>15875</xdr:rowOff>
    </xdr:to>
    <xdr:pic>
      <xdr:nvPicPr>
        <xdr:cNvPr id="5" name="Picture 5">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63501</xdr:colOff>
      <xdr:row>184</xdr:row>
      <xdr:rowOff>3174</xdr:rowOff>
    </xdr:from>
    <xdr:to>
      <xdr:col>13</xdr:col>
      <xdr:colOff>473076</xdr:colOff>
      <xdr:row>188</xdr:row>
      <xdr:rowOff>73024</xdr:rowOff>
    </xdr:to>
    <xdr:pic>
      <xdr:nvPicPr>
        <xdr:cNvPr id="6" name="Рисунок 17" descr="eurovent.jpg">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36001" y="45037374"/>
          <a:ext cx="1085850"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76200</xdr:colOff>
      <xdr:row>195</xdr:row>
      <xdr:rowOff>9525</xdr:rowOff>
    </xdr:from>
    <xdr:to>
      <xdr:col>13</xdr:col>
      <xdr:colOff>495300</xdr:colOff>
      <xdr:row>199</xdr:row>
      <xdr:rowOff>133350</xdr:rowOff>
    </xdr:to>
    <xdr:pic>
      <xdr:nvPicPr>
        <xdr:cNvPr id="7" name="Рисунок 17" descr="eurovent.jpg">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48700" y="47501175"/>
          <a:ext cx="10953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xdr:colOff>
      <xdr:row>144</xdr:row>
      <xdr:rowOff>2550</xdr:rowOff>
    </xdr:from>
    <xdr:ext cx="609600" cy="332068"/>
    <xdr:pic>
      <xdr:nvPicPr>
        <xdr:cNvPr id="10" name="Рисунок 6">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01" y="34825950"/>
          <a:ext cx="609600" cy="332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828675</xdr:colOff>
      <xdr:row>148</xdr:row>
      <xdr:rowOff>180975</xdr:rowOff>
    </xdr:from>
    <xdr:ext cx="631767" cy="344143"/>
    <xdr:pic>
      <xdr:nvPicPr>
        <xdr:cNvPr id="11" name="Рисунок 6">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62975" y="36347400"/>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15875</xdr:colOff>
      <xdr:row>212</xdr:row>
      <xdr:rowOff>28574</xdr:rowOff>
    </xdr:from>
    <xdr:ext cx="636613" cy="346783"/>
    <xdr:pic>
      <xdr:nvPicPr>
        <xdr:cNvPr id="12" name="Рисунок 6">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88375" y="52025549"/>
          <a:ext cx="636613" cy="3467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828675</xdr:colOff>
      <xdr:row>147</xdr:row>
      <xdr:rowOff>0</xdr:rowOff>
    </xdr:from>
    <xdr:ext cx="631767" cy="344143"/>
    <xdr:pic>
      <xdr:nvPicPr>
        <xdr:cNvPr id="14" name="Рисунок 6">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62975" y="35794949"/>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15875</xdr:colOff>
      <xdr:row>216</xdr:row>
      <xdr:rowOff>28574</xdr:rowOff>
    </xdr:from>
    <xdr:ext cx="631767" cy="344143"/>
    <xdr:pic>
      <xdr:nvPicPr>
        <xdr:cNvPr id="15" name="Рисунок 6">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88375" y="51234974"/>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152</xdr:row>
      <xdr:rowOff>0</xdr:rowOff>
    </xdr:from>
    <xdr:ext cx="631767" cy="344143"/>
    <xdr:pic>
      <xdr:nvPicPr>
        <xdr:cNvPr id="16" name="Рисунок 6">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00" y="37366575"/>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838199</xdr:colOff>
      <xdr:row>45</xdr:row>
      <xdr:rowOff>36389</xdr:rowOff>
    </xdr:from>
    <xdr:ext cx="704851" cy="383954"/>
    <xdr:pic>
      <xdr:nvPicPr>
        <xdr:cNvPr id="18" name="Рисунок 6">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499" y="14409614"/>
          <a:ext cx="704851" cy="383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155</xdr:row>
      <xdr:rowOff>0</xdr:rowOff>
    </xdr:from>
    <xdr:ext cx="631767" cy="344143"/>
    <xdr:pic>
      <xdr:nvPicPr>
        <xdr:cNvPr id="19" name="Рисунок 6">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00" y="39166800"/>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58</xdr:row>
      <xdr:rowOff>0</xdr:rowOff>
    </xdr:from>
    <xdr:ext cx="704851" cy="383954"/>
    <xdr:pic>
      <xdr:nvPicPr>
        <xdr:cNvPr id="20" name="Рисунок 6">
          <a:extLst>
            <a:ext uri="{FF2B5EF4-FFF2-40B4-BE49-F238E27FC236}">
              <a16:creationId xmlns:a16="http://schemas.microsoft.com/office/drawing/2014/main" id="{C12EC4DF-4B23-4CE6-A616-BE2270AD688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00" y="17278350"/>
          <a:ext cx="704851" cy="383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70</xdr:row>
      <xdr:rowOff>0</xdr:rowOff>
    </xdr:from>
    <xdr:ext cx="704851" cy="383954"/>
    <xdr:pic>
      <xdr:nvPicPr>
        <xdr:cNvPr id="21" name="Рисунок 6">
          <a:extLst>
            <a:ext uri="{FF2B5EF4-FFF2-40B4-BE49-F238E27FC236}">
              <a16:creationId xmlns:a16="http://schemas.microsoft.com/office/drawing/2014/main" id="{89DF4E24-CA84-4435-98B0-47B185A9279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00" y="19840575"/>
          <a:ext cx="704851" cy="383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6350</xdr:colOff>
      <xdr:row>0</xdr:row>
      <xdr:rowOff>6350</xdr:rowOff>
    </xdr:to>
    <xdr:pic>
      <xdr:nvPicPr>
        <xdr:cNvPr id="2" name="Picture 4">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6350</xdr:colOff>
      <xdr:row>0</xdr:row>
      <xdr:rowOff>6350</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6350</xdr:colOff>
      <xdr:row>0</xdr:row>
      <xdr:rowOff>6350</xdr:rowOff>
    </xdr:to>
    <xdr:pic>
      <xdr:nvPicPr>
        <xdr:cNvPr id="4" name="Picture 4">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6350</xdr:colOff>
      <xdr:row>0</xdr:row>
      <xdr:rowOff>6350</xdr:rowOff>
    </xdr:to>
    <xdr:pic>
      <xdr:nvPicPr>
        <xdr:cNvPr id="5" name="Picture 5">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11</xdr:col>
      <xdr:colOff>828675</xdr:colOff>
      <xdr:row>132</xdr:row>
      <xdr:rowOff>180975</xdr:rowOff>
    </xdr:from>
    <xdr:ext cx="631767" cy="344143"/>
    <xdr:pic>
      <xdr:nvPicPr>
        <xdr:cNvPr id="8" name="Рисунок 6">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62975" y="29765625"/>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819150</xdr:colOff>
      <xdr:row>199</xdr:row>
      <xdr:rowOff>92610</xdr:rowOff>
    </xdr:from>
    <xdr:ext cx="619125" cy="337257"/>
    <xdr:pic>
      <xdr:nvPicPr>
        <xdr:cNvPr id="9" name="Рисунок 6">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53450" y="44774385"/>
          <a:ext cx="619125" cy="337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828675</xdr:colOff>
      <xdr:row>131</xdr:row>
      <xdr:rowOff>0</xdr:rowOff>
    </xdr:from>
    <xdr:ext cx="631767" cy="344143"/>
    <xdr:pic>
      <xdr:nvPicPr>
        <xdr:cNvPr id="11" name="Рисунок 6">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62975" y="29213174"/>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9525</xdr:colOff>
      <xdr:row>204</xdr:row>
      <xdr:rowOff>200024</xdr:rowOff>
    </xdr:from>
    <xdr:ext cx="631767" cy="344143"/>
    <xdr:pic>
      <xdr:nvPicPr>
        <xdr:cNvPr id="12" name="Рисунок 6">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2025" y="45739049"/>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136</xdr:row>
      <xdr:rowOff>0</xdr:rowOff>
    </xdr:from>
    <xdr:ext cx="631767" cy="344143"/>
    <xdr:pic>
      <xdr:nvPicPr>
        <xdr:cNvPr id="18" name="Рисунок 6">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0" y="30784800"/>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819150</xdr:colOff>
      <xdr:row>201</xdr:row>
      <xdr:rowOff>328263</xdr:rowOff>
    </xdr:from>
    <xdr:ext cx="733425" cy="399520"/>
    <xdr:pic>
      <xdr:nvPicPr>
        <xdr:cNvPr id="25" name="Рисунок 6">
          <a:extLst>
            <a:ext uri="{FF2B5EF4-FFF2-40B4-BE49-F238E27FC236}">
              <a16:creationId xmlns:a16="http://schemas.microsoft.com/office/drawing/2014/main" id="{00000000-0008-0000-0B00-00001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53450" y="45533913"/>
          <a:ext cx="733425" cy="399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139</xdr:row>
      <xdr:rowOff>0</xdr:rowOff>
    </xdr:from>
    <xdr:ext cx="631767" cy="344143"/>
    <xdr:pic>
      <xdr:nvPicPr>
        <xdr:cNvPr id="26" name="Рисунок 6">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0" y="32023050"/>
          <a:ext cx="631767" cy="34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13</xdr:col>
      <xdr:colOff>57152</xdr:colOff>
      <xdr:row>134</xdr:row>
      <xdr:rowOff>0</xdr:rowOff>
    </xdr:from>
    <xdr:ext cx="904008" cy="685800"/>
    <xdr:pic>
      <xdr:nvPicPr>
        <xdr:cNvPr id="2" name="Рисунок 14" descr="Гарантия 3 года.jp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7402" y="3502025"/>
          <a:ext cx="904008"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85726</xdr:colOff>
      <xdr:row>163</xdr:row>
      <xdr:rowOff>171450</xdr:rowOff>
    </xdr:from>
    <xdr:ext cx="821531" cy="657225"/>
    <xdr:pic>
      <xdr:nvPicPr>
        <xdr:cNvPr id="4" name="Рисунок 14" descr="Гарантия 3 года.jp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05976" y="7778750"/>
          <a:ext cx="821531"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202792</xdr:colOff>
      <xdr:row>58</xdr:row>
      <xdr:rowOff>302614</xdr:rowOff>
    </xdr:from>
    <xdr:ext cx="1854608" cy="836508"/>
    <xdr:pic>
      <xdr:nvPicPr>
        <xdr:cNvPr id="6" name="Рисунок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23042" y="20000314"/>
          <a:ext cx="1854608" cy="836508"/>
        </a:xfrm>
        <a:prstGeom prst="rect">
          <a:avLst/>
        </a:prstGeom>
      </xdr:spPr>
    </xdr:pic>
    <xdr:clientData/>
  </xdr:oneCellAnchor>
  <xdr:oneCellAnchor>
    <xdr:from>
      <xdr:col>13</xdr:col>
      <xdr:colOff>2143125</xdr:colOff>
      <xdr:row>58</xdr:row>
      <xdr:rowOff>361950</xdr:rowOff>
    </xdr:from>
    <xdr:ext cx="835350" cy="651782"/>
    <xdr:pic>
      <xdr:nvPicPr>
        <xdr:cNvPr id="7" name="Рисунок 11" descr="Гарантия 5 лет.jpg">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154150" y="17459325"/>
          <a:ext cx="835350" cy="65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xdr:colOff>
      <xdr:row>187</xdr:row>
      <xdr:rowOff>28575</xdr:rowOff>
    </xdr:from>
    <xdr:ext cx="821531" cy="657225"/>
    <xdr:pic>
      <xdr:nvPicPr>
        <xdr:cNvPr id="10" name="Рисунок 14" descr="Гарантия 3 года.jp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6925" y="24952325"/>
          <a:ext cx="821531"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76202</xdr:colOff>
      <xdr:row>153</xdr:row>
      <xdr:rowOff>0</xdr:rowOff>
    </xdr:from>
    <xdr:ext cx="904008" cy="685800"/>
    <xdr:pic>
      <xdr:nvPicPr>
        <xdr:cNvPr id="11" name="Рисунок 14" descr="Гарантия 3 года.jpg">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96452" y="8788400"/>
          <a:ext cx="904008"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85725</xdr:colOff>
      <xdr:row>198</xdr:row>
      <xdr:rowOff>38100</xdr:rowOff>
    </xdr:from>
    <xdr:ext cx="876300" cy="708025"/>
    <xdr:pic>
      <xdr:nvPicPr>
        <xdr:cNvPr id="12" name="Рисунок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705975" y="26866850"/>
          <a:ext cx="876300" cy="708025"/>
        </a:xfrm>
        <a:prstGeom prst="rect">
          <a:avLst/>
        </a:prstGeom>
      </xdr:spPr>
    </xdr:pic>
    <xdr:clientData/>
  </xdr:oneCellAnchor>
  <xdr:oneCellAnchor>
    <xdr:from>
      <xdr:col>13</xdr:col>
      <xdr:colOff>85725</xdr:colOff>
      <xdr:row>89</xdr:row>
      <xdr:rowOff>0</xdr:rowOff>
    </xdr:from>
    <xdr:ext cx="914398" cy="742949"/>
    <xdr:pic>
      <xdr:nvPicPr>
        <xdr:cNvPr id="13" name="Рисунок 16" descr="Гарантия на компрессор.jpg">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05975" y="22066250"/>
          <a:ext cx="914398" cy="742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57150</xdr:colOff>
      <xdr:row>98</xdr:row>
      <xdr:rowOff>152400</xdr:rowOff>
    </xdr:from>
    <xdr:ext cx="821531" cy="657225"/>
    <xdr:pic>
      <xdr:nvPicPr>
        <xdr:cNvPr id="14" name="Рисунок 14" descr="Гарантия 3 года.jp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77400" y="23964900"/>
          <a:ext cx="821531"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28575</xdr:colOff>
      <xdr:row>191</xdr:row>
      <xdr:rowOff>666750</xdr:rowOff>
    </xdr:from>
    <xdr:ext cx="876300" cy="714375"/>
    <xdr:pic>
      <xdr:nvPicPr>
        <xdr:cNvPr id="15" name="Рисунок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39600" y="40100250"/>
          <a:ext cx="876300" cy="714375"/>
        </a:xfrm>
        <a:prstGeom prst="rect">
          <a:avLst/>
        </a:prstGeom>
      </xdr:spPr>
    </xdr:pic>
    <xdr:clientData/>
  </xdr:oneCellAnchor>
  <xdr:oneCellAnchor>
    <xdr:from>
      <xdr:col>13</xdr:col>
      <xdr:colOff>123825</xdr:colOff>
      <xdr:row>115</xdr:row>
      <xdr:rowOff>276225</xdr:rowOff>
    </xdr:from>
    <xdr:ext cx="821531" cy="657225"/>
    <xdr:pic>
      <xdr:nvPicPr>
        <xdr:cNvPr id="16" name="Рисунок 14" descr="Гарантия 3 года.jpg">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34850" y="40576500"/>
          <a:ext cx="821531"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190500</xdr:colOff>
      <xdr:row>125</xdr:row>
      <xdr:rowOff>66675</xdr:rowOff>
    </xdr:from>
    <xdr:ext cx="821531" cy="657225"/>
    <xdr:pic>
      <xdr:nvPicPr>
        <xdr:cNvPr id="17" name="Рисунок 14" descr="Гарантия 3 года.jpg">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0705425"/>
          <a:ext cx="821531"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57152</xdr:colOff>
      <xdr:row>141</xdr:row>
      <xdr:rowOff>9525</xdr:rowOff>
    </xdr:from>
    <xdr:ext cx="904008" cy="685800"/>
    <xdr:pic>
      <xdr:nvPicPr>
        <xdr:cNvPr id="18" name="Рисунок 14" descr="Гарантия 3 года.jpg">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7402" y="1438275"/>
          <a:ext cx="904008"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142875</xdr:colOff>
      <xdr:row>175</xdr:row>
      <xdr:rowOff>95250</xdr:rowOff>
    </xdr:from>
    <xdr:ext cx="904008" cy="685800"/>
    <xdr:pic>
      <xdr:nvPicPr>
        <xdr:cNvPr id="19" name="Рисунок 14" descr="Гарантия 3 года.jpg">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53900" y="24326850"/>
          <a:ext cx="904008"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76200</xdr:colOff>
      <xdr:row>194</xdr:row>
      <xdr:rowOff>619125</xdr:rowOff>
    </xdr:from>
    <xdr:ext cx="876300" cy="714375"/>
    <xdr:pic>
      <xdr:nvPicPr>
        <xdr:cNvPr id="25" name="Рисунок 24">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696450" y="26349325"/>
          <a:ext cx="876300" cy="714375"/>
        </a:xfrm>
        <a:prstGeom prst="rect">
          <a:avLst/>
        </a:prstGeom>
      </xdr:spPr>
    </xdr:pic>
    <xdr:clientData/>
  </xdr:oneCellAnchor>
  <xdr:oneCellAnchor>
    <xdr:from>
      <xdr:col>13</xdr:col>
      <xdr:colOff>1019175</xdr:colOff>
      <xdr:row>194</xdr:row>
      <xdr:rowOff>304800</xdr:rowOff>
    </xdr:from>
    <xdr:ext cx="1322287" cy="1105377"/>
    <xdr:pic>
      <xdr:nvPicPr>
        <xdr:cNvPr id="26" name="Рисунок 25">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258425" y="26352500"/>
          <a:ext cx="1322287" cy="1105377"/>
        </a:xfrm>
        <a:prstGeom prst="rect">
          <a:avLst/>
        </a:prstGeom>
      </xdr:spPr>
    </xdr:pic>
    <xdr:clientData/>
  </xdr:oneCellAnchor>
  <xdr:oneCellAnchor>
    <xdr:from>
      <xdr:col>13</xdr:col>
      <xdr:colOff>95250</xdr:colOff>
      <xdr:row>201</xdr:row>
      <xdr:rowOff>609600</xdr:rowOff>
    </xdr:from>
    <xdr:ext cx="876300" cy="714375"/>
    <xdr:pic>
      <xdr:nvPicPr>
        <xdr:cNvPr id="27" name="Рисунок 26">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715500" y="27463750"/>
          <a:ext cx="876300" cy="714375"/>
        </a:xfrm>
        <a:prstGeom prst="rect">
          <a:avLst/>
        </a:prstGeom>
      </xdr:spPr>
    </xdr:pic>
    <xdr:clientData/>
  </xdr:oneCellAnchor>
  <xdr:oneCellAnchor>
    <xdr:from>
      <xdr:col>13</xdr:col>
      <xdr:colOff>1095375</xdr:colOff>
      <xdr:row>201</xdr:row>
      <xdr:rowOff>66675</xdr:rowOff>
    </xdr:from>
    <xdr:ext cx="1322287" cy="1098575"/>
    <xdr:pic>
      <xdr:nvPicPr>
        <xdr:cNvPr id="28" name="Рисунок 27">
          <a:extLst>
            <a:ext uri="{FF2B5EF4-FFF2-40B4-BE49-F238E27FC236}">
              <a16:creationId xmlns:a16="http://schemas.microsoft.com/office/drawing/2014/main" id="{00000000-0008-0000-0C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858750" y="60864750"/>
          <a:ext cx="1322287" cy="1098575"/>
        </a:xfrm>
        <a:prstGeom prst="rect">
          <a:avLst/>
        </a:prstGeom>
      </xdr:spPr>
    </xdr:pic>
    <xdr:clientData/>
  </xdr:oneCellAnchor>
  <xdr:oneCellAnchor>
    <xdr:from>
      <xdr:col>13</xdr:col>
      <xdr:colOff>2114551</xdr:colOff>
      <xdr:row>16</xdr:row>
      <xdr:rowOff>9525</xdr:rowOff>
    </xdr:from>
    <xdr:ext cx="847724" cy="678179"/>
    <xdr:pic>
      <xdr:nvPicPr>
        <xdr:cNvPr id="29" name="Рисунок 14" descr="Гарантия 3 года.jpg">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125576" y="5334000"/>
          <a:ext cx="847724" cy="678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2105025</xdr:colOff>
      <xdr:row>5</xdr:row>
      <xdr:rowOff>104775</xdr:rowOff>
    </xdr:from>
    <xdr:ext cx="847724" cy="678179"/>
    <xdr:pic>
      <xdr:nvPicPr>
        <xdr:cNvPr id="34" name="Рисунок 14" descr="Гарантия 3 года.jpg">
          <a:extLst>
            <a:ext uri="{FF2B5EF4-FFF2-40B4-BE49-F238E27FC236}">
              <a16:creationId xmlns:a16="http://schemas.microsoft.com/office/drawing/2014/main" id="{00000000-0008-0000-0C00-00002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116050" y="2200275"/>
          <a:ext cx="847724" cy="678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176213</xdr:colOff>
      <xdr:row>106</xdr:row>
      <xdr:rowOff>47626</xdr:rowOff>
    </xdr:from>
    <xdr:ext cx="864616" cy="704850"/>
    <xdr:pic>
      <xdr:nvPicPr>
        <xdr:cNvPr id="38" name="Рисунок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453938" y="34642426"/>
          <a:ext cx="864616" cy="704850"/>
        </a:xfrm>
        <a:prstGeom prst="rect">
          <a:avLst/>
        </a:prstGeom>
      </xdr:spPr>
    </xdr:pic>
    <xdr:clientData/>
  </xdr:oneCellAnchor>
  <xdr:oneCellAnchor>
    <xdr:from>
      <xdr:col>13</xdr:col>
      <xdr:colOff>2132013</xdr:colOff>
      <xdr:row>49</xdr:row>
      <xdr:rowOff>472017</xdr:rowOff>
    </xdr:from>
    <xdr:ext cx="876300" cy="714375"/>
    <xdr:pic>
      <xdr:nvPicPr>
        <xdr:cNvPr id="39" name="Рисунок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620346" y="16791517"/>
          <a:ext cx="876300" cy="714375"/>
        </a:xfrm>
        <a:prstGeom prst="rect">
          <a:avLst/>
        </a:prstGeom>
      </xdr:spPr>
    </xdr:pic>
    <xdr:clientData/>
  </xdr:oneCellAnchor>
  <xdr:oneCellAnchor>
    <xdr:from>
      <xdr:col>13</xdr:col>
      <xdr:colOff>85726</xdr:colOff>
      <xdr:row>168</xdr:row>
      <xdr:rowOff>171450</xdr:rowOff>
    </xdr:from>
    <xdr:ext cx="821531" cy="657225"/>
    <xdr:pic>
      <xdr:nvPicPr>
        <xdr:cNvPr id="40" name="Рисунок 14" descr="Гарантия 3 года.jpg">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05976" y="13493750"/>
          <a:ext cx="821531"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1000125</xdr:colOff>
      <xdr:row>167</xdr:row>
      <xdr:rowOff>657225</xdr:rowOff>
    </xdr:from>
    <xdr:ext cx="1701800" cy="1397024"/>
    <xdr:pic>
      <xdr:nvPicPr>
        <xdr:cNvPr id="41" name="Рисунок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258425" y="13331825"/>
          <a:ext cx="1701800" cy="1397024"/>
        </a:xfrm>
        <a:prstGeom prst="rect">
          <a:avLst/>
        </a:prstGeom>
      </xdr:spPr>
    </xdr:pic>
    <xdr:clientData/>
  </xdr:oneCellAnchor>
  <xdr:twoCellAnchor editAs="oneCell">
    <xdr:from>
      <xdr:col>13</xdr:col>
      <xdr:colOff>95250</xdr:colOff>
      <xdr:row>5</xdr:row>
      <xdr:rowOff>123825</xdr:rowOff>
    </xdr:from>
    <xdr:to>
      <xdr:col>13</xdr:col>
      <xdr:colOff>1944356</xdr:colOff>
      <xdr:row>5</xdr:row>
      <xdr:rowOff>819150</xdr:rowOff>
    </xdr:to>
    <xdr:pic>
      <xdr:nvPicPr>
        <xdr:cNvPr id="35" name="Рисунок 34">
          <a:extLst>
            <a:ext uri="{FF2B5EF4-FFF2-40B4-BE49-F238E27FC236}">
              <a16:creationId xmlns:a16="http://schemas.microsoft.com/office/drawing/2014/main" id="{638CA59D-C2C4-4A0D-B847-968915DE5D3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106275" y="2219325"/>
          <a:ext cx="1849106"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49</xdr:row>
      <xdr:rowOff>494242</xdr:rowOff>
    </xdr:from>
    <xdr:to>
      <xdr:col>13</xdr:col>
      <xdr:colOff>2030081</xdr:colOff>
      <xdr:row>49</xdr:row>
      <xdr:rowOff>1189567</xdr:rowOff>
    </xdr:to>
    <xdr:pic>
      <xdr:nvPicPr>
        <xdr:cNvPr id="36" name="Рисунок 35">
          <a:extLst>
            <a:ext uri="{FF2B5EF4-FFF2-40B4-BE49-F238E27FC236}">
              <a16:creationId xmlns:a16="http://schemas.microsoft.com/office/drawing/2014/main" id="{EA2CD05B-C6FB-420B-A69E-1C2E63EC1D3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669308" y="16813742"/>
          <a:ext cx="1849106"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16</xdr:row>
      <xdr:rowOff>18697</xdr:rowOff>
    </xdr:from>
    <xdr:to>
      <xdr:col>13</xdr:col>
      <xdr:colOff>2038350</xdr:colOff>
      <xdr:row>16</xdr:row>
      <xdr:rowOff>752475</xdr:rowOff>
    </xdr:to>
    <xdr:pic>
      <xdr:nvPicPr>
        <xdr:cNvPr id="42" name="Рисунок 41">
          <a:extLst>
            <a:ext uri="{FF2B5EF4-FFF2-40B4-BE49-F238E27FC236}">
              <a16:creationId xmlns:a16="http://schemas.microsoft.com/office/drawing/2014/main" id="{9B9A0367-DFB7-4C2F-AD45-1C647193EF6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0" y="5343172"/>
          <a:ext cx="1857375" cy="733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13</xdr:col>
      <xdr:colOff>2171701</xdr:colOff>
      <xdr:row>27</xdr:row>
      <xdr:rowOff>57150</xdr:rowOff>
    </xdr:from>
    <xdr:ext cx="847724" cy="678179"/>
    <xdr:pic>
      <xdr:nvPicPr>
        <xdr:cNvPr id="44" name="Рисунок 14" descr="Гарантия 3 года.jpg">
          <a:extLst>
            <a:ext uri="{FF2B5EF4-FFF2-40B4-BE49-F238E27FC236}">
              <a16:creationId xmlns:a16="http://schemas.microsoft.com/office/drawing/2014/main" id="{6E1F9B70-CF59-472C-95EF-E8AEB22191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182726" y="8448675"/>
          <a:ext cx="847724" cy="678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13</xdr:col>
      <xdr:colOff>238125</xdr:colOff>
      <xdr:row>27</xdr:row>
      <xdr:rowOff>66322</xdr:rowOff>
    </xdr:from>
    <xdr:to>
      <xdr:col>13</xdr:col>
      <xdr:colOff>2095500</xdr:colOff>
      <xdr:row>27</xdr:row>
      <xdr:rowOff>800100</xdr:rowOff>
    </xdr:to>
    <xdr:pic>
      <xdr:nvPicPr>
        <xdr:cNvPr id="45" name="Рисунок 44">
          <a:extLst>
            <a:ext uri="{FF2B5EF4-FFF2-40B4-BE49-F238E27FC236}">
              <a16:creationId xmlns:a16="http://schemas.microsoft.com/office/drawing/2014/main" id="{90690A62-96D4-44CC-ADB6-3121838176A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249150" y="8457847"/>
          <a:ext cx="1857375" cy="733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13</xdr:col>
      <xdr:colOff>122238</xdr:colOff>
      <xdr:row>33</xdr:row>
      <xdr:rowOff>1196975</xdr:rowOff>
    </xdr:from>
    <xdr:ext cx="876300" cy="714375"/>
    <xdr:pic>
      <xdr:nvPicPr>
        <xdr:cNvPr id="46" name="Рисунок 45">
          <a:extLst>
            <a:ext uri="{FF2B5EF4-FFF2-40B4-BE49-F238E27FC236}">
              <a16:creationId xmlns:a16="http://schemas.microsoft.com/office/drawing/2014/main" id="{9EC9E61D-9C7D-45C5-9325-3919EC7F300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580938" y="11769725"/>
          <a:ext cx="876300" cy="714375"/>
        </a:xfrm>
        <a:prstGeom prst="rect">
          <a:avLst/>
        </a:prstGeom>
      </xdr:spPr>
    </xdr:pic>
    <xdr:clientData/>
  </xdr:oneCellAnchor>
  <xdr:oneCellAnchor>
    <xdr:from>
      <xdr:col>13</xdr:col>
      <xdr:colOff>180975</xdr:colOff>
      <xdr:row>33</xdr:row>
      <xdr:rowOff>219075</xdr:rowOff>
    </xdr:from>
    <xdr:ext cx="1849106" cy="695325"/>
    <xdr:pic>
      <xdr:nvPicPr>
        <xdr:cNvPr id="47" name="Рисунок 46">
          <a:extLst>
            <a:ext uri="{FF2B5EF4-FFF2-40B4-BE49-F238E27FC236}">
              <a16:creationId xmlns:a16="http://schemas.microsoft.com/office/drawing/2014/main" id="{6DF558F6-E82F-4FBB-A1BC-0D5F2CCA323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372975" y="13192125"/>
          <a:ext cx="1849106" cy="6953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93663</xdr:colOff>
      <xdr:row>40</xdr:row>
      <xdr:rowOff>1168400</xdr:rowOff>
    </xdr:from>
    <xdr:ext cx="876300" cy="714375"/>
    <xdr:pic>
      <xdr:nvPicPr>
        <xdr:cNvPr id="48" name="Рисунок 47">
          <a:extLst>
            <a:ext uri="{FF2B5EF4-FFF2-40B4-BE49-F238E27FC236}">
              <a16:creationId xmlns:a16="http://schemas.microsoft.com/office/drawing/2014/main" id="{BE40E2FB-5207-487D-BFA7-346CFF60D1C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552363" y="14331950"/>
          <a:ext cx="876300" cy="714375"/>
        </a:xfrm>
        <a:prstGeom prst="rect">
          <a:avLst/>
        </a:prstGeom>
      </xdr:spPr>
    </xdr:pic>
    <xdr:clientData/>
  </xdr:oneCellAnchor>
  <xdr:oneCellAnchor>
    <xdr:from>
      <xdr:col>13</xdr:col>
      <xdr:colOff>180975</xdr:colOff>
      <xdr:row>40</xdr:row>
      <xdr:rowOff>219075</xdr:rowOff>
    </xdr:from>
    <xdr:ext cx="1849106" cy="695325"/>
    <xdr:pic>
      <xdr:nvPicPr>
        <xdr:cNvPr id="49" name="Рисунок 48">
          <a:extLst>
            <a:ext uri="{FF2B5EF4-FFF2-40B4-BE49-F238E27FC236}">
              <a16:creationId xmlns:a16="http://schemas.microsoft.com/office/drawing/2014/main" id="{A2F2B10B-FB94-4E98-B2B9-95BE9CA2C2F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372975" y="15440025"/>
          <a:ext cx="1849106" cy="6953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52388</xdr:colOff>
      <xdr:row>110</xdr:row>
      <xdr:rowOff>38101</xdr:rowOff>
    </xdr:from>
    <xdr:ext cx="864616" cy="704850"/>
    <xdr:pic>
      <xdr:nvPicPr>
        <xdr:cNvPr id="50" name="Рисунок 49">
          <a:extLst>
            <a:ext uri="{FF2B5EF4-FFF2-40B4-BE49-F238E27FC236}">
              <a16:creationId xmlns:a16="http://schemas.microsoft.com/office/drawing/2014/main" id="{AE10FA4A-1D4B-42F3-B0F2-4F000E72123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244388" y="29346526"/>
          <a:ext cx="864616" cy="704850"/>
        </a:xfrm>
        <a:prstGeom prst="rect">
          <a:avLst/>
        </a:prstGeom>
      </xdr:spPr>
    </xdr:pic>
    <xdr:clientData/>
  </xdr:oneCellAnchor>
  <xdr:oneCellAnchor>
    <xdr:from>
      <xdr:col>13</xdr:col>
      <xdr:colOff>2171700</xdr:colOff>
      <xdr:row>33</xdr:row>
      <xdr:rowOff>381000</xdr:rowOff>
    </xdr:from>
    <xdr:ext cx="771652" cy="420343"/>
    <xdr:pic>
      <xdr:nvPicPr>
        <xdr:cNvPr id="53" name="Рисунок 6">
          <a:extLst>
            <a:ext uri="{FF2B5EF4-FFF2-40B4-BE49-F238E27FC236}">
              <a16:creationId xmlns:a16="http://schemas.microsoft.com/office/drawing/2014/main" id="{F69426B1-AC4B-4A2B-BA12-4F2CCA699CE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630400" y="1095375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2143125</xdr:colOff>
      <xdr:row>40</xdr:row>
      <xdr:rowOff>409575</xdr:rowOff>
    </xdr:from>
    <xdr:ext cx="771652" cy="420343"/>
    <xdr:pic>
      <xdr:nvPicPr>
        <xdr:cNvPr id="54" name="Рисунок 6">
          <a:extLst>
            <a:ext uri="{FF2B5EF4-FFF2-40B4-BE49-F238E27FC236}">
              <a16:creationId xmlns:a16="http://schemas.microsoft.com/office/drawing/2014/main" id="{B0E11648-A3E3-4122-8A68-C336C55ECEE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601825" y="13573125"/>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63</xdr:row>
      <xdr:rowOff>0</xdr:rowOff>
    </xdr:from>
    <xdr:ext cx="771652" cy="420343"/>
    <xdr:pic>
      <xdr:nvPicPr>
        <xdr:cNvPr id="55" name="Рисунок 6">
          <a:extLst>
            <a:ext uri="{FF2B5EF4-FFF2-40B4-BE49-F238E27FC236}">
              <a16:creationId xmlns:a16="http://schemas.microsoft.com/office/drawing/2014/main" id="{B33E198D-FEEE-4863-B04B-4893B7DD4C0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458700" y="2158365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70</xdr:row>
      <xdr:rowOff>0</xdr:rowOff>
    </xdr:from>
    <xdr:ext cx="771652" cy="420343"/>
    <xdr:pic>
      <xdr:nvPicPr>
        <xdr:cNvPr id="56" name="Рисунок 6">
          <a:extLst>
            <a:ext uri="{FF2B5EF4-FFF2-40B4-BE49-F238E27FC236}">
              <a16:creationId xmlns:a16="http://schemas.microsoft.com/office/drawing/2014/main" id="{7B45DC1C-B01F-44AC-89D8-EF6E330139C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458700" y="23536275"/>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109</xdr:row>
      <xdr:rowOff>323850</xdr:rowOff>
    </xdr:from>
    <xdr:ext cx="771652" cy="420343"/>
    <xdr:pic>
      <xdr:nvPicPr>
        <xdr:cNvPr id="57" name="Рисунок 6">
          <a:extLst>
            <a:ext uri="{FF2B5EF4-FFF2-40B4-BE49-F238E27FC236}">
              <a16:creationId xmlns:a16="http://schemas.microsoft.com/office/drawing/2014/main" id="{C85C7CDE-08DA-47CF-BEA8-765A506E608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458700" y="3569970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104</xdr:row>
      <xdr:rowOff>0</xdr:rowOff>
    </xdr:from>
    <xdr:ext cx="771652" cy="420343"/>
    <xdr:pic>
      <xdr:nvPicPr>
        <xdr:cNvPr id="58" name="Рисунок 6">
          <a:extLst>
            <a:ext uri="{FF2B5EF4-FFF2-40B4-BE49-F238E27FC236}">
              <a16:creationId xmlns:a16="http://schemas.microsoft.com/office/drawing/2014/main" id="{B375D9FF-44CD-4004-83F0-ED0CE4793C0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458700" y="3408045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12</xdr:col>
      <xdr:colOff>85725</xdr:colOff>
      <xdr:row>0</xdr:row>
      <xdr:rowOff>190500</xdr:rowOff>
    </xdr:from>
    <xdr:ext cx="909637" cy="721858"/>
    <xdr:pic>
      <xdr:nvPicPr>
        <xdr:cNvPr id="3" name="Рисунок 6" descr="Гарантия 3 года.jpg">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05975" y="635000"/>
          <a:ext cx="909637" cy="721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12</xdr:col>
      <xdr:colOff>85727</xdr:colOff>
      <xdr:row>29</xdr:row>
      <xdr:rowOff>247649</xdr:rowOff>
    </xdr:from>
    <xdr:to>
      <xdr:col>13</xdr:col>
      <xdr:colOff>0</xdr:colOff>
      <xdr:row>30</xdr:row>
      <xdr:rowOff>0</xdr:rowOff>
    </xdr:to>
    <xdr:sp macro="" textlink="">
      <xdr:nvSpPr>
        <xdr:cNvPr id="4" name="AutoShape 3732">
          <a:extLst>
            <a:ext uri="{FF2B5EF4-FFF2-40B4-BE49-F238E27FC236}">
              <a16:creationId xmlns:a16="http://schemas.microsoft.com/office/drawing/2014/main" id="{00000000-0008-0000-0D00-000004000000}"/>
            </a:ext>
          </a:extLst>
        </xdr:cNvPr>
        <xdr:cNvSpPr>
          <a:spLocks noChangeArrowheads="1"/>
        </xdr:cNvSpPr>
      </xdr:nvSpPr>
      <xdr:spPr bwMode="auto">
        <a:xfrm>
          <a:off x="9705977" y="7302499"/>
          <a:ext cx="555623" cy="1"/>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ctr" rtl="0">
            <a:defRPr sz="1000"/>
          </a:pPr>
          <a:r>
            <a:rPr lang="ru-RU" sz="1100" b="1" i="0" u="none" strike="noStrike" baseline="0">
              <a:solidFill>
                <a:schemeClr val="tx2"/>
              </a:solidFill>
              <a:latin typeface="Calibri"/>
            </a:rPr>
            <a:t>! Выгодная цена</a:t>
          </a:r>
        </a:p>
        <a:p>
          <a:pPr algn="l" rtl="0">
            <a:defRPr sz="1000"/>
          </a:pPr>
          <a:endParaRPr lang="ru-RU" sz="1100" b="0" i="0" u="none" strike="noStrike" baseline="0">
            <a:solidFill>
              <a:srgbClr val="0066CC"/>
            </a:solidFill>
            <a:latin typeface="Times New Roman"/>
            <a:cs typeface="Times New Roman"/>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oneCellAnchor>
    <xdr:from>
      <xdr:col>12</xdr:col>
      <xdr:colOff>95249</xdr:colOff>
      <xdr:row>74</xdr:row>
      <xdr:rowOff>198020</xdr:rowOff>
    </xdr:from>
    <xdr:ext cx="349251" cy="321224"/>
    <xdr:pic>
      <xdr:nvPicPr>
        <xdr:cNvPr id="11" name="Рисунок 10">
          <a:extLst>
            <a:ext uri="{FF2B5EF4-FFF2-40B4-BE49-F238E27FC236}">
              <a16:creationId xmlns:a16="http://schemas.microsoft.com/office/drawing/2014/main" id="{82C6C571-34AC-4C1A-9457-7445479CEF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96624" y="25248770"/>
          <a:ext cx="349251" cy="321224"/>
        </a:xfrm>
        <a:prstGeom prst="rect">
          <a:avLst/>
        </a:prstGeom>
      </xdr:spPr>
    </xdr:pic>
    <xdr:clientData/>
  </xdr:oneCellAnchor>
  <xdr:oneCellAnchor>
    <xdr:from>
      <xdr:col>12</xdr:col>
      <xdr:colOff>28575</xdr:colOff>
      <xdr:row>68</xdr:row>
      <xdr:rowOff>28575</xdr:rowOff>
    </xdr:from>
    <xdr:ext cx="771652" cy="420343"/>
    <xdr:pic>
      <xdr:nvPicPr>
        <xdr:cNvPr id="6" name="Рисунок 6">
          <a:extLst>
            <a:ext uri="{FF2B5EF4-FFF2-40B4-BE49-F238E27FC236}">
              <a16:creationId xmlns:a16="http://schemas.microsoft.com/office/drawing/2014/main" id="{FD3E2A80-AB56-4BC0-8E37-5D3307A5523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29950" y="2181225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38100</xdr:colOff>
      <xdr:row>66</xdr:row>
      <xdr:rowOff>28575</xdr:rowOff>
    </xdr:from>
    <xdr:ext cx="771652" cy="420343"/>
    <xdr:pic>
      <xdr:nvPicPr>
        <xdr:cNvPr id="7" name="Рисунок 6">
          <a:extLst>
            <a:ext uri="{FF2B5EF4-FFF2-40B4-BE49-F238E27FC236}">
              <a16:creationId xmlns:a16="http://schemas.microsoft.com/office/drawing/2014/main" id="{0D706B47-75FD-4BB2-B113-121DAF9C4C9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39475" y="2131695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12</xdr:col>
      <xdr:colOff>95250</xdr:colOff>
      <xdr:row>0</xdr:row>
      <xdr:rowOff>0</xdr:rowOff>
    </xdr:from>
    <xdr:to>
      <xdr:col>14</xdr:col>
      <xdr:colOff>582083</xdr:colOff>
      <xdr:row>1</xdr:row>
      <xdr:rowOff>190500</xdr:rowOff>
    </xdr:to>
    <xdr:sp macro="" textlink="">
      <xdr:nvSpPr>
        <xdr:cNvPr id="2" name="AutoShape 3732">
          <a:extLst>
            <a:ext uri="{FF2B5EF4-FFF2-40B4-BE49-F238E27FC236}">
              <a16:creationId xmlns:a16="http://schemas.microsoft.com/office/drawing/2014/main" id="{00000000-0008-0000-0E00-000002000000}"/>
            </a:ext>
          </a:extLst>
        </xdr:cNvPr>
        <xdr:cNvSpPr>
          <a:spLocks noChangeArrowheads="1"/>
        </xdr:cNvSpPr>
      </xdr:nvSpPr>
      <xdr:spPr bwMode="auto">
        <a:xfrm>
          <a:off x="11820525" y="447675"/>
          <a:ext cx="1382183" cy="685800"/>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ctr"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В</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производство размещаются под заказ</a:t>
          </a:r>
        </a:p>
        <a:p>
          <a:pPr algn="l" rtl="0">
            <a:defRPr sz="1000"/>
          </a:pPr>
          <a:endParaRPr lang="ru-RU" sz="1100" b="0" i="1" u="none" strike="noStrike" baseline="0">
            <a:solidFill>
              <a:srgbClr val="0066CC"/>
            </a:solidFill>
            <a:latin typeface="Times New Roman"/>
            <a:cs typeface="Times New Roman"/>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oneCellAnchor>
    <xdr:from>
      <xdr:col>15</xdr:col>
      <xdr:colOff>165102</xdr:colOff>
      <xdr:row>0</xdr:row>
      <xdr:rowOff>0</xdr:rowOff>
    </xdr:from>
    <xdr:ext cx="882975" cy="645582"/>
    <xdr:pic>
      <xdr:nvPicPr>
        <xdr:cNvPr id="3" name="Рисунок 6" descr="Гарантия 3 года.jpg">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9602" y="470959"/>
          <a:ext cx="882975" cy="645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104774</xdr:colOff>
      <xdr:row>58</xdr:row>
      <xdr:rowOff>55145</xdr:rowOff>
    </xdr:from>
    <xdr:ext cx="349251" cy="321224"/>
    <xdr:pic>
      <xdr:nvPicPr>
        <xdr:cNvPr id="8" name="Рисунок 7">
          <a:extLst>
            <a:ext uri="{FF2B5EF4-FFF2-40B4-BE49-F238E27FC236}">
              <a16:creationId xmlns:a16="http://schemas.microsoft.com/office/drawing/2014/main" id="{1DAC8949-5D2F-4464-A9C8-73E45FD2AF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06149" y="24696320"/>
          <a:ext cx="349251" cy="321224"/>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11</xdr:col>
      <xdr:colOff>66674</xdr:colOff>
      <xdr:row>0</xdr:row>
      <xdr:rowOff>66674</xdr:rowOff>
    </xdr:from>
    <xdr:to>
      <xdr:col>12</xdr:col>
      <xdr:colOff>485775</xdr:colOff>
      <xdr:row>0</xdr:row>
      <xdr:rowOff>390525</xdr:rowOff>
    </xdr:to>
    <xdr:sp macro="" textlink="">
      <xdr:nvSpPr>
        <xdr:cNvPr id="4" name="AutoShape 3732">
          <a:extLst>
            <a:ext uri="{FF2B5EF4-FFF2-40B4-BE49-F238E27FC236}">
              <a16:creationId xmlns:a16="http://schemas.microsoft.com/office/drawing/2014/main" id="{00000000-0008-0000-1000-000004000000}"/>
            </a:ext>
          </a:extLst>
        </xdr:cNvPr>
        <xdr:cNvSpPr>
          <a:spLocks noChangeArrowheads="1"/>
        </xdr:cNvSpPr>
      </xdr:nvSpPr>
      <xdr:spPr bwMode="auto">
        <a:xfrm>
          <a:off x="9058274" y="2114549"/>
          <a:ext cx="1000126" cy="323851"/>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под заказ</a:t>
          </a:r>
        </a:p>
        <a:p>
          <a:pPr algn="l" rtl="0">
            <a:defRPr sz="1000"/>
          </a:pPr>
          <a:endParaRPr lang="ru-RU" sz="1100" b="1" i="0" u="none" strike="noStrike" baseline="0">
            <a:solidFill>
              <a:srgbClr val="0066CC"/>
            </a:solidFill>
            <a:latin typeface="Calibri"/>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85725</xdr:colOff>
      <xdr:row>0</xdr:row>
      <xdr:rowOff>0</xdr:rowOff>
    </xdr:from>
    <xdr:to>
      <xdr:col>12</xdr:col>
      <xdr:colOff>752475</xdr:colOff>
      <xdr:row>1</xdr:row>
      <xdr:rowOff>190500</xdr:rowOff>
    </xdr:to>
    <xdr:sp macro="" textlink="">
      <xdr:nvSpPr>
        <xdr:cNvPr id="2" name="AutoShape 3732">
          <a:extLst>
            <a:ext uri="{FF2B5EF4-FFF2-40B4-BE49-F238E27FC236}">
              <a16:creationId xmlns:a16="http://schemas.microsoft.com/office/drawing/2014/main" id="{00000000-0008-0000-1100-000002000000}"/>
            </a:ext>
          </a:extLst>
        </xdr:cNvPr>
        <xdr:cNvSpPr>
          <a:spLocks noChangeArrowheads="1"/>
        </xdr:cNvSpPr>
      </xdr:nvSpPr>
      <xdr:spPr bwMode="auto">
        <a:xfrm>
          <a:off x="8248650" y="400050"/>
          <a:ext cx="1276350" cy="714375"/>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Размещаются в производство под заказ</a:t>
          </a:r>
        </a:p>
        <a:p>
          <a:pPr algn="l" rtl="0">
            <a:defRPr sz="1000"/>
          </a:pPr>
          <a:endParaRPr lang="ru-RU" sz="1100" b="0" i="0" u="none" strike="noStrike" baseline="0">
            <a:solidFill>
              <a:srgbClr val="0066CC"/>
            </a:solidFill>
            <a:latin typeface="Times New Roman"/>
            <a:cs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114302</xdr:colOff>
      <xdr:row>0</xdr:row>
      <xdr:rowOff>0</xdr:rowOff>
    </xdr:from>
    <xdr:to>
      <xdr:col>13</xdr:col>
      <xdr:colOff>561975</xdr:colOff>
      <xdr:row>1</xdr:row>
      <xdr:rowOff>304800</xdr:rowOff>
    </xdr:to>
    <xdr:sp macro="" textlink="">
      <xdr:nvSpPr>
        <xdr:cNvPr id="5" name="AutoShape 3732">
          <a:extLst>
            <a:ext uri="{FF2B5EF4-FFF2-40B4-BE49-F238E27FC236}">
              <a16:creationId xmlns:a16="http://schemas.microsoft.com/office/drawing/2014/main" id="{00000000-0008-0000-1200-000005000000}"/>
            </a:ext>
          </a:extLst>
        </xdr:cNvPr>
        <xdr:cNvSpPr>
          <a:spLocks noChangeArrowheads="1"/>
        </xdr:cNvSpPr>
      </xdr:nvSpPr>
      <xdr:spPr bwMode="auto">
        <a:xfrm>
          <a:off x="8839202" y="0"/>
          <a:ext cx="1800223" cy="552450"/>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Размещаются в производство под заказ</a:t>
          </a:r>
        </a:p>
        <a:p>
          <a:pPr algn="l" rtl="0">
            <a:defRPr sz="1000"/>
          </a:pPr>
          <a:endParaRPr lang="en-US" sz="1100" b="1" i="0" u="none" strike="noStrike" baseline="0">
            <a:solidFill>
              <a:schemeClr val="tx2">
                <a:lumMod val="75000"/>
              </a:schemeClr>
            </a:solidFill>
            <a:latin typeface="Calibri"/>
          </a:endParaRPr>
        </a:p>
        <a:p>
          <a:pPr algn="l" rtl="0">
            <a:defRPr sz="1000"/>
          </a:pPr>
          <a:endParaRPr lang="ru-RU" sz="1100" b="1" i="0" u="none" strike="noStrike" baseline="0">
            <a:solidFill>
              <a:schemeClr val="tx2">
                <a:lumMod val="75000"/>
              </a:schemeClr>
            </a:solidFill>
            <a:latin typeface="Calibri"/>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oneCellAnchor>
    <xdr:from>
      <xdr:col>11</xdr:col>
      <xdr:colOff>0</xdr:colOff>
      <xdr:row>7</xdr:row>
      <xdr:rowOff>0</xdr:rowOff>
    </xdr:from>
    <xdr:ext cx="771652" cy="420343"/>
    <xdr:pic>
      <xdr:nvPicPr>
        <xdr:cNvPr id="6" name="Рисунок 5">
          <a:extLst>
            <a:ext uri="{FF2B5EF4-FFF2-40B4-BE49-F238E27FC236}">
              <a16:creationId xmlns:a16="http://schemas.microsoft.com/office/drawing/2014/main" id="{71244B56-E470-4524-855D-BEEDF056DE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34425" y="222885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22</xdr:row>
      <xdr:rowOff>0</xdr:rowOff>
    </xdr:from>
    <xdr:ext cx="771652" cy="420343"/>
    <xdr:pic>
      <xdr:nvPicPr>
        <xdr:cNvPr id="7" name="Рисунок 6">
          <a:extLst>
            <a:ext uri="{FF2B5EF4-FFF2-40B4-BE49-F238E27FC236}">
              <a16:creationId xmlns:a16="http://schemas.microsoft.com/office/drawing/2014/main" id="{838DDB13-7918-4818-B2C6-713A5FF24A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34425" y="6296025"/>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33</xdr:row>
      <xdr:rowOff>0</xdr:rowOff>
    </xdr:from>
    <xdr:ext cx="771652" cy="420343"/>
    <xdr:pic>
      <xdr:nvPicPr>
        <xdr:cNvPr id="8" name="Рисунок 7">
          <a:extLst>
            <a:ext uri="{FF2B5EF4-FFF2-40B4-BE49-F238E27FC236}">
              <a16:creationId xmlns:a16="http://schemas.microsoft.com/office/drawing/2014/main" id="{A302242D-959A-4ECE-8D7A-C3B192A590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34425" y="931545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42</xdr:row>
      <xdr:rowOff>0</xdr:rowOff>
    </xdr:from>
    <xdr:ext cx="771652" cy="420343"/>
    <xdr:pic>
      <xdr:nvPicPr>
        <xdr:cNvPr id="9" name="Рисунок 8">
          <a:extLst>
            <a:ext uri="{FF2B5EF4-FFF2-40B4-BE49-F238E27FC236}">
              <a16:creationId xmlns:a16="http://schemas.microsoft.com/office/drawing/2014/main" id="{77776215-E8FF-4F06-86D0-2853D55BE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34425" y="11820525"/>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53</xdr:row>
      <xdr:rowOff>0</xdr:rowOff>
    </xdr:from>
    <xdr:ext cx="771652" cy="420343"/>
    <xdr:pic>
      <xdr:nvPicPr>
        <xdr:cNvPr id="10" name="Рисунок 9">
          <a:extLst>
            <a:ext uri="{FF2B5EF4-FFF2-40B4-BE49-F238E27FC236}">
              <a16:creationId xmlns:a16="http://schemas.microsoft.com/office/drawing/2014/main" id="{46D738C2-9719-40B4-8E90-3EAC705FF3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34425" y="14773275"/>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63</xdr:row>
      <xdr:rowOff>0</xdr:rowOff>
    </xdr:from>
    <xdr:ext cx="771652" cy="420343"/>
    <xdr:pic>
      <xdr:nvPicPr>
        <xdr:cNvPr id="11" name="Рисунок 10">
          <a:extLst>
            <a:ext uri="{FF2B5EF4-FFF2-40B4-BE49-F238E27FC236}">
              <a16:creationId xmlns:a16="http://schemas.microsoft.com/office/drawing/2014/main" id="{F4080295-B71B-41E3-AF35-4C63A93841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34425" y="1746885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xdr:colOff>
      <xdr:row>1</xdr:row>
      <xdr:rowOff>2036</xdr:rowOff>
    </xdr:to>
    <xdr:pic>
      <xdr:nvPicPr>
        <xdr:cNvPr id="4" name="Рисунок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6115050" cy="7545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0</xdr:colOff>
      <xdr:row>4</xdr:row>
      <xdr:rowOff>152400</xdr:rowOff>
    </xdr:to>
    <xdr:pic>
      <xdr:nvPicPr>
        <xdr:cNvPr id="4" name="Рисунок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
          <a:ext cx="6648450" cy="819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3</xdr:col>
      <xdr:colOff>9525</xdr:colOff>
      <xdr:row>22</xdr:row>
      <xdr:rowOff>142875</xdr:rowOff>
    </xdr:to>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
          <a:ext cx="6419850" cy="3695700"/>
        </a:xfrm>
        <a:prstGeom prst="rect">
          <a:avLst/>
        </a:prstGeom>
      </xdr:spPr>
    </xdr:pic>
    <xdr:clientData/>
  </xdr:twoCellAnchor>
  <xdr:twoCellAnchor>
    <xdr:from>
      <xdr:col>1</xdr:col>
      <xdr:colOff>47625</xdr:colOff>
      <xdr:row>17</xdr:row>
      <xdr:rowOff>28575</xdr:rowOff>
    </xdr:from>
    <xdr:to>
      <xdr:col>1</xdr:col>
      <xdr:colOff>2362200</xdr:colOff>
      <xdr:row>22</xdr:row>
      <xdr:rowOff>9526</xdr:rowOff>
    </xdr:to>
    <xdr:sp macro="" textlink="">
      <xdr:nvSpPr>
        <xdr:cNvPr id="4" name="Text Box 1">
          <a:extLst>
            <a:ext uri="{FF2B5EF4-FFF2-40B4-BE49-F238E27FC236}">
              <a16:creationId xmlns:a16="http://schemas.microsoft.com/office/drawing/2014/main" id="{00000000-0008-0000-0300-000004000000}"/>
            </a:ext>
          </a:extLst>
        </xdr:cNvPr>
        <xdr:cNvSpPr txBox="1">
          <a:spLocks noChangeArrowheads="1"/>
        </xdr:cNvSpPr>
      </xdr:nvSpPr>
      <xdr:spPr bwMode="auto">
        <a:xfrm>
          <a:off x="361950" y="2800350"/>
          <a:ext cx="2314575" cy="790576"/>
        </a:xfrm>
        <a:prstGeom prst="rect">
          <a:avLst/>
        </a:prstGeom>
        <a:noFill/>
        <a:ln w="9525">
          <a:noFill/>
          <a:miter lim="800000"/>
          <a:headEnd/>
          <a:tailEnd/>
        </a:ln>
      </xdr:spPr>
      <xdr:txBody>
        <a:bodyPr vertOverflow="clip" wrap="square" lIns="27432" tIns="22860" rIns="0" bIns="0" anchor="t" upright="1"/>
        <a:lstStyle/>
        <a:p>
          <a:pPr algn="l" rtl="0">
            <a:defRPr sz="1000"/>
          </a:pPr>
          <a:r>
            <a:rPr lang="ru-RU" sz="800" b="0" i="0" u="none" strike="noStrike" baseline="0">
              <a:solidFill>
                <a:schemeClr val="bg1"/>
              </a:solidFill>
              <a:latin typeface="Arial"/>
              <a:cs typeface="Arial"/>
            </a:rPr>
            <a:t>Предлагаем вам готовый набор материалов для наполнения карточек товаров вашего сайта. Готовый сайт для тех, кто хочет попробовать интернет-продажи. И набор материалов для запуска интернет-рекламы </a:t>
          </a:r>
          <a:endParaRPr lang="en-US" sz="800" b="0" i="0" u="none" strike="noStrike" baseline="0">
            <a:solidFill>
              <a:schemeClr val="bg1"/>
            </a:solidFill>
            <a:latin typeface="Arial"/>
            <a:cs typeface="Arial"/>
          </a:endParaRPr>
        </a:p>
        <a:p>
          <a:pPr algn="l" rtl="0">
            <a:defRPr sz="1000"/>
          </a:pPr>
          <a:r>
            <a:rPr lang="ru-RU" sz="800" b="0" i="0" u="none" strike="noStrike" baseline="0">
              <a:solidFill>
                <a:schemeClr val="bg1"/>
              </a:solidFill>
              <a:latin typeface="Arial"/>
              <a:cs typeface="Arial"/>
            </a:rPr>
            <a:t>по бренду MDV.</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133350</xdr:colOff>
      <xdr:row>72</xdr:row>
      <xdr:rowOff>57150</xdr:rowOff>
    </xdr:from>
    <xdr:to>
      <xdr:col>13</xdr:col>
      <xdr:colOff>322379</xdr:colOff>
      <xdr:row>75</xdr:row>
      <xdr:rowOff>104775</xdr:rowOff>
    </xdr:to>
    <xdr:pic>
      <xdr:nvPicPr>
        <xdr:cNvPr id="258048" name="Рисунок 6" descr="Гарантия 3 года.jpg">
          <a:extLst>
            <a:ext uri="{FF2B5EF4-FFF2-40B4-BE49-F238E27FC236}">
              <a16:creationId xmlns:a16="http://schemas.microsoft.com/office/drawing/2014/main" id="{00000000-0008-0000-0400-000000F003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63075" y="14249400"/>
          <a:ext cx="80497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76201</xdr:colOff>
      <xdr:row>362</xdr:row>
      <xdr:rowOff>28575</xdr:rowOff>
    </xdr:from>
    <xdr:to>
      <xdr:col>13</xdr:col>
      <xdr:colOff>419100</xdr:colOff>
      <xdr:row>363</xdr:row>
      <xdr:rowOff>142875</xdr:rowOff>
    </xdr:to>
    <xdr:sp macro="" textlink="">
      <xdr:nvSpPr>
        <xdr:cNvPr id="20" name="AutoShape 3732">
          <a:extLst>
            <a:ext uri="{FF2B5EF4-FFF2-40B4-BE49-F238E27FC236}">
              <a16:creationId xmlns:a16="http://schemas.microsoft.com/office/drawing/2014/main" id="{00000000-0008-0000-0400-000014000000}"/>
            </a:ext>
          </a:extLst>
        </xdr:cNvPr>
        <xdr:cNvSpPr>
          <a:spLocks noChangeArrowheads="1"/>
        </xdr:cNvSpPr>
      </xdr:nvSpPr>
      <xdr:spPr bwMode="auto">
        <a:xfrm>
          <a:off x="10353676" y="69522975"/>
          <a:ext cx="923924" cy="285750"/>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под заказ</a:t>
          </a:r>
        </a:p>
        <a:p>
          <a:pPr algn="l" rtl="0">
            <a:defRPr sz="1000"/>
          </a:pPr>
          <a:endParaRPr lang="ru-RU" sz="1100" b="1" i="0" u="none" strike="noStrike" baseline="0">
            <a:solidFill>
              <a:srgbClr val="0066CC"/>
            </a:solidFill>
            <a:latin typeface="Calibri"/>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twoCellAnchor>
    <xdr:from>
      <xdr:col>12</xdr:col>
      <xdr:colOff>76201</xdr:colOff>
      <xdr:row>368</xdr:row>
      <xdr:rowOff>47625</xdr:rowOff>
    </xdr:from>
    <xdr:to>
      <xdr:col>13</xdr:col>
      <xdr:colOff>457200</xdr:colOff>
      <xdr:row>370</xdr:row>
      <xdr:rowOff>0</xdr:rowOff>
    </xdr:to>
    <xdr:sp macro="" textlink="">
      <xdr:nvSpPr>
        <xdr:cNvPr id="21" name="AutoShape 3732">
          <a:extLst>
            <a:ext uri="{FF2B5EF4-FFF2-40B4-BE49-F238E27FC236}">
              <a16:creationId xmlns:a16="http://schemas.microsoft.com/office/drawing/2014/main" id="{00000000-0008-0000-0400-000015000000}"/>
            </a:ext>
          </a:extLst>
        </xdr:cNvPr>
        <xdr:cNvSpPr>
          <a:spLocks noChangeArrowheads="1"/>
        </xdr:cNvSpPr>
      </xdr:nvSpPr>
      <xdr:spPr bwMode="auto">
        <a:xfrm>
          <a:off x="10353676" y="70361175"/>
          <a:ext cx="962024" cy="314325"/>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под заказ</a:t>
          </a:r>
        </a:p>
        <a:p>
          <a:pPr algn="l" rtl="0">
            <a:defRPr sz="1000"/>
          </a:pPr>
          <a:endParaRPr lang="ru-RU" sz="1100" b="1" i="0" u="none" strike="noStrike" baseline="0">
            <a:solidFill>
              <a:schemeClr val="tx2">
                <a:lumMod val="75000"/>
              </a:schemeClr>
            </a:solidFill>
            <a:latin typeface="Calibri"/>
          </a:endParaRPr>
        </a:p>
        <a:p>
          <a:pPr algn="l" rtl="0">
            <a:defRPr sz="1000"/>
          </a:pPr>
          <a:endParaRPr lang="ru-RU" sz="1100" b="0" i="0" u="none" strike="noStrike" baseline="0">
            <a:solidFill>
              <a:schemeClr val="tx2">
                <a:lumMod val="75000"/>
              </a:schemeClr>
            </a:solidFill>
            <a:latin typeface="Times New Roman"/>
            <a:cs typeface="Times New Roman"/>
          </a:endParaRPr>
        </a:p>
      </xdr:txBody>
    </xdr:sp>
    <xdr:clientData/>
  </xdr:twoCellAnchor>
  <xdr:twoCellAnchor editAs="oneCell">
    <xdr:from>
      <xdr:col>12</xdr:col>
      <xdr:colOff>133351</xdr:colOff>
      <xdr:row>77</xdr:row>
      <xdr:rowOff>66675</xdr:rowOff>
    </xdr:from>
    <xdr:to>
      <xdr:col>13</xdr:col>
      <xdr:colOff>333375</xdr:colOff>
      <xdr:row>79</xdr:row>
      <xdr:rowOff>193019</xdr:rowOff>
    </xdr:to>
    <xdr:pic>
      <xdr:nvPicPr>
        <xdr:cNvPr id="258056" name="Рисунок 6" descr="Гарантия 3 года.jpg">
          <a:extLst>
            <a:ext uri="{FF2B5EF4-FFF2-40B4-BE49-F238E27FC236}">
              <a16:creationId xmlns:a16="http://schemas.microsoft.com/office/drawing/2014/main" id="{00000000-0008-0000-0400-000008F003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87001" y="15706725"/>
          <a:ext cx="809624" cy="640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47625</xdr:colOff>
      <xdr:row>5</xdr:row>
      <xdr:rowOff>85725</xdr:rowOff>
    </xdr:from>
    <xdr:ext cx="857852" cy="657226"/>
    <xdr:pic>
      <xdr:nvPicPr>
        <xdr:cNvPr id="14" name="Рисунок 6" descr="Гарантия 3 года.jpg">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77350" y="3552825"/>
          <a:ext cx="857852"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95250</xdr:colOff>
      <xdr:row>20</xdr:row>
      <xdr:rowOff>28575</xdr:rowOff>
    </xdr:from>
    <xdr:ext cx="855987" cy="647700"/>
    <xdr:pic>
      <xdr:nvPicPr>
        <xdr:cNvPr id="15" name="Рисунок 6" descr="Гарантия 3 года.jpg">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24975" y="6029325"/>
          <a:ext cx="855987"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12</xdr:col>
      <xdr:colOff>85726</xdr:colOff>
      <xdr:row>178</xdr:row>
      <xdr:rowOff>247650</xdr:rowOff>
    </xdr:from>
    <xdr:to>
      <xdr:col>13</xdr:col>
      <xdr:colOff>571501</xdr:colOff>
      <xdr:row>178</xdr:row>
      <xdr:rowOff>590549</xdr:rowOff>
    </xdr:to>
    <xdr:sp macro="" textlink="">
      <xdr:nvSpPr>
        <xdr:cNvPr id="26" name="AutoShape 3732">
          <a:extLst>
            <a:ext uri="{FF2B5EF4-FFF2-40B4-BE49-F238E27FC236}">
              <a16:creationId xmlns:a16="http://schemas.microsoft.com/office/drawing/2014/main" id="{00000000-0008-0000-0400-00001A000000}"/>
            </a:ext>
          </a:extLst>
        </xdr:cNvPr>
        <xdr:cNvSpPr>
          <a:spLocks noChangeArrowheads="1"/>
        </xdr:cNvSpPr>
      </xdr:nvSpPr>
      <xdr:spPr bwMode="auto">
        <a:xfrm>
          <a:off x="10363201" y="36680775"/>
          <a:ext cx="1066800" cy="342899"/>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под заказ</a:t>
          </a:r>
        </a:p>
        <a:p>
          <a:pPr algn="l" rtl="0">
            <a:defRPr sz="1000"/>
          </a:pPr>
          <a:endParaRPr lang="ru-RU" sz="1100" b="1" i="0" u="none" strike="noStrike" baseline="0">
            <a:solidFill>
              <a:srgbClr val="0066CC"/>
            </a:solidFill>
            <a:latin typeface="Calibri"/>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oneCellAnchor>
    <xdr:from>
      <xdr:col>12</xdr:col>
      <xdr:colOff>47625</xdr:colOff>
      <xdr:row>40</xdr:row>
      <xdr:rowOff>85725</xdr:rowOff>
    </xdr:from>
    <xdr:ext cx="857852" cy="657226"/>
    <xdr:pic>
      <xdr:nvPicPr>
        <xdr:cNvPr id="30" name="Рисунок 6" descr="Гарантия 3 года.jpg">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25100" y="7743825"/>
          <a:ext cx="857852"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47625</xdr:colOff>
      <xdr:row>53</xdr:row>
      <xdr:rowOff>85725</xdr:rowOff>
    </xdr:from>
    <xdr:ext cx="857852" cy="657226"/>
    <xdr:pic>
      <xdr:nvPicPr>
        <xdr:cNvPr id="38" name="Рисунок 6" descr="Гарантия 3 года.jpg">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25100" y="10106025"/>
          <a:ext cx="857852"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47625</xdr:colOff>
      <xdr:row>53</xdr:row>
      <xdr:rowOff>85725</xdr:rowOff>
    </xdr:from>
    <xdr:ext cx="857852" cy="657226"/>
    <xdr:pic>
      <xdr:nvPicPr>
        <xdr:cNvPr id="41" name="Рисунок 6" descr="Гарантия 3 года.jpg">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25100" y="10106025"/>
          <a:ext cx="857852"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385</xdr:row>
      <xdr:rowOff>0</xdr:rowOff>
    </xdr:from>
    <xdr:ext cx="649252" cy="353668"/>
    <xdr:pic>
      <xdr:nvPicPr>
        <xdr:cNvPr id="24" name="Рисунок 6">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77475" y="85258275"/>
          <a:ext cx="649252" cy="353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9525</xdr:colOff>
      <xdr:row>229</xdr:row>
      <xdr:rowOff>114300</xdr:rowOff>
    </xdr:from>
    <xdr:ext cx="649252" cy="353668"/>
    <xdr:pic>
      <xdr:nvPicPr>
        <xdr:cNvPr id="40" name="Рисунок 6">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67925" y="50673000"/>
          <a:ext cx="649252" cy="353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9525</xdr:colOff>
      <xdr:row>193</xdr:row>
      <xdr:rowOff>28575</xdr:rowOff>
    </xdr:from>
    <xdr:ext cx="509367" cy="277468"/>
    <xdr:pic>
      <xdr:nvPicPr>
        <xdr:cNvPr id="25" name="Рисунок 6">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67925" y="43700700"/>
          <a:ext cx="509367" cy="277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198</xdr:row>
      <xdr:rowOff>0</xdr:rowOff>
    </xdr:from>
    <xdr:ext cx="509367" cy="277468"/>
    <xdr:pic>
      <xdr:nvPicPr>
        <xdr:cNvPr id="27" name="Рисунок 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58400" y="44929425"/>
          <a:ext cx="509367" cy="277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113</xdr:row>
      <xdr:rowOff>0</xdr:rowOff>
    </xdr:from>
    <xdr:ext cx="509367" cy="277468"/>
    <xdr:pic>
      <xdr:nvPicPr>
        <xdr:cNvPr id="34" name="Рисунок 6">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58400" y="26879550"/>
          <a:ext cx="509367" cy="277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108</xdr:row>
      <xdr:rowOff>57150</xdr:rowOff>
    </xdr:from>
    <xdr:ext cx="509367" cy="277468"/>
    <xdr:pic>
      <xdr:nvPicPr>
        <xdr:cNvPr id="37" name="Рисунок 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58400" y="25803225"/>
          <a:ext cx="509367" cy="277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9525</xdr:colOff>
      <xdr:row>272</xdr:row>
      <xdr:rowOff>47625</xdr:rowOff>
    </xdr:from>
    <xdr:ext cx="509367" cy="277468"/>
    <xdr:pic>
      <xdr:nvPicPr>
        <xdr:cNvPr id="42" name="Рисунок 6">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67925" y="60093225"/>
          <a:ext cx="509367" cy="277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386</xdr:row>
      <xdr:rowOff>247650</xdr:rowOff>
    </xdr:from>
    <xdr:ext cx="649252" cy="353668"/>
    <xdr:pic>
      <xdr:nvPicPr>
        <xdr:cNvPr id="44" name="Рисунок 6">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58400" y="86839425"/>
          <a:ext cx="649252" cy="353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379</xdr:row>
      <xdr:rowOff>0</xdr:rowOff>
    </xdr:from>
    <xdr:ext cx="649252" cy="353668"/>
    <xdr:pic>
      <xdr:nvPicPr>
        <xdr:cNvPr id="29" name="Рисунок 6">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53650" y="84734400"/>
          <a:ext cx="649252" cy="353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388</xdr:row>
      <xdr:rowOff>0</xdr:rowOff>
    </xdr:from>
    <xdr:ext cx="649252" cy="353668"/>
    <xdr:pic>
      <xdr:nvPicPr>
        <xdr:cNvPr id="35" name="Рисунок 6">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53650" y="86096475"/>
          <a:ext cx="649252" cy="353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415</xdr:row>
      <xdr:rowOff>0</xdr:rowOff>
    </xdr:from>
    <xdr:ext cx="771652" cy="420343"/>
    <xdr:pic>
      <xdr:nvPicPr>
        <xdr:cNvPr id="46" name="Рисунок 6">
          <a:extLst>
            <a:ext uri="{FF2B5EF4-FFF2-40B4-BE49-F238E27FC236}">
              <a16:creationId xmlns:a16="http://schemas.microsoft.com/office/drawing/2014/main" id="{992A632A-D5C0-4E36-A3D0-69D2C3DCC40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53650" y="9490710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415</xdr:row>
      <xdr:rowOff>381000</xdr:rowOff>
    </xdr:from>
    <xdr:ext cx="771652" cy="420343"/>
    <xdr:pic>
      <xdr:nvPicPr>
        <xdr:cNvPr id="47" name="Рисунок 46">
          <a:extLst>
            <a:ext uri="{FF2B5EF4-FFF2-40B4-BE49-F238E27FC236}">
              <a16:creationId xmlns:a16="http://schemas.microsoft.com/office/drawing/2014/main" id="{5DA0828A-1833-4F43-9F78-AA81C923DB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53650" y="9528810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12</xdr:col>
      <xdr:colOff>66675</xdr:colOff>
      <xdr:row>4</xdr:row>
      <xdr:rowOff>57150</xdr:rowOff>
    </xdr:from>
    <xdr:ext cx="855987" cy="647700"/>
    <xdr:pic>
      <xdr:nvPicPr>
        <xdr:cNvPr id="9" name="Рисунок 6" descr="Гарантия 3 года.jpg">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1400" y="2019300"/>
          <a:ext cx="855987"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65</xdr:row>
      <xdr:rowOff>19050</xdr:rowOff>
    </xdr:from>
    <xdr:ext cx="649252" cy="353668"/>
    <xdr:pic>
      <xdr:nvPicPr>
        <xdr:cNvPr id="5" name="Рисунок 6">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77450" y="13335000"/>
          <a:ext cx="649252" cy="353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857251</xdr:colOff>
      <xdr:row>105</xdr:row>
      <xdr:rowOff>17865</xdr:rowOff>
    </xdr:from>
    <xdr:ext cx="590550" cy="339663"/>
    <xdr:pic>
      <xdr:nvPicPr>
        <xdr:cNvPr id="6" name="Рисунок 6">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58401" y="24906690"/>
          <a:ext cx="590550" cy="339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93</xdr:row>
      <xdr:rowOff>60262</xdr:rowOff>
    </xdr:from>
    <xdr:ext cx="600075" cy="345141"/>
    <xdr:pic>
      <xdr:nvPicPr>
        <xdr:cNvPr id="7" name="Рисунок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77450" y="21396262"/>
          <a:ext cx="600075" cy="345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95</xdr:row>
      <xdr:rowOff>0</xdr:rowOff>
    </xdr:from>
    <xdr:ext cx="649252" cy="353668"/>
    <xdr:pic>
      <xdr:nvPicPr>
        <xdr:cNvPr id="8" name="Рисунок 6">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53650" y="86096475"/>
          <a:ext cx="649252" cy="353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6350</xdr:colOff>
      <xdr:row>0</xdr:row>
      <xdr:rowOff>6350</xdr:rowOff>
    </xdr:to>
    <xdr:pic>
      <xdr:nvPicPr>
        <xdr:cNvPr id="2" name="Picture 4">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6350</xdr:colOff>
      <xdr:row>0</xdr:row>
      <xdr:rowOff>6350</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6350</xdr:colOff>
      <xdr:row>0</xdr:row>
      <xdr:rowOff>6350</xdr:rowOff>
    </xdr:to>
    <xdr:pic>
      <xdr:nvPicPr>
        <xdr:cNvPr id="4" name="Picture 4">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6350</xdr:colOff>
      <xdr:row>0</xdr:row>
      <xdr:rowOff>6350</xdr:rowOff>
    </xdr:to>
    <xdr:pic>
      <xdr:nvPicPr>
        <xdr:cNvPr id="5" name="Picture 5">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0</xdr:colOff>
      <xdr:row>12</xdr:row>
      <xdr:rowOff>0</xdr:rowOff>
    </xdr:from>
    <xdr:ext cx="771652" cy="420343"/>
    <xdr:pic>
      <xdr:nvPicPr>
        <xdr:cNvPr id="6" name="Рисунок 6">
          <a:extLst>
            <a:ext uri="{FF2B5EF4-FFF2-40B4-BE49-F238E27FC236}">
              <a16:creationId xmlns:a16="http://schemas.microsoft.com/office/drawing/2014/main" id="{C109AD9C-1093-4518-AF97-AC7C4E4633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86825" y="6010275"/>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0</xdr:row>
      <xdr:rowOff>9525</xdr:rowOff>
    </xdr:to>
    <xdr:pic>
      <xdr:nvPicPr>
        <xdr:cNvPr id="263168" name="Picture 4">
          <a:extLst>
            <a:ext uri="{FF2B5EF4-FFF2-40B4-BE49-F238E27FC236}">
              <a16:creationId xmlns:a16="http://schemas.microsoft.com/office/drawing/2014/main" id="{00000000-0008-0000-0700-00000004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9525</xdr:colOff>
      <xdr:row>0</xdr:row>
      <xdr:rowOff>9525</xdr:rowOff>
    </xdr:to>
    <xdr:pic>
      <xdr:nvPicPr>
        <xdr:cNvPr id="263169" name="Picture 2">
          <a:extLst>
            <a:ext uri="{FF2B5EF4-FFF2-40B4-BE49-F238E27FC236}">
              <a16:creationId xmlns:a16="http://schemas.microsoft.com/office/drawing/2014/main" id="{00000000-0008-0000-0700-00000104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9525</xdr:colOff>
      <xdr:row>0</xdr:row>
      <xdr:rowOff>9525</xdr:rowOff>
    </xdr:to>
    <xdr:pic>
      <xdr:nvPicPr>
        <xdr:cNvPr id="263170" name="Picture 4">
          <a:extLst>
            <a:ext uri="{FF2B5EF4-FFF2-40B4-BE49-F238E27FC236}">
              <a16:creationId xmlns:a16="http://schemas.microsoft.com/office/drawing/2014/main" id="{00000000-0008-0000-0700-00000204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9525</xdr:colOff>
      <xdr:row>0</xdr:row>
      <xdr:rowOff>9525</xdr:rowOff>
    </xdr:to>
    <xdr:pic>
      <xdr:nvPicPr>
        <xdr:cNvPr id="263171" name="Picture 5">
          <a:extLst>
            <a:ext uri="{FF2B5EF4-FFF2-40B4-BE49-F238E27FC236}">
              <a16:creationId xmlns:a16="http://schemas.microsoft.com/office/drawing/2014/main" id="{00000000-0008-0000-0700-00000304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9525</xdr:colOff>
      <xdr:row>23</xdr:row>
      <xdr:rowOff>0</xdr:rowOff>
    </xdr:from>
    <xdr:ext cx="771652" cy="420343"/>
    <xdr:pic>
      <xdr:nvPicPr>
        <xdr:cNvPr id="6" name="Рисунок 6">
          <a:extLst>
            <a:ext uri="{FF2B5EF4-FFF2-40B4-BE49-F238E27FC236}">
              <a16:creationId xmlns:a16="http://schemas.microsoft.com/office/drawing/2014/main" id="{A4B624A2-742E-4B18-8852-AA83B23728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72925" y="651510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9525</xdr:colOff>
      <xdr:row>24</xdr:row>
      <xdr:rowOff>19050</xdr:rowOff>
    </xdr:from>
    <xdr:ext cx="771652" cy="420343"/>
    <xdr:pic>
      <xdr:nvPicPr>
        <xdr:cNvPr id="7" name="Рисунок 6">
          <a:extLst>
            <a:ext uri="{FF2B5EF4-FFF2-40B4-BE49-F238E27FC236}">
              <a16:creationId xmlns:a16="http://schemas.microsoft.com/office/drawing/2014/main" id="{04170567-E3D9-40C6-BBA6-3993D32A89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72925" y="689610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xdr:colOff>
      <xdr:row>0</xdr:row>
      <xdr:rowOff>15875</xdr:rowOff>
    </xdr:to>
    <xdr:pic>
      <xdr:nvPicPr>
        <xdr:cNvPr id="2" name="Picture 4">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340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15875</xdr:colOff>
      <xdr:row>0</xdr:row>
      <xdr:rowOff>15875</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340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15875</xdr:colOff>
      <xdr:row>0</xdr:row>
      <xdr:rowOff>15875</xdr:rowOff>
    </xdr:to>
    <xdr:pic>
      <xdr:nvPicPr>
        <xdr:cNvPr id="4" name="Picture 4">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340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15875</xdr:colOff>
      <xdr:row>0</xdr:row>
      <xdr:rowOff>15875</xdr:rowOff>
    </xdr:to>
    <xdr:pic>
      <xdr:nvPicPr>
        <xdr:cNvPr id="5" name="Picture 5">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340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11</xdr:col>
      <xdr:colOff>825500</xdr:colOff>
      <xdr:row>38</xdr:row>
      <xdr:rowOff>0</xdr:rowOff>
    </xdr:from>
    <xdr:ext cx="771652" cy="420343"/>
    <xdr:pic>
      <xdr:nvPicPr>
        <xdr:cNvPr id="6" name="Рисунок 6">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39250" y="9896475"/>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825500</xdr:colOff>
      <xdr:row>40</xdr:row>
      <xdr:rowOff>133350</xdr:rowOff>
    </xdr:from>
    <xdr:ext cx="771652" cy="420343"/>
    <xdr:pic>
      <xdr:nvPicPr>
        <xdr:cNvPr id="7" name="Рисунок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39250" y="1072515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34925</xdr:colOff>
      <xdr:row>21</xdr:row>
      <xdr:rowOff>0</xdr:rowOff>
    </xdr:from>
    <xdr:ext cx="771652" cy="420343"/>
    <xdr:pic>
      <xdr:nvPicPr>
        <xdr:cNvPr id="9" name="Рисунок 6">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21800" y="651510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34925</xdr:colOff>
      <xdr:row>18</xdr:row>
      <xdr:rowOff>0</xdr:rowOff>
    </xdr:from>
    <xdr:ext cx="771652" cy="420343"/>
    <xdr:pic>
      <xdr:nvPicPr>
        <xdr:cNvPr id="10" name="Рисунок 6">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21800" y="5629275"/>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34925</xdr:colOff>
      <xdr:row>3</xdr:row>
      <xdr:rowOff>0</xdr:rowOff>
    </xdr:from>
    <xdr:ext cx="771652" cy="420343"/>
    <xdr:pic>
      <xdr:nvPicPr>
        <xdr:cNvPr id="12" name="Рисунок 6">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21800" y="142875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62</xdr:row>
      <xdr:rowOff>0</xdr:rowOff>
    </xdr:from>
    <xdr:ext cx="771652" cy="420343"/>
    <xdr:pic>
      <xdr:nvPicPr>
        <xdr:cNvPr id="13" name="Рисунок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86875" y="1527810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75</xdr:row>
      <xdr:rowOff>0</xdr:rowOff>
    </xdr:from>
    <xdr:ext cx="771652" cy="420343"/>
    <xdr:pic>
      <xdr:nvPicPr>
        <xdr:cNvPr id="14" name="Рисунок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86875" y="17935575"/>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85</xdr:row>
      <xdr:rowOff>0</xdr:rowOff>
    </xdr:from>
    <xdr:ext cx="771652" cy="420343"/>
    <xdr:pic>
      <xdr:nvPicPr>
        <xdr:cNvPr id="15" name="Рисунок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86875" y="1908810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34925</xdr:colOff>
      <xdr:row>21</xdr:row>
      <xdr:rowOff>0</xdr:rowOff>
    </xdr:from>
    <xdr:ext cx="771652" cy="420343"/>
    <xdr:pic>
      <xdr:nvPicPr>
        <xdr:cNvPr id="17" name="Рисунок 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21800" y="4714875"/>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80</xdr:row>
      <xdr:rowOff>0</xdr:rowOff>
    </xdr:from>
    <xdr:ext cx="771652" cy="420343"/>
    <xdr:pic>
      <xdr:nvPicPr>
        <xdr:cNvPr id="16" name="Рисунок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86825" y="1636395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90</xdr:row>
      <xdr:rowOff>0</xdr:rowOff>
    </xdr:from>
    <xdr:ext cx="771652" cy="420343"/>
    <xdr:pic>
      <xdr:nvPicPr>
        <xdr:cNvPr id="18" name="Рисунок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86825" y="1967865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24</xdr:row>
      <xdr:rowOff>0</xdr:rowOff>
    </xdr:from>
    <xdr:ext cx="771652" cy="420343"/>
    <xdr:pic>
      <xdr:nvPicPr>
        <xdr:cNvPr id="19" name="Рисунок 6">
          <a:extLst>
            <a:ext uri="{FF2B5EF4-FFF2-40B4-BE49-F238E27FC236}">
              <a16:creationId xmlns:a16="http://schemas.microsoft.com/office/drawing/2014/main" id="{D2E18241-3FA6-42DE-8069-C50005E452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86825" y="6010275"/>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ac.ru\workdoc\MDV\usr_AlinaVS\MDV\&#1055;&#1088;&#1072;&#1081;&#1089;\2016\&#1053;&#1086;&#1074;&#1099;&#1081;%20&#1087;&#1088;&#1072;&#1081;&#1089;%20&#1082;&#1086;&#1085;&#1077;&#1094;%20&#1072;&#1087;&#1088;&#1077;&#1083;&#1103;\&#1055;&#1088;&#1072;&#1081;&#1089;-&#1083;&#1080;&#1089;&#1090;%20MDV%20&#1088;&#1086;&#1079;&#1085;&#1080;&#1095;&#1085;&#1099;&#1081;%20&#1086;&#1090;%2025%2011%20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selyukova/AppData/Local/Microsoft/Windows/INetCache/Content.Outlook/J5O1X6KF/&#1079;&#1072;&#1075;&#1086;&#1090;&#1086;&#1074;&#1082;&#10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1054;&#1073;&#1097;&#1072;&#1103;%20&#1087;&#1072;&#1087;&#1082;&#1072;%20&#1082;&#1086;&#1084;&#1084;&#1077;&#1088;&#1095;&#1077;&#1089;&#1082;&#1086;&#1075;&#1086;%20&#1076;&#1077;&#1087;&#1072;&#1088;&#1090;&#1072;&#1084;&#1077;&#1085;&#1090;&#1072;\TechMDV\&#1055;&#1088;&#1072;&#1081;&#1089;-&#1083;&#1080;&#1089;&#1090;_MDV\&#1055;&#1088;&#1072;&#1081;&#1089;-&#1083;&#1080;&#1089;&#1090;%20MDV%20&#1088;&#1086;&#1079;&#1085;&#1080;&#1095;&#1085;&#1099;&#1081;%20&#1086;&#1090;%2001%2012%2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1054;&#1059;&#1055;%20MDV\&#1055;&#1056;&#1054;&#1044;&#1059;&#1050;&#1058;\&#1062;&#1077;&#1085;&#1099;%20&#1080;%20Quotation\&#1055;&#1088;&#1072;&#1081;&#1089;-&#1083;&#1080;&#1089;&#1090;_MDV_&#1056;&#1040;&#1057;&#1063;&#1045;&#1058;&#1067;\01202022_&#1057;&#1073;&#1086;&#1088;&#1082;&#1072;_&#1087;&#1088;&#1072;&#1081;&#1089;_&#1083;&#1080;&#1089;&#1090;&#1072;\&#1052;&#1072;&#1096;&#1072;_&#1055;&#1088;&#1072;&#1081;&#1089;-&#1083;&#1080;&#1089;&#1090;%20MDV%20&#1088;&#1086;&#1079;&#1085;&#1080;&#1095;&#1085;&#1099;&#1081;%20&#1086;&#1090;%2001%2012%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чало"/>
      <sheetName val="Регистрация КП"/>
      <sheetName val="Объём проекта"/>
      <sheetName val="VRF_Мультизональные системы"/>
      <sheetName val="HRV_Приточные установки"/>
      <sheetName val="Чиллеры"/>
      <sheetName val="Фанкойлы"/>
      <sheetName val="Руфтопы"/>
      <sheetName val="ККБ"/>
      <sheetName val="Тепловые насосы"/>
      <sheetName val="RAC_multi_portable"/>
      <sheetName val="PAC"/>
      <sheetName val="PAC inverter"/>
      <sheetName val="Прецизионные кондиционеры"/>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чало"/>
      <sheetName val="Лист1"/>
    </sheetNames>
    <sheetDataSet>
      <sheetData sheetId="0"/>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чало"/>
      <sheetName val="Регистрация КП"/>
      <sheetName val="Объём проекта"/>
      <sheetName val="Рекламные материалы"/>
      <sheetName val="VRF_Мультизональные системы"/>
      <sheetName val="VRF_серия ATOM"/>
      <sheetName val="ККБ"/>
      <sheetName val="Чиллеры"/>
      <sheetName val="Гидромодули"/>
      <sheetName val="Фанкойлы AC"/>
      <sheetName val="Фанкойлы DC"/>
      <sheetName val="RAC_multi"/>
      <sheetName val="PAC"/>
      <sheetName val="PAC inverter"/>
      <sheetName val="PAC &gt; 22 кВт"/>
      <sheetName val="HRV_Приточные установки"/>
      <sheetName val="Руфтопы"/>
      <sheetName val="Тепловые насосы"/>
    </sheetNames>
    <sheetDataSet>
      <sheetData sheetId="0"/>
      <sheetData sheetId="1"/>
      <sheetData sheetId="2"/>
      <sheetData sheetId="3"/>
      <sheetData sheetId="4">
        <row r="6">
          <cell r="P6">
            <v>0</v>
          </cell>
        </row>
      </sheetData>
      <sheetData sheetId="5">
        <row r="6">
          <cell r="P6">
            <v>0</v>
          </cell>
        </row>
      </sheetData>
      <sheetData sheetId="6">
        <row r="6">
          <cell r="S6">
            <v>0</v>
          </cell>
        </row>
      </sheetData>
      <sheetData sheetId="7">
        <row r="6">
          <cell r="Q6">
            <v>0</v>
          </cell>
        </row>
      </sheetData>
      <sheetData sheetId="8"/>
      <sheetData sheetId="9"/>
      <sheetData sheetId="10"/>
      <sheetData sheetId="11">
        <row r="8">
          <cell r="Q8">
            <v>0</v>
          </cell>
        </row>
      </sheetData>
      <sheetData sheetId="12">
        <row r="6">
          <cell r="Q6">
            <v>0</v>
          </cell>
        </row>
      </sheetData>
      <sheetData sheetId="13">
        <row r="6">
          <cell r="Q6">
            <v>0</v>
          </cell>
        </row>
      </sheetData>
      <sheetData sheetId="14">
        <row r="6">
          <cell r="Q6">
            <v>0</v>
          </cell>
        </row>
      </sheetData>
      <sheetData sheetId="15">
        <row r="5">
          <cell r="O5">
            <v>0</v>
          </cell>
        </row>
      </sheetData>
      <sheetData sheetId="16">
        <row r="6">
          <cell r="Q6">
            <v>0</v>
          </cell>
        </row>
      </sheetData>
      <sheetData sheetId="17">
        <row r="6">
          <cell r="P6">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чало"/>
      <sheetName val="Регистрация КП"/>
      <sheetName val="Объём проекта"/>
      <sheetName val="Рекламные материалы"/>
      <sheetName val="VRF_Мультизональные системы"/>
      <sheetName val="VRF_серия ATOM"/>
      <sheetName val="ККБ"/>
      <sheetName val="Чиллеры"/>
      <sheetName val="Гидромодули"/>
      <sheetName val="Фанкойлы AC"/>
      <sheetName val="Фанкойлы DC"/>
      <sheetName val="RAC_multi"/>
      <sheetName val="PAC"/>
      <sheetName val="PAC inverter"/>
      <sheetName val="PAC &gt; 22 кВт"/>
      <sheetName val="HRV_Приточные установки"/>
      <sheetName val="Руфтопы"/>
      <sheetName val="Тепловые насосы"/>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hyperlink" Target="https://mdv-aircond.ru/upload/iblock/71a/71a35c9ead79ac26675188d83497925d.pdf" TargetMode="External"/><Relationship Id="rId2" Type="http://schemas.openxmlformats.org/officeDocument/2006/relationships/hyperlink" Target="https://mdv-aircond.ru/upload/iblock/79b/79bb22d923c48eea303eba6fe3856684.pdf" TargetMode="External"/><Relationship Id="rId1" Type="http://schemas.openxmlformats.org/officeDocument/2006/relationships/hyperlink" Target="https://mdv-aircond.ru/upload/iblock/79b/79bb22d923c48eea303eba6fe3856684.pdf" TargetMode="External"/><Relationship Id="rId5" Type="http://schemas.openxmlformats.org/officeDocument/2006/relationships/drawing" Target="../drawings/drawing12.xml"/><Relationship Id="rId4"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mdv-aircond.ru/support/marketing-support/" TargetMode="External"/><Relationship Id="rId7" Type="http://schemas.openxmlformats.org/officeDocument/2006/relationships/drawing" Target="../drawings/drawing4.xml"/><Relationship Id="rId2" Type="http://schemas.openxmlformats.org/officeDocument/2006/relationships/hyperlink" Target="https://jac-company.com/digital/" TargetMode="External"/><Relationship Id="rId1" Type="http://schemas.openxmlformats.org/officeDocument/2006/relationships/hyperlink" Target="https://mdv-aircond.ru/support/marketing-support/" TargetMode="External"/><Relationship Id="rId6" Type="http://schemas.openxmlformats.org/officeDocument/2006/relationships/hyperlink" Target="https://mdv-aircond.ru/support/marketing-support/" TargetMode="External"/><Relationship Id="rId5" Type="http://schemas.openxmlformats.org/officeDocument/2006/relationships/hyperlink" Target="https://mdv-aircond.ru/support/marketing-support/" TargetMode="External"/><Relationship Id="rId4" Type="http://schemas.openxmlformats.org/officeDocument/2006/relationships/hyperlink" Target="https://mdv-aircond.ru/support/marketing-support/"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4">
    <tabColor theme="4" tint="-0.499984740745262"/>
  </sheetPr>
  <dimension ref="A1:F23"/>
  <sheetViews>
    <sheetView tabSelected="1" zoomScaleNormal="100" zoomScaleSheetLayoutView="100" workbookViewId="0">
      <pane ySplit="1" topLeftCell="A2" activePane="bottomLeft" state="frozen"/>
      <selection pane="bottomLeft" activeCell="A4" sqref="A4:C4"/>
    </sheetView>
  </sheetViews>
  <sheetFormatPr defaultRowHeight="12.75"/>
  <cols>
    <col min="1" max="1" width="39.7109375" customWidth="1"/>
    <col min="2" max="2" width="8.7109375" customWidth="1"/>
    <col min="3" max="3" width="39.7109375" customWidth="1"/>
    <col min="4" max="4" width="11.42578125" customWidth="1"/>
    <col min="5" max="5" width="25.5703125" customWidth="1"/>
  </cols>
  <sheetData>
    <row r="1" spans="1:5" ht="63" customHeight="1">
      <c r="E1" s="222"/>
    </row>
    <row r="2" spans="1:5" ht="63" customHeight="1" thickBot="1">
      <c r="E2" s="222"/>
    </row>
    <row r="3" spans="1:5" ht="18" customHeight="1">
      <c r="A3" s="1439" t="s">
        <v>1382</v>
      </c>
      <c r="B3" s="1440"/>
      <c r="C3" s="1440"/>
      <c r="D3" s="1441"/>
    </row>
    <row r="4" spans="1:5" ht="18" customHeight="1">
      <c r="A4" s="1418" t="s">
        <v>226</v>
      </c>
      <c r="B4" s="1419"/>
      <c r="C4" s="1419"/>
      <c r="D4" s="518">
        <v>44959</v>
      </c>
    </row>
    <row r="5" spans="1:5" ht="27" hidden="1" customHeight="1">
      <c r="A5" s="1443" t="s">
        <v>499</v>
      </c>
      <c r="B5" s="1444"/>
      <c r="C5" s="1444"/>
      <c r="D5" s="519">
        <v>0</v>
      </c>
    </row>
    <row r="6" spans="1:5" ht="27" customHeight="1" thickBot="1">
      <c r="A6" s="2011" t="s">
        <v>1482</v>
      </c>
      <c r="B6" s="2012"/>
      <c r="C6" s="2012"/>
      <c r="D6" s="2013"/>
    </row>
    <row r="7" spans="1:5" ht="4.5" customHeight="1" thickBot="1">
      <c r="A7" s="69"/>
      <c r="B7" s="69"/>
      <c r="C7" s="69"/>
      <c r="D7" s="69"/>
    </row>
    <row r="8" spans="1:5" ht="35.25" customHeight="1" thickBot="1">
      <c r="A8" s="1410" t="s">
        <v>262</v>
      </c>
      <c r="B8" s="1411"/>
      <c r="C8" s="1410" t="s">
        <v>376</v>
      </c>
      <c r="D8" s="1411"/>
    </row>
    <row r="9" spans="1:5" ht="113.25" customHeight="1" thickBot="1">
      <c r="A9" s="1412"/>
      <c r="B9" s="1414"/>
      <c r="C9" s="1442"/>
      <c r="D9" s="1421"/>
    </row>
    <row r="10" spans="1:5" ht="35.25" customHeight="1" thickBot="1">
      <c r="A10" s="1406" t="s">
        <v>1391</v>
      </c>
      <c r="B10" s="1415"/>
      <c r="C10" s="1415"/>
      <c r="D10" s="1407"/>
    </row>
    <row r="11" spans="1:5" ht="86.25" customHeight="1" thickBot="1">
      <c r="A11" s="1412"/>
      <c r="B11" s="1413"/>
      <c r="C11" s="1413"/>
      <c r="D11" s="1414"/>
    </row>
    <row r="12" spans="1:5" ht="15.75" customHeight="1">
      <c r="A12" s="1423" t="s">
        <v>280</v>
      </c>
      <c r="B12" s="1424"/>
      <c r="C12" s="2014" t="s">
        <v>108</v>
      </c>
      <c r="D12" s="1424"/>
    </row>
    <row r="13" spans="1:5" ht="13.5" customHeight="1">
      <c r="A13" s="1425"/>
      <c r="B13" s="1426"/>
      <c r="C13" s="2015"/>
      <c r="D13" s="1426"/>
    </row>
    <row r="14" spans="1:5" ht="15.75" thickBot="1">
      <c r="A14" s="1427"/>
      <c r="B14" s="1428"/>
      <c r="C14" s="2016" t="s">
        <v>282</v>
      </c>
      <c r="D14" s="1428"/>
    </row>
    <row r="15" spans="1:5" ht="105.75" customHeight="1" thickBot="1">
      <c r="A15" s="1422"/>
      <c r="B15" s="1421"/>
      <c r="C15" s="1422"/>
      <c r="D15" s="1421"/>
    </row>
    <row r="16" spans="1:5" ht="14.25" customHeight="1">
      <c r="A16" s="1435" t="s">
        <v>2071</v>
      </c>
      <c r="B16" s="1436"/>
      <c r="C16" s="1429" t="s">
        <v>14</v>
      </c>
      <c r="D16" s="1430"/>
    </row>
    <row r="17" spans="1:6" ht="14.25" customHeight="1" thickBot="1">
      <c r="A17" s="1437"/>
      <c r="B17" s="1438"/>
      <c r="C17" s="1431"/>
      <c r="D17" s="1432"/>
    </row>
    <row r="18" spans="1:6" ht="18.75" customHeight="1" thickBot="1">
      <c r="A18" s="1406" t="s">
        <v>2072</v>
      </c>
      <c r="B18" s="1407"/>
      <c r="C18" s="1433"/>
      <c r="D18" s="1434"/>
      <c r="F18" s="161"/>
    </row>
    <row r="19" spans="1:6" ht="87.75" customHeight="1" thickBot="1">
      <c r="A19" s="1420"/>
      <c r="B19" s="1421"/>
      <c r="C19" s="1416"/>
      <c r="D19" s="1417"/>
    </row>
    <row r="20" spans="1:6" ht="22.5" customHeight="1" thickBot="1">
      <c r="A20" s="1406" t="s">
        <v>112</v>
      </c>
      <c r="B20" s="1407"/>
      <c r="C20" s="1408" t="s">
        <v>15</v>
      </c>
      <c r="D20" s="1409"/>
    </row>
    <row r="21" spans="1:6" ht="96" customHeight="1" thickBot="1">
      <c r="A21" s="1420"/>
      <c r="B21" s="1421"/>
      <c r="C21" s="1416"/>
      <c r="D21" s="1417"/>
    </row>
    <row r="22" spans="1:6" ht="22.5" customHeight="1" thickBot="1">
      <c r="A22" s="1408" t="s">
        <v>263</v>
      </c>
      <c r="B22" s="1409"/>
      <c r="C22" s="1406" t="s">
        <v>13</v>
      </c>
      <c r="D22" s="1407"/>
    </row>
    <row r="23" spans="1:6" ht="84.75" customHeight="1" thickBot="1">
      <c r="A23" s="1412"/>
      <c r="B23" s="1414"/>
      <c r="C23" s="1416"/>
      <c r="D23" s="1417"/>
    </row>
  </sheetData>
  <sheetProtection formatCells="0" formatColumns="0" formatRows="0" insertColumns="0" insertRows="0" insertHyperlinks="0" deleteColumns="0" deleteRows="0" sort="0" autoFilter="0" pivotTables="0"/>
  <mergeCells count="28">
    <mergeCell ref="A3:D3"/>
    <mergeCell ref="C9:D9"/>
    <mergeCell ref="A5:C5"/>
    <mergeCell ref="A6:D6"/>
    <mergeCell ref="C8:D8"/>
    <mergeCell ref="C23:D23"/>
    <mergeCell ref="A4:C4"/>
    <mergeCell ref="A23:B23"/>
    <mergeCell ref="A21:B21"/>
    <mergeCell ref="A15:B15"/>
    <mergeCell ref="C15:D15"/>
    <mergeCell ref="C21:D21"/>
    <mergeCell ref="A9:B9"/>
    <mergeCell ref="C19:D19"/>
    <mergeCell ref="A19:B19"/>
    <mergeCell ref="A12:B14"/>
    <mergeCell ref="C16:D18"/>
    <mergeCell ref="A16:B17"/>
    <mergeCell ref="A18:B18"/>
    <mergeCell ref="A20:B20"/>
    <mergeCell ref="C20:D20"/>
    <mergeCell ref="C22:D22"/>
    <mergeCell ref="A22:B22"/>
    <mergeCell ref="A8:B8"/>
    <mergeCell ref="A11:D11"/>
    <mergeCell ref="A10:D10"/>
    <mergeCell ref="C12:D13"/>
    <mergeCell ref="C14:D14"/>
  </mergeCells>
  <phoneticPr fontId="24" type="noConversion"/>
  <hyperlinks>
    <hyperlink ref="A20" location="Чиллеры!A56" display="ЧИЛЛЕРЫ винтовые" xr:uid="{00000000-0004-0000-0000-000000000000}"/>
    <hyperlink ref="A12" location="Чиллеры!A1" display="ЧИЛЛЕРЫ scroll" xr:uid="{00000000-0004-0000-0000-000001000000}"/>
    <hyperlink ref="A8" location="'VRF_Мультизональные системы'!A1" display="VRF_Мультизональные системы" xr:uid="{00000000-0004-0000-0000-000002000000}"/>
    <hyperlink ref="C20" location="'Тепловые насосы'!A1" display="Тепловые насосы" xr:uid="{00000000-0004-0000-0000-000003000000}"/>
    <hyperlink ref="C12" location="PAC!A1" display="Полупромышленные" xr:uid="{00000000-0004-0000-0000-000004000000}"/>
    <hyperlink ref="C14" location="'PAC inverter'!A1" display="Полупромышленные инвертора" xr:uid="{00000000-0004-0000-0000-000005000000}"/>
    <hyperlink ref="A22" location="'HRV_Приточные установки'!A1" display="HRV_Приточные установки" xr:uid="{00000000-0004-0000-0000-000006000000}"/>
    <hyperlink ref="C8" location="RAC_multi!A1" display="Бытовые, Мульти-сплит системы" xr:uid="{00000000-0004-0000-0000-000007000000}"/>
    <hyperlink ref="C16" location="ККБ!A1" display="Компрессорно-конденсаторные блоки" xr:uid="{00000000-0004-0000-0000-000008000000}"/>
    <hyperlink ref="C22" location="Руфтопы!A1" display="Руфтопы" xr:uid="{00000000-0004-0000-0000-000009000000}"/>
    <hyperlink ref="A10" location="RAC_multi!A1" display="Бытовые, Мульти-сплит системы" xr:uid="{00000000-0004-0000-0000-00000A000000}"/>
    <hyperlink ref="A10:C10" location="'VRF_серия ATOM'!A1" display="Мини VRF-система серии ATOM" xr:uid="{00000000-0004-0000-0000-00000B000000}"/>
    <hyperlink ref="A20:B20" location="Чиллеры!A40" display="ЧИЛЛЕРЫ винтовые" xr:uid="{00000000-0004-0000-0000-00000C000000}"/>
    <hyperlink ref="A16" location="Фанкойлы!A1" display="Фанкойлы" xr:uid="{00000000-0004-0000-0000-00000D000000}"/>
    <hyperlink ref="A16:B17" location="'Фанкойлы AC'!Заголовки_для_печати" display="Фанкойлы AC" xr:uid="{00000000-0004-0000-0000-00000E000000}"/>
    <hyperlink ref="A18:B18" location="'Фанкойлы DC'!Заголовки_для_печати" display="Фанкойлы DC" xr:uid="{00000000-0004-0000-0000-00000F000000}"/>
  </hyperlinks>
  <printOptions horizontalCentered="1"/>
  <pageMargins left="0.59055118110236227" right="0.59055118110236227" top="0.19685039370078741" bottom="0.19685039370078741" header="0.51181102362204722" footer="0.51181102362204722"/>
  <pageSetup paperSize="9" scale="88"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249977111117893"/>
  </sheetPr>
  <dimension ref="A1:M32"/>
  <sheetViews>
    <sheetView zoomScaleNormal="100" workbookViewId="0">
      <selection sqref="A1:A2"/>
    </sheetView>
  </sheetViews>
  <sheetFormatPr defaultRowHeight="12.75"/>
  <cols>
    <col min="1" max="1" width="33.5703125" customWidth="1"/>
    <col min="3" max="3" width="9.140625" customWidth="1"/>
    <col min="6" max="6" width="9.42578125" customWidth="1"/>
    <col min="7" max="7" width="15" customWidth="1"/>
    <col min="9" max="9" width="15.28515625" customWidth="1"/>
    <col min="10" max="10" width="1.85546875" style="679" customWidth="1"/>
    <col min="12" max="12" width="17.7109375" style="1214" bestFit="1" customWidth="1"/>
    <col min="13" max="13" width="11.42578125" style="1214" customWidth="1"/>
  </cols>
  <sheetData>
    <row r="1" spans="1:10" ht="32.25" customHeight="1">
      <c r="A1" s="1692" t="s">
        <v>115</v>
      </c>
      <c r="B1" s="1693" t="s">
        <v>536</v>
      </c>
      <c r="C1" s="1694"/>
      <c r="D1" s="1696" t="s">
        <v>711</v>
      </c>
      <c r="E1" s="1578" t="s">
        <v>537</v>
      </c>
      <c r="F1" s="1578" t="s">
        <v>644</v>
      </c>
      <c r="G1" s="809" t="s">
        <v>127</v>
      </c>
      <c r="H1" s="1578" t="s">
        <v>696</v>
      </c>
      <c r="I1" s="1697" t="s">
        <v>5</v>
      </c>
      <c r="J1" s="856"/>
    </row>
    <row r="2" spans="1:10" ht="25.5" customHeight="1" thickBot="1">
      <c r="A2" s="1686"/>
      <c r="B2" s="1689"/>
      <c r="C2" s="1690"/>
      <c r="D2" s="1664"/>
      <c r="E2" s="1558"/>
      <c r="F2" s="1558"/>
      <c r="G2" s="806" t="s">
        <v>302</v>
      </c>
      <c r="H2" s="1558"/>
      <c r="I2" s="1560"/>
      <c r="J2" s="857"/>
    </row>
    <row r="3" spans="1:10" ht="31.5" customHeight="1" thickBot="1">
      <c r="A3" s="1550" t="s">
        <v>697</v>
      </c>
      <c r="B3" s="1551"/>
      <c r="C3" s="1551"/>
      <c r="D3" s="1551"/>
      <c r="E3" s="1551"/>
      <c r="F3" s="1551"/>
      <c r="G3" s="1551"/>
      <c r="H3" s="1551"/>
      <c r="I3" s="1551"/>
      <c r="J3" s="858"/>
    </row>
    <row r="4" spans="1:10" ht="14.25" customHeight="1">
      <c r="A4" s="620" t="s">
        <v>699</v>
      </c>
      <c r="B4" s="1695">
        <v>30</v>
      </c>
      <c r="C4" s="1695"/>
      <c r="D4" s="812">
        <v>5.9</v>
      </c>
      <c r="E4" s="812">
        <v>22</v>
      </c>
      <c r="F4" s="812">
        <v>12</v>
      </c>
      <c r="G4" s="812" t="s">
        <v>645</v>
      </c>
      <c r="H4" s="812">
        <v>225</v>
      </c>
      <c r="I4" s="845" t="s">
        <v>1349</v>
      </c>
      <c r="J4" s="818"/>
    </row>
    <row r="5" spans="1:10" ht="14.25" customHeight="1">
      <c r="A5" s="618" t="s">
        <v>646</v>
      </c>
      <c r="B5" s="1691" t="s">
        <v>647</v>
      </c>
      <c r="C5" s="1691"/>
      <c r="D5" s="810">
        <v>11.2</v>
      </c>
      <c r="E5" s="810">
        <v>21.5</v>
      </c>
      <c r="F5" s="810">
        <v>12</v>
      </c>
      <c r="G5" s="810" t="s">
        <v>648</v>
      </c>
      <c r="H5" s="810">
        <v>230</v>
      </c>
      <c r="I5" s="800" t="s">
        <v>1349</v>
      </c>
      <c r="J5" s="818"/>
    </row>
    <row r="6" spans="1:10" ht="14.25" customHeight="1">
      <c r="A6" s="618" t="s">
        <v>649</v>
      </c>
      <c r="B6" s="1691">
        <v>90</v>
      </c>
      <c r="C6" s="1691"/>
      <c r="D6" s="810">
        <v>15.5</v>
      </c>
      <c r="E6" s="810">
        <v>21.2</v>
      </c>
      <c r="F6" s="810">
        <v>35</v>
      </c>
      <c r="G6" s="810" t="s">
        <v>650</v>
      </c>
      <c r="H6" s="810">
        <v>260</v>
      </c>
      <c r="I6" s="800" t="s">
        <v>1349</v>
      </c>
      <c r="J6" s="818"/>
    </row>
    <row r="7" spans="1:10" ht="14.25" customHeight="1">
      <c r="A7" s="618" t="s">
        <v>651</v>
      </c>
      <c r="B7" s="1691" t="s">
        <v>652</v>
      </c>
      <c r="C7" s="1691"/>
      <c r="D7" s="810">
        <v>30.9</v>
      </c>
      <c r="E7" s="810">
        <v>22</v>
      </c>
      <c r="F7" s="810">
        <v>35</v>
      </c>
      <c r="G7" s="810" t="s">
        <v>653</v>
      </c>
      <c r="H7" s="810">
        <v>320</v>
      </c>
      <c r="I7" s="800" t="s">
        <v>1349</v>
      </c>
      <c r="J7" s="818"/>
    </row>
    <row r="8" spans="1:10" ht="14.25" customHeight="1">
      <c r="A8" s="618" t="s">
        <v>654</v>
      </c>
      <c r="B8" s="1691" t="s">
        <v>655</v>
      </c>
      <c r="C8" s="1691"/>
      <c r="D8" s="810">
        <v>46.4</v>
      </c>
      <c r="E8" s="810">
        <v>24</v>
      </c>
      <c r="F8" s="810">
        <v>50</v>
      </c>
      <c r="G8" s="810" t="s">
        <v>656</v>
      </c>
      <c r="H8" s="810">
        <v>360</v>
      </c>
      <c r="I8" s="800" t="s">
        <v>1349</v>
      </c>
      <c r="J8" s="818"/>
    </row>
    <row r="9" spans="1:10" ht="14.25" customHeight="1">
      <c r="A9" s="618" t="s">
        <v>657</v>
      </c>
      <c r="B9" s="1691" t="s">
        <v>658</v>
      </c>
      <c r="C9" s="1691"/>
      <c r="D9" s="810">
        <v>76</v>
      </c>
      <c r="E9" s="810">
        <v>23.5</v>
      </c>
      <c r="F9" s="810">
        <v>50</v>
      </c>
      <c r="G9" s="810" t="s">
        <v>659</v>
      </c>
      <c r="H9" s="810">
        <v>540</v>
      </c>
      <c r="I9" s="800" t="s">
        <v>1349</v>
      </c>
      <c r="J9" s="818"/>
    </row>
    <row r="10" spans="1:10" ht="14.25" customHeight="1">
      <c r="A10" s="618" t="s">
        <v>660</v>
      </c>
      <c r="B10" s="1691" t="s">
        <v>661</v>
      </c>
      <c r="C10" s="1691"/>
      <c r="D10" s="810">
        <v>137.5</v>
      </c>
      <c r="E10" s="810">
        <v>24</v>
      </c>
      <c r="F10" s="810">
        <v>80</v>
      </c>
      <c r="G10" s="810" t="s">
        <v>662</v>
      </c>
      <c r="H10" s="810">
        <v>700</v>
      </c>
      <c r="I10" s="800" t="s">
        <v>1349</v>
      </c>
      <c r="J10" s="818"/>
    </row>
    <row r="11" spans="1:10" ht="14.25" customHeight="1">
      <c r="A11" s="618" t="s">
        <v>663</v>
      </c>
      <c r="B11" s="1691" t="s">
        <v>664</v>
      </c>
      <c r="C11" s="1691"/>
      <c r="D11" s="810">
        <v>155</v>
      </c>
      <c r="E11" s="810">
        <v>23.7</v>
      </c>
      <c r="F11" s="810">
        <v>80</v>
      </c>
      <c r="G11" s="810" t="s">
        <v>665</v>
      </c>
      <c r="H11" s="810">
        <v>900</v>
      </c>
      <c r="I11" s="800" t="s">
        <v>1349</v>
      </c>
      <c r="J11" s="818"/>
    </row>
    <row r="12" spans="1:10" ht="14.25" customHeight="1" thickBot="1">
      <c r="A12" s="619" t="s">
        <v>666</v>
      </c>
      <c r="B12" s="1700" t="s">
        <v>667</v>
      </c>
      <c r="C12" s="1700"/>
      <c r="D12" s="811">
        <v>275</v>
      </c>
      <c r="E12" s="811">
        <v>21.7</v>
      </c>
      <c r="F12" s="811">
        <v>100</v>
      </c>
      <c r="G12" s="811" t="s">
        <v>668</v>
      </c>
      <c r="H12" s="811">
        <v>1100</v>
      </c>
      <c r="I12" s="846" t="s">
        <v>1349</v>
      </c>
      <c r="J12" s="818"/>
    </row>
    <row r="13" spans="1:10" ht="31.5" customHeight="1" thickBot="1">
      <c r="A13" s="1508" t="s">
        <v>698</v>
      </c>
      <c r="B13" s="1509"/>
      <c r="C13" s="1509"/>
      <c r="D13" s="1509"/>
      <c r="E13" s="1509"/>
      <c r="F13" s="1509"/>
      <c r="G13" s="1509"/>
      <c r="H13" s="1509"/>
      <c r="I13" s="1509"/>
      <c r="J13" s="859"/>
    </row>
    <row r="14" spans="1:10" ht="14.25" customHeight="1">
      <c r="A14" s="620" t="s">
        <v>669</v>
      </c>
      <c r="B14" s="1695">
        <v>30</v>
      </c>
      <c r="C14" s="1695"/>
      <c r="D14" s="812">
        <v>5.9</v>
      </c>
      <c r="E14" s="812">
        <v>22</v>
      </c>
      <c r="F14" s="812">
        <v>12</v>
      </c>
      <c r="G14" s="812" t="s">
        <v>670</v>
      </c>
      <c r="H14" s="812">
        <v>510</v>
      </c>
      <c r="I14" s="845" t="s">
        <v>1349</v>
      </c>
      <c r="J14" s="818"/>
    </row>
    <row r="15" spans="1:10" ht="14.25" customHeight="1">
      <c r="A15" s="680" t="s">
        <v>671</v>
      </c>
      <c r="B15" s="1701" t="s">
        <v>647</v>
      </c>
      <c r="C15" s="1701"/>
      <c r="D15" s="813">
        <v>11.2</v>
      </c>
      <c r="E15" s="813">
        <v>21.5</v>
      </c>
      <c r="F15" s="813">
        <v>12</v>
      </c>
      <c r="G15" s="813" t="s">
        <v>672</v>
      </c>
      <c r="H15" s="813">
        <v>540</v>
      </c>
      <c r="I15" s="800" t="s">
        <v>1349</v>
      </c>
      <c r="J15" s="818"/>
    </row>
    <row r="16" spans="1:10" ht="14.25" customHeight="1">
      <c r="A16" s="618" t="s">
        <v>673</v>
      </c>
      <c r="B16" s="1691">
        <v>90</v>
      </c>
      <c r="C16" s="1691"/>
      <c r="D16" s="810">
        <v>15.5</v>
      </c>
      <c r="E16" s="810">
        <v>21.2</v>
      </c>
      <c r="F16" s="810">
        <v>35</v>
      </c>
      <c r="G16" s="810" t="s">
        <v>674</v>
      </c>
      <c r="H16" s="810">
        <v>550</v>
      </c>
      <c r="I16" s="800" t="s">
        <v>1349</v>
      </c>
      <c r="J16" s="818"/>
    </row>
    <row r="17" spans="1:10" ht="14.25" customHeight="1">
      <c r="A17" s="618" t="s">
        <v>675</v>
      </c>
      <c r="B17" s="1691" t="s">
        <v>652</v>
      </c>
      <c r="C17" s="1691"/>
      <c r="D17" s="810">
        <v>30.9</v>
      </c>
      <c r="E17" s="810">
        <v>22</v>
      </c>
      <c r="F17" s="810">
        <v>35</v>
      </c>
      <c r="G17" s="810" t="s">
        <v>676</v>
      </c>
      <c r="H17" s="810">
        <v>650</v>
      </c>
      <c r="I17" s="800" t="s">
        <v>1349</v>
      </c>
      <c r="J17" s="818"/>
    </row>
    <row r="18" spans="1:10" ht="14.25" customHeight="1">
      <c r="A18" s="618" t="s">
        <v>677</v>
      </c>
      <c r="B18" s="1691" t="s">
        <v>655</v>
      </c>
      <c r="C18" s="1691"/>
      <c r="D18" s="810">
        <v>46.4</v>
      </c>
      <c r="E18" s="810">
        <v>24</v>
      </c>
      <c r="F18" s="810">
        <v>50</v>
      </c>
      <c r="G18" s="810" t="s">
        <v>678</v>
      </c>
      <c r="H18" s="810">
        <v>700</v>
      </c>
      <c r="I18" s="800" t="s">
        <v>1349</v>
      </c>
      <c r="J18" s="818"/>
    </row>
    <row r="19" spans="1:10" ht="14.25" customHeight="1">
      <c r="A19" s="618" t="s">
        <v>679</v>
      </c>
      <c r="B19" s="1691" t="s">
        <v>658</v>
      </c>
      <c r="C19" s="1691"/>
      <c r="D19" s="810">
        <v>76</v>
      </c>
      <c r="E19" s="810">
        <v>23.5</v>
      </c>
      <c r="F19" s="810">
        <v>50</v>
      </c>
      <c r="G19" s="810" t="s">
        <v>680</v>
      </c>
      <c r="H19" s="810">
        <v>1200</v>
      </c>
      <c r="I19" s="800" t="s">
        <v>1349</v>
      </c>
      <c r="J19" s="818"/>
    </row>
    <row r="20" spans="1:10" ht="14.25" customHeight="1">
      <c r="A20" s="618" t="s">
        <v>681</v>
      </c>
      <c r="B20" s="1691" t="s">
        <v>661</v>
      </c>
      <c r="C20" s="1691"/>
      <c r="D20" s="810">
        <v>137.5</v>
      </c>
      <c r="E20" s="810">
        <v>24</v>
      </c>
      <c r="F20" s="810">
        <v>80</v>
      </c>
      <c r="G20" s="810" t="s">
        <v>682</v>
      </c>
      <c r="H20" s="810">
        <v>1500</v>
      </c>
      <c r="I20" s="800" t="s">
        <v>1349</v>
      </c>
      <c r="J20" s="818"/>
    </row>
    <row r="21" spans="1:10" ht="14.25" customHeight="1">
      <c r="A21" s="618" t="s">
        <v>683</v>
      </c>
      <c r="B21" s="1691" t="s">
        <v>664</v>
      </c>
      <c r="C21" s="1691"/>
      <c r="D21" s="810">
        <v>155</v>
      </c>
      <c r="E21" s="810">
        <v>23.7</v>
      </c>
      <c r="F21" s="810">
        <v>80</v>
      </c>
      <c r="G21" s="810" t="s">
        <v>684</v>
      </c>
      <c r="H21" s="810">
        <v>1900</v>
      </c>
      <c r="I21" s="800" t="s">
        <v>1349</v>
      </c>
      <c r="J21" s="818"/>
    </row>
    <row r="22" spans="1:10" ht="14.25" customHeight="1" thickBot="1">
      <c r="A22" s="619" t="s">
        <v>685</v>
      </c>
      <c r="B22" s="1700" t="s">
        <v>667</v>
      </c>
      <c r="C22" s="1700"/>
      <c r="D22" s="811">
        <v>275</v>
      </c>
      <c r="E22" s="811">
        <v>21.7</v>
      </c>
      <c r="F22" s="811">
        <v>100</v>
      </c>
      <c r="G22" s="811" t="s">
        <v>686</v>
      </c>
      <c r="H22" s="811">
        <v>2250</v>
      </c>
      <c r="I22" s="846" t="s">
        <v>1349</v>
      </c>
      <c r="J22" s="818"/>
    </row>
    <row r="23" spans="1:10" ht="39.75" customHeight="1" thickBot="1">
      <c r="A23" s="1698" t="s">
        <v>712</v>
      </c>
      <c r="B23" s="1699"/>
      <c r="C23" s="1699"/>
      <c r="D23" s="1699"/>
      <c r="E23" s="1699"/>
      <c r="F23" s="1699"/>
      <c r="G23" s="1699"/>
      <c r="H23" s="1699"/>
      <c r="I23" s="1699"/>
      <c r="J23" s="860"/>
    </row>
    <row r="24" spans="1:10" ht="14.25" customHeight="1">
      <c r="A24" s="620" t="s">
        <v>687</v>
      </c>
      <c r="B24" s="1695">
        <v>30</v>
      </c>
      <c r="C24" s="1695"/>
      <c r="D24" s="812">
        <v>5.9</v>
      </c>
      <c r="E24" s="812">
        <v>22</v>
      </c>
      <c r="F24" s="812">
        <v>12</v>
      </c>
      <c r="G24" s="812" t="s">
        <v>670</v>
      </c>
      <c r="H24" s="812">
        <v>510</v>
      </c>
      <c r="I24" s="845" t="s">
        <v>1349</v>
      </c>
      <c r="J24" s="818"/>
    </row>
    <row r="25" spans="1:10" ht="14.25" customHeight="1">
      <c r="A25" s="618" t="s">
        <v>688</v>
      </c>
      <c r="B25" s="1691" t="s">
        <v>647</v>
      </c>
      <c r="C25" s="1691"/>
      <c r="D25" s="810">
        <v>11.2</v>
      </c>
      <c r="E25" s="810">
        <v>21.5</v>
      </c>
      <c r="F25" s="810">
        <v>12</v>
      </c>
      <c r="G25" s="810" t="s">
        <v>672</v>
      </c>
      <c r="H25" s="810">
        <v>540</v>
      </c>
      <c r="I25" s="800" t="s">
        <v>1349</v>
      </c>
      <c r="J25" s="818"/>
    </row>
    <row r="26" spans="1:10" ht="14.25" customHeight="1">
      <c r="A26" s="618" t="s">
        <v>689</v>
      </c>
      <c r="B26" s="1691">
        <v>90</v>
      </c>
      <c r="C26" s="1691"/>
      <c r="D26" s="810">
        <v>15.5</v>
      </c>
      <c r="E26" s="810">
        <v>21.2</v>
      </c>
      <c r="F26" s="810">
        <v>35</v>
      </c>
      <c r="G26" s="810" t="s">
        <v>674</v>
      </c>
      <c r="H26" s="810">
        <v>550</v>
      </c>
      <c r="I26" s="800" t="s">
        <v>1349</v>
      </c>
      <c r="J26" s="818"/>
    </row>
    <row r="27" spans="1:10" ht="14.25" customHeight="1">
      <c r="A27" s="618" t="s">
        <v>690</v>
      </c>
      <c r="B27" s="1691" t="s">
        <v>652</v>
      </c>
      <c r="C27" s="1691"/>
      <c r="D27" s="810">
        <v>30.9</v>
      </c>
      <c r="E27" s="810">
        <v>22</v>
      </c>
      <c r="F27" s="810">
        <v>35</v>
      </c>
      <c r="G27" s="810" t="s">
        <v>676</v>
      </c>
      <c r="H27" s="810">
        <v>650</v>
      </c>
      <c r="I27" s="800" t="s">
        <v>1349</v>
      </c>
      <c r="J27" s="818"/>
    </row>
    <row r="28" spans="1:10" ht="14.25" customHeight="1">
      <c r="A28" s="618" t="s">
        <v>691</v>
      </c>
      <c r="B28" s="1691" t="s">
        <v>655</v>
      </c>
      <c r="C28" s="1691"/>
      <c r="D28" s="810">
        <v>46.4</v>
      </c>
      <c r="E28" s="810">
        <v>24</v>
      </c>
      <c r="F28" s="810">
        <v>50</v>
      </c>
      <c r="G28" s="810" t="s">
        <v>678</v>
      </c>
      <c r="H28" s="810">
        <v>700</v>
      </c>
      <c r="I28" s="800" t="s">
        <v>1349</v>
      </c>
      <c r="J28" s="818"/>
    </row>
    <row r="29" spans="1:10" ht="14.25" customHeight="1">
      <c r="A29" s="618" t="s">
        <v>692</v>
      </c>
      <c r="B29" s="1691" t="s">
        <v>658</v>
      </c>
      <c r="C29" s="1691"/>
      <c r="D29" s="810">
        <v>76</v>
      </c>
      <c r="E29" s="810">
        <v>23.5</v>
      </c>
      <c r="F29" s="810">
        <v>50</v>
      </c>
      <c r="G29" s="810" t="s">
        <v>680</v>
      </c>
      <c r="H29" s="810">
        <v>1200</v>
      </c>
      <c r="I29" s="800" t="s">
        <v>1349</v>
      </c>
      <c r="J29" s="818"/>
    </row>
    <row r="30" spans="1:10" ht="14.25" customHeight="1">
      <c r="A30" s="618" t="s">
        <v>693</v>
      </c>
      <c r="B30" s="1691" t="s">
        <v>661</v>
      </c>
      <c r="C30" s="1691"/>
      <c r="D30" s="810">
        <v>137.5</v>
      </c>
      <c r="E30" s="810">
        <v>24</v>
      </c>
      <c r="F30" s="810">
        <v>80</v>
      </c>
      <c r="G30" s="810" t="s">
        <v>682</v>
      </c>
      <c r="H30" s="810">
        <v>1500</v>
      </c>
      <c r="I30" s="800" t="s">
        <v>1349</v>
      </c>
      <c r="J30" s="818"/>
    </row>
    <row r="31" spans="1:10" ht="14.25" customHeight="1">
      <c r="A31" s="618" t="s">
        <v>694</v>
      </c>
      <c r="B31" s="1691" t="s">
        <v>664</v>
      </c>
      <c r="C31" s="1691"/>
      <c r="D31" s="810">
        <v>155</v>
      </c>
      <c r="E31" s="810">
        <v>23.7</v>
      </c>
      <c r="F31" s="810">
        <v>80</v>
      </c>
      <c r="G31" s="810" t="s">
        <v>684</v>
      </c>
      <c r="H31" s="810">
        <v>1900</v>
      </c>
      <c r="I31" s="800" t="s">
        <v>1349</v>
      </c>
      <c r="J31" s="818"/>
    </row>
    <row r="32" spans="1:10" ht="14.25" customHeight="1" thickBot="1">
      <c r="A32" s="619" t="s">
        <v>695</v>
      </c>
      <c r="B32" s="1700" t="s">
        <v>667</v>
      </c>
      <c r="C32" s="1700"/>
      <c r="D32" s="811">
        <v>275</v>
      </c>
      <c r="E32" s="811">
        <v>21.7</v>
      </c>
      <c r="F32" s="811">
        <v>100</v>
      </c>
      <c r="G32" s="811" t="s">
        <v>686</v>
      </c>
      <c r="H32" s="811">
        <v>2250</v>
      </c>
      <c r="I32" s="846" t="s">
        <v>1349</v>
      </c>
      <c r="J32" s="814"/>
    </row>
  </sheetData>
  <mergeCells count="37">
    <mergeCell ref="B30:C30"/>
    <mergeCell ref="B31:C31"/>
    <mergeCell ref="B32:C32"/>
    <mergeCell ref="B24:C24"/>
    <mergeCell ref="B25:C25"/>
    <mergeCell ref="B26:C26"/>
    <mergeCell ref="B27:C27"/>
    <mergeCell ref="B28:C28"/>
    <mergeCell ref="B29:C29"/>
    <mergeCell ref="B8:C8"/>
    <mergeCell ref="B9:C9"/>
    <mergeCell ref="B10:C10"/>
    <mergeCell ref="A23:I23"/>
    <mergeCell ref="B12:C12"/>
    <mergeCell ref="A13:I13"/>
    <mergeCell ref="B14:C14"/>
    <mergeCell ref="B15:C15"/>
    <mergeCell ref="B16:C16"/>
    <mergeCell ref="B17:C17"/>
    <mergeCell ref="B18:C18"/>
    <mergeCell ref="B19:C19"/>
    <mergeCell ref="B20:C20"/>
    <mergeCell ref="B21:C21"/>
    <mergeCell ref="B22:C22"/>
    <mergeCell ref="B11:C11"/>
    <mergeCell ref="A3:I3"/>
    <mergeCell ref="B6:C6"/>
    <mergeCell ref="B7:C7"/>
    <mergeCell ref="B5:C5"/>
    <mergeCell ref="A1:A2"/>
    <mergeCell ref="B1:C2"/>
    <mergeCell ref="B4:C4"/>
    <mergeCell ref="E1:E2"/>
    <mergeCell ref="F1:F2"/>
    <mergeCell ref="D1:D2"/>
    <mergeCell ref="H1:H2"/>
    <mergeCell ref="I1:I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249977111117893"/>
    <pageSetUpPr fitToPage="1"/>
  </sheetPr>
  <dimension ref="A1:W224"/>
  <sheetViews>
    <sheetView zoomScaleNormal="100" zoomScaleSheetLayoutView="100" workbookViewId="0">
      <pane xSplit="1" ySplit="2" topLeftCell="B3" activePane="bottomRight" state="frozen"/>
      <selection activeCell="K5" sqref="K5:M5"/>
      <selection pane="topRight" activeCell="K5" sqref="K5:M5"/>
      <selection pane="bottomLeft" activeCell="K5" sqref="K5:M5"/>
      <selection pane="bottomRight" sqref="A1:A2"/>
    </sheetView>
  </sheetViews>
  <sheetFormatPr defaultColWidth="9" defaultRowHeight="12.75"/>
  <cols>
    <col min="1" max="1" width="22.5703125" style="22" customWidth="1"/>
    <col min="2" max="3" width="8.7109375" style="11" customWidth="1"/>
    <col min="4" max="4" width="8.5703125" style="11" customWidth="1"/>
    <col min="5" max="5" width="12.140625" style="11" customWidth="1"/>
    <col min="6" max="6" width="9.42578125" style="11" customWidth="1"/>
    <col min="7" max="7" width="12.42578125" style="11" customWidth="1"/>
    <col min="8" max="8" width="7.28515625" style="28" customWidth="1"/>
    <col min="9" max="9" width="16.85546875" style="261" customWidth="1"/>
    <col min="10" max="10" width="7.5703125" style="78" customWidth="1"/>
    <col min="11" max="11" width="1.7109375" style="182" customWidth="1"/>
    <col min="12" max="12" width="12.5703125" style="1054" customWidth="1"/>
    <col min="13" max="13" width="10.140625" style="182" customWidth="1"/>
    <col min="14" max="14" width="9.140625" style="182" customWidth="1"/>
    <col min="15" max="16" width="9.140625" style="182" hidden="1" customWidth="1"/>
    <col min="17" max="17" width="9" style="75" hidden="1" customWidth="1"/>
    <col min="18" max="18" width="7.140625" style="75" hidden="1" customWidth="1"/>
    <col min="19" max="19" width="6.7109375" style="75" hidden="1" customWidth="1"/>
    <col min="20" max="20" width="7.42578125" style="75" hidden="1" customWidth="1"/>
    <col min="21" max="22" width="9" style="75" hidden="1" customWidth="1"/>
    <col min="23" max="16384" width="9" style="11"/>
  </cols>
  <sheetData>
    <row r="1" spans="1:22" s="76" customFormat="1" ht="30.6" customHeight="1">
      <c r="A1" s="1590" t="s">
        <v>115</v>
      </c>
      <c r="B1" s="1557" t="s">
        <v>230</v>
      </c>
      <c r="C1" s="1557"/>
      <c r="D1" s="1060" t="s">
        <v>125</v>
      </c>
      <c r="E1" s="1557" t="s">
        <v>126</v>
      </c>
      <c r="F1" s="1557" t="s">
        <v>577</v>
      </c>
      <c r="G1" s="1060" t="s">
        <v>97</v>
      </c>
      <c r="H1" s="1557" t="s">
        <v>11</v>
      </c>
      <c r="I1" s="1592" t="s">
        <v>5</v>
      </c>
      <c r="J1" s="1594" t="s">
        <v>96</v>
      </c>
      <c r="K1" s="1018"/>
      <c r="L1" s="1553" t="s">
        <v>501</v>
      </c>
      <c r="M1" s="1018"/>
      <c r="N1" s="1018"/>
      <c r="O1" s="1018" t="s">
        <v>93</v>
      </c>
      <c r="P1" s="1018" t="s">
        <v>94</v>
      </c>
      <c r="Q1" s="1018" t="s">
        <v>95</v>
      </c>
      <c r="R1" s="1019" t="s">
        <v>87</v>
      </c>
      <c r="S1" s="1019" t="s">
        <v>88</v>
      </c>
      <c r="T1" s="1019" t="s">
        <v>89</v>
      </c>
      <c r="U1" s="1019" t="s">
        <v>91</v>
      </c>
      <c r="V1" s="1019" t="s">
        <v>90</v>
      </c>
    </row>
    <row r="2" spans="1:22" s="76" customFormat="1" ht="18.75" customHeight="1" thickBot="1">
      <c r="A2" s="1577"/>
      <c r="B2" s="1061" t="s">
        <v>129</v>
      </c>
      <c r="C2" s="1061" t="s">
        <v>130</v>
      </c>
      <c r="D2" s="1061" t="s">
        <v>131</v>
      </c>
      <c r="E2" s="1558"/>
      <c r="F2" s="1558"/>
      <c r="G2" s="1061" t="s">
        <v>309</v>
      </c>
      <c r="H2" s="1558"/>
      <c r="I2" s="1584"/>
      <c r="J2" s="1586"/>
      <c r="K2" s="1018"/>
      <c r="L2" s="1554"/>
      <c r="M2" s="1018"/>
      <c r="N2" s="1018"/>
      <c r="O2" s="1018"/>
      <c r="P2" s="1018"/>
      <c r="Q2" s="187"/>
      <c r="R2" s="187"/>
      <c r="S2" s="187"/>
      <c r="T2" s="187"/>
      <c r="U2" s="187"/>
      <c r="V2" s="187"/>
    </row>
    <row r="3" spans="1:22" s="76" customFormat="1" ht="21" customHeight="1" thickBot="1">
      <c r="A3" s="1573" t="s">
        <v>575</v>
      </c>
      <c r="B3" s="1574"/>
      <c r="C3" s="1574"/>
      <c r="D3" s="1574"/>
      <c r="E3" s="1574"/>
      <c r="F3" s="1574"/>
      <c r="G3" s="1574"/>
      <c r="H3" s="1574"/>
      <c r="I3" s="1574"/>
      <c r="J3" s="1575"/>
      <c r="K3" s="180"/>
      <c r="L3" s="478"/>
      <c r="M3" s="180"/>
      <c r="N3" s="180"/>
      <c r="O3" s="260">
        <f>SUM(O5:O222)</f>
        <v>0</v>
      </c>
      <c r="P3" s="260">
        <f>SUM(P5:P222)</f>
        <v>0</v>
      </c>
      <c r="Q3" s="260">
        <f>SUM(Q5:Q222)</f>
        <v>0</v>
      </c>
      <c r="R3" s="187"/>
      <c r="S3" s="187"/>
      <c r="T3" s="187"/>
      <c r="U3" s="187"/>
      <c r="V3" s="187"/>
    </row>
    <row r="4" spans="1:22" ht="24" customHeight="1" thickBot="1">
      <c r="A4" s="425" t="s">
        <v>1847</v>
      </c>
      <c r="B4" s="245"/>
      <c r="C4" s="245"/>
      <c r="D4" s="245"/>
      <c r="E4" s="245"/>
      <c r="F4" s="245"/>
      <c r="G4" s="245"/>
      <c r="H4" s="245"/>
      <c r="I4" s="273"/>
      <c r="J4" s="246"/>
      <c r="K4" s="1086"/>
      <c r="L4" s="462"/>
      <c r="M4" s="1086"/>
      <c r="N4" s="1086"/>
      <c r="O4" s="1020"/>
      <c r="P4" s="1021"/>
      <c r="Q4" s="1021"/>
      <c r="R4" s="1022"/>
      <c r="S4" s="1022"/>
      <c r="T4" s="1022"/>
      <c r="U4" s="101"/>
    </row>
    <row r="5" spans="1:22" s="76" customFormat="1" ht="15" customHeight="1">
      <c r="A5" s="226" t="s">
        <v>168</v>
      </c>
      <c r="B5" s="1731">
        <v>3</v>
      </c>
      <c r="C5" s="1716">
        <v>4</v>
      </c>
      <c r="D5" s="1602">
        <v>0.51</v>
      </c>
      <c r="E5" s="1608">
        <v>14</v>
      </c>
      <c r="F5" s="1608">
        <v>28</v>
      </c>
      <c r="G5" s="539" t="s">
        <v>218</v>
      </c>
      <c r="H5" s="1063">
        <v>16.5</v>
      </c>
      <c r="I5" s="1611" t="s">
        <v>1349</v>
      </c>
      <c r="J5" s="1579"/>
      <c r="K5" s="186"/>
      <c r="L5" s="1581">
        <v>130000</v>
      </c>
      <c r="M5" s="186"/>
      <c r="N5" s="186"/>
      <c r="O5" s="1561"/>
      <c r="P5" s="1021">
        <f>IF(OR(U5="",$J$5=""),0,$J$5*U5)</f>
        <v>0</v>
      </c>
      <c r="Q5" s="1021">
        <f t="shared" ref="P5:Q7" si="0">IF(OR(V5="",$J$5=""),0,$J$5*V5)</f>
        <v>0</v>
      </c>
      <c r="R5" s="313">
        <v>655</v>
      </c>
      <c r="S5" s="313">
        <v>290</v>
      </c>
      <c r="T5" s="313">
        <v>655</v>
      </c>
      <c r="U5" s="302">
        <f t="shared" ref="U5:U16" si="1">(R5/1000)*(S5/1000)*(T5/1000)</f>
        <v>0.12441725000000001</v>
      </c>
      <c r="V5" s="313">
        <v>20</v>
      </c>
    </row>
    <row r="6" spans="1:22" s="76" customFormat="1" ht="15" customHeight="1">
      <c r="A6" s="227" t="s">
        <v>140</v>
      </c>
      <c r="B6" s="1732"/>
      <c r="C6" s="1717"/>
      <c r="D6" s="1603"/>
      <c r="E6" s="1609"/>
      <c r="F6" s="1609"/>
      <c r="G6" s="540" t="s">
        <v>295</v>
      </c>
      <c r="H6" s="1064">
        <v>2.5</v>
      </c>
      <c r="I6" s="1612"/>
      <c r="J6" s="1614"/>
      <c r="K6" s="186"/>
      <c r="L6" s="1615"/>
      <c r="M6" s="186"/>
      <c r="N6" s="186"/>
      <c r="O6" s="1561"/>
      <c r="P6" s="1021">
        <f t="shared" si="0"/>
        <v>0</v>
      </c>
      <c r="Q6" s="1021">
        <f t="shared" si="0"/>
        <v>0</v>
      </c>
      <c r="R6" s="313">
        <v>715</v>
      </c>
      <c r="S6" s="313">
        <v>123</v>
      </c>
      <c r="T6" s="313">
        <v>715</v>
      </c>
      <c r="U6" s="302">
        <f t="shared" si="1"/>
        <v>6.2880674999999997E-2</v>
      </c>
      <c r="V6" s="313">
        <v>5</v>
      </c>
    </row>
    <row r="7" spans="1:22" s="76" customFormat="1" ht="15" customHeight="1" thickBot="1">
      <c r="A7" s="228" t="s">
        <v>1402</v>
      </c>
      <c r="B7" s="1733"/>
      <c r="C7" s="1718"/>
      <c r="D7" s="1604"/>
      <c r="E7" s="1610"/>
      <c r="F7" s="1610"/>
      <c r="G7" s="541" t="s">
        <v>318</v>
      </c>
      <c r="H7" s="1065">
        <v>0.3</v>
      </c>
      <c r="I7" s="1613"/>
      <c r="J7" s="1580"/>
      <c r="K7" s="186"/>
      <c r="L7" s="1582"/>
      <c r="M7" s="186"/>
      <c r="N7" s="186"/>
      <c r="O7" s="1561"/>
      <c r="P7" s="1021">
        <f>IF(OR(U7="",$J$5=""),0,$J$5*U7)</f>
        <v>0</v>
      </c>
      <c r="Q7" s="1021">
        <f t="shared" si="0"/>
        <v>0</v>
      </c>
      <c r="R7" s="313">
        <v>270</v>
      </c>
      <c r="S7" s="313">
        <v>50</v>
      </c>
      <c r="T7" s="313">
        <v>395</v>
      </c>
      <c r="U7" s="302">
        <f t="shared" si="1"/>
        <v>5.3325000000000004E-3</v>
      </c>
      <c r="V7" s="1023">
        <v>0.60971428571428565</v>
      </c>
    </row>
    <row r="8" spans="1:22" s="76" customFormat="1" ht="15" customHeight="1">
      <c r="A8" s="226" t="s">
        <v>169</v>
      </c>
      <c r="B8" s="1731">
        <v>3.7</v>
      </c>
      <c r="C8" s="1716">
        <v>5.0999999999999996</v>
      </c>
      <c r="D8" s="1602">
        <v>0.68</v>
      </c>
      <c r="E8" s="1608">
        <v>15</v>
      </c>
      <c r="F8" s="1608">
        <v>32</v>
      </c>
      <c r="G8" s="539" t="s">
        <v>218</v>
      </c>
      <c r="H8" s="1063">
        <v>16.5</v>
      </c>
      <c r="I8" s="1611" t="s">
        <v>1349</v>
      </c>
      <c r="J8" s="1579"/>
      <c r="K8" s="186"/>
      <c r="L8" s="1581">
        <v>138000</v>
      </c>
      <c r="M8" s="186"/>
      <c r="N8" s="186"/>
      <c r="O8" s="1561"/>
      <c r="P8" s="1021">
        <f t="shared" ref="P8:Q10" si="2">IF(OR(U8="",$J$8=""),0,$J$8*U8)</f>
        <v>0</v>
      </c>
      <c r="Q8" s="1021">
        <f t="shared" si="2"/>
        <v>0</v>
      </c>
      <c r="R8" s="313">
        <v>655</v>
      </c>
      <c r="S8" s="313">
        <v>290</v>
      </c>
      <c r="T8" s="313">
        <v>655</v>
      </c>
      <c r="U8" s="302">
        <f t="shared" si="1"/>
        <v>0.12441725000000001</v>
      </c>
      <c r="V8" s="313">
        <v>20</v>
      </c>
    </row>
    <row r="9" spans="1:22" s="76" customFormat="1" ht="15" customHeight="1">
      <c r="A9" s="227" t="s">
        <v>140</v>
      </c>
      <c r="B9" s="1732"/>
      <c r="C9" s="1717"/>
      <c r="D9" s="1603"/>
      <c r="E9" s="1609"/>
      <c r="F9" s="1609"/>
      <c r="G9" s="540" t="s">
        <v>295</v>
      </c>
      <c r="H9" s="1064">
        <v>2.5</v>
      </c>
      <c r="I9" s="1612"/>
      <c r="J9" s="1614"/>
      <c r="K9" s="186"/>
      <c r="L9" s="1615"/>
      <c r="M9" s="186"/>
      <c r="N9" s="186"/>
      <c r="O9" s="1561"/>
      <c r="P9" s="1021">
        <f t="shared" si="2"/>
        <v>0</v>
      </c>
      <c r="Q9" s="1021">
        <f t="shared" si="2"/>
        <v>0</v>
      </c>
      <c r="R9" s="313">
        <v>715</v>
      </c>
      <c r="S9" s="313">
        <v>123</v>
      </c>
      <c r="T9" s="313">
        <v>715</v>
      </c>
      <c r="U9" s="302">
        <f t="shared" si="1"/>
        <v>6.2880674999999997E-2</v>
      </c>
      <c r="V9" s="313">
        <v>5</v>
      </c>
    </row>
    <row r="10" spans="1:22" s="76" customFormat="1" ht="15" customHeight="1" thickBot="1">
      <c r="A10" s="228" t="s">
        <v>1402</v>
      </c>
      <c r="B10" s="1733"/>
      <c r="C10" s="1718"/>
      <c r="D10" s="1604"/>
      <c r="E10" s="1610"/>
      <c r="F10" s="1610"/>
      <c r="G10" s="541" t="s">
        <v>318</v>
      </c>
      <c r="H10" s="1065">
        <v>0.3</v>
      </c>
      <c r="I10" s="1613"/>
      <c r="J10" s="1580"/>
      <c r="K10" s="186"/>
      <c r="L10" s="1582"/>
      <c r="M10" s="186"/>
      <c r="N10" s="186"/>
      <c r="O10" s="1561"/>
      <c r="P10" s="1021">
        <f t="shared" si="2"/>
        <v>0</v>
      </c>
      <c r="Q10" s="1021">
        <f t="shared" si="2"/>
        <v>0</v>
      </c>
      <c r="R10" s="313">
        <v>270</v>
      </c>
      <c r="S10" s="313">
        <v>50</v>
      </c>
      <c r="T10" s="313">
        <v>395</v>
      </c>
      <c r="U10" s="302">
        <f t="shared" si="1"/>
        <v>5.3325000000000004E-3</v>
      </c>
      <c r="V10" s="1023">
        <v>0.60971428571428565</v>
      </c>
    </row>
    <row r="11" spans="1:22" s="76" customFormat="1" ht="15" customHeight="1">
      <c r="A11" s="226" t="s">
        <v>170</v>
      </c>
      <c r="B11" s="1731">
        <v>4.0999999999999996</v>
      </c>
      <c r="C11" s="1716">
        <v>5.6</v>
      </c>
      <c r="D11" s="1602">
        <v>0.76</v>
      </c>
      <c r="E11" s="1608">
        <v>15</v>
      </c>
      <c r="F11" s="1608">
        <v>33</v>
      </c>
      <c r="G11" s="539" t="s">
        <v>218</v>
      </c>
      <c r="H11" s="1063">
        <v>16.5</v>
      </c>
      <c r="I11" s="1611" t="s">
        <v>1349</v>
      </c>
      <c r="J11" s="1579"/>
      <c r="K11" s="186"/>
      <c r="L11" s="1581">
        <v>143000</v>
      </c>
      <c r="M11" s="186"/>
      <c r="N11" s="186"/>
      <c r="O11" s="1561"/>
      <c r="P11" s="1021">
        <f t="shared" ref="P11:Q13" si="3">IF(OR(U11="",$J$11=""),0,$J$11*U11)</f>
        <v>0</v>
      </c>
      <c r="Q11" s="1021">
        <f t="shared" si="3"/>
        <v>0</v>
      </c>
      <c r="R11" s="313">
        <v>655</v>
      </c>
      <c r="S11" s="313">
        <v>290</v>
      </c>
      <c r="T11" s="313">
        <v>655</v>
      </c>
      <c r="U11" s="302">
        <f t="shared" si="1"/>
        <v>0.12441725000000001</v>
      </c>
      <c r="V11" s="313">
        <v>20</v>
      </c>
    </row>
    <row r="12" spans="1:22" s="76" customFormat="1" ht="15" customHeight="1">
      <c r="A12" s="227" t="s">
        <v>140</v>
      </c>
      <c r="B12" s="1732"/>
      <c r="C12" s="1717"/>
      <c r="D12" s="1603"/>
      <c r="E12" s="1609"/>
      <c r="F12" s="1609"/>
      <c r="G12" s="540" t="s">
        <v>295</v>
      </c>
      <c r="H12" s="1064">
        <v>2.5</v>
      </c>
      <c r="I12" s="1612"/>
      <c r="J12" s="1614"/>
      <c r="K12" s="186"/>
      <c r="L12" s="1615"/>
      <c r="M12" s="186"/>
      <c r="N12" s="186"/>
      <c r="O12" s="1561"/>
      <c r="P12" s="1021">
        <f t="shared" si="3"/>
        <v>0</v>
      </c>
      <c r="Q12" s="1021">
        <f t="shared" si="3"/>
        <v>0</v>
      </c>
      <c r="R12" s="313">
        <v>715</v>
      </c>
      <c r="S12" s="313">
        <v>123</v>
      </c>
      <c r="T12" s="313">
        <v>715</v>
      </c>
      <c r="U12" s="302">
        <f t="shared" si="1"/>
        <v>6.2880674999999997E-2</v>
      </c>
      <c r="V12" s="313">
        <v>5</v>
      </c>
    </row>
    <row r="13" spans="1:22" s="76" customFormat="1" ht="15" customHeight="1" thickBot="1">
      <c r="A13" s="228" t="s">
        <v>1402</v>
      </c>
      <c r="B13" s="1733"/>
      <c r="C13" s="1718"/>
      <c r="D13" s="1604"/>
      <c r="E13" s="1610"/>
      <c r="F13" s="1610"/>
      <c r="G13" s="541" t="s">
        <v>318</v>
      </c>
      <c r="H13" s="1065">
        <v>0.3</v>
      </c>
      <c r="I13" s="1613"/>
      <c r="J13" s="1580"/>
      <c r="K13" s="186"/>
      <c r="L13" s="1582"/>
      <c r="M13" s="186"/>
      <c r="N13" s="186"/>
      <c r="O13" s="1561"/>
      <c r="P13" s="1021">
        <f t="shared" si="3"/>
        <v>0</v>
      </c>
      <c r="Q13" s="1021">
        <f t="shared" si="3"/>
        <v>0</v>
      </c>
      <c r="R13" s="313">
        <v>270</v>
      </c>
      <c r="S13" s="313">
        <v>50</v>
      </c>
      <c r="T13" s="313">
        <v>395</v>
      </c>
      <c r="U13" s="302">
        <f t="shared" si="1"/>
        <v>5.3325000000000004E-3</v>
      </c>
      <c r="V13" s="1023">
        <v>0.60971428571428565</v>
      </c>
    </row>
    <row r="14" spans="1:22" s="76" customFormat="1" ht="15" customHeight="1">
      <c r="A14" s="226" t="s">
        <v>171</v>
      </c>
      <c r="B14" s="1731">
        <v>4.5</v>
      </c>
      <c r="C14" s="1716">
        <v>6</v>
      </c>
      <c r="D14" s="1602">
        <v>0.85</v>
      </c>
      <c r="E14" s="1608">
        <v>16</v>
      </c>
      <c r="F14" s="1608">
        <v>34</v>
      </c>
      <c r="G14" s="539" t="s">
        <v>218</v>
      </c>
      <c r="H14" s="1063">
        <v>16.5</v>
      </c>
      <c r="I14" s="1611" t="s">
        <v>1349</v>
      </c>
      <c r="J14" s="1579"/>
      <c r="K14" s="186"/>
      <c r="L14" s="1581">
        <v>148000</v>
      </c>
      <c r="M14" s="186"/>
      <c r="N14" s="186"/>
      <c r="O14" s="1561"/>
      <c r="P14" s="1021">
        <f t="shared" ref="P14:Q16" si="4">IF(OR(U14="",$J$14=""),0,$J$14*U14)</f>
        <v>0</v>
      </c>
      <c r="Q14" s="1021">
        <f t="shared" si="4"/>
        <v>0</v>
      </c>
      <c r="R14" s="313">
        <v>655</v>
      </c>
      <c r="S14" s="313">
        <v>290</v>
      </c>
      <c r="T14" s="313">
        <v>655</v>
      </c>
      <c r="U14" s="302">
        <f t="shared" si="1"/>
        <v>0.12441725000000001</v>
      </c>
      <c r="V14" s="313">
        <v>20</v>
      </c>
    </row>
    <row r="15" spans="1:22" s="76" customFormat="1" ht="15" customHeight="1">
      <c r="A15" s="227" t="s">
        <v>140</v>
      </c>
      <c r="B15" s="1732"/>
      <c r="C15" s="1717"/>
      <c r="D15" s="1603"/>
      <c r="E15" s="1609"/>
      <c r="F15" s="1609"/>
      <c r="G15" s="540" t="s">
        <v>295</v>
      </c>
      <c r="H15" s="1064">
        <v>2.5</v>
      </c>
      <c r="I15" s="1612"/>
      <c r="J15" s="1614"/>
      <c r="K15" s="186"/>
      <c r="L15" s="1615"/>
      <c r="M15" s="186"/>
      <c r="N15" s="186"/>
      <c r="O15" s="1561"/>
      <c r="P15" s="1021">
        <f t="shared" si="4"/>
        <v>0</v>
      </c>
      <c r="Q15" s="1021">
        <f t="shared" si="4"/>
        <v>0</v>
      </c>
      <c r="R15" s="313">
        <v>715</v>
      </c>
      <c r="S15" s="313">
        <v>123</v>
      </c>
      <c r="T15" s="313">
        <v>715</v>
      </c>
      <c r="U15" s="302">
        <f t="shared" si="1"/>
        <v>6.2880674999999997E-2</v>
      </c>
      <c r="V15" s="313">
        <v>5</v>
      </c>
    </row>
    <row r="16" spans="1:22" s="76" customFormat="1" ht="15" customHeight="1" thickBot="1">
      <c r="A16" s="228" t="s">
        <v>1402</v>
      </c>
      <c r="B16" s="1733"/>
      <c r="C16" s="1718"/>
      <c r="D16" s="1604"/>
      <c r="E16" s="1610"/>
      <c r="F16" s="1610"/>
      <c r="G16" s="541" t="s">
        <v>318</v>
      </c>
      <c r="H16" s="1065">
        <v>0.3</v>
      </c>
      <c r="I16" s="1613"/>
      <c r="J16" s="1580"/>
      <c r="K16" s="186"/>
      <c r="L16" s="1582"/>
      <c r="M16" s="186"/>
      <c r="N16" s="186"/>
      <c r="O16" s="1561"/>
      <c r="P16" s="1021">
        <f t="shared" si="4"/>
        <v>0</v>
      </c>
      <c r="Q16" s="1021">
        <f t="shared" si="4"/>
        <v>0</v>
      </c>
      <c r="R16" s="313">
        <v>270</v>
      </c>
      <c r="S16" s="313">
        <v>50</v>
      </c>
      <c r="T16" s="313">
        <v>395</v>
      </c>
      <c r="U16" s="302">
        <f t="shared" si="1"/>
        <v>5.3325000000000004E-3</v>
      </c>
      <c r="V16" s="1023">
        <v>0.60971428571428565</v>
      </c>
    </row>
    <row r="17" spans="1:22" s="1026" customFormat="1" ht="28.5" customHeight="1" thickBot="1">
      <c r="A17" s="1616" t="s">
        <v>2049</v>
      </c>
      <c r="B17" s="1617"/>
      <c r="C17" s="1617"/>
      <c r="D17" s="1617"/>
      <c r="E17" s="1617"/>
      <c r="F17" s="1617"/>
      <c r="G17" s="1617"/>
      <c r="H17" s="1617"/>
      <c r="I17" s="1617"/>
      <c r="J17" s="1618"/>
      <c r="K17" s="104"/>
      <c r="L17" s="1052"/>
      <c r="M17" s="104"/>
      <c r="N17" s="104"/>
      <c r="O17" s="1020"/>
      <c r="P17" s="1021"/>
      <c r="Q17" s="1021"/>
      <c r="R17" s="1024"/>
      <c r="S17" s="1024"/>
      <c r="T17" s="1024"/>
      <c r="U17" s="101"/>
      <c r="V17" s="1024"/>
    </row>
    <row r="18" spans="1:22" ht="24" customHeight="1" thickBot="1">
      <c r="A18" s="425" t="s">
        <v>1848</v>
      </c>
      <c r="B18" s="245"/>
      <c r="C18" s="245"/>
      <c r="D18" s="245"/>
      <c r="E18" s="245"/>
      <c r="F18" s="245"/>
      <c r="G18" s="245"/>
      <c r="H18" s="245"/>
      <c r="I18" s="273"/>
      <c r="J18" s="246"/>
      <c r="K18" s="1086"/>
      <c r="L18" s="462"/>
      <c r="M18" s="1086"/>
      <c r="N18" s="1086"/>
      <c r="O18" s="1020"/>
      <c r="P18" s="1021"/>
      <c r="Q18" s="1021"/>
      <c r="R18" s="1022"/>
      <c r="S18" s="1022"/>
      <c r="T18" s="1022"/>
      <c r="U18" s="101"/>
    </row>
    <row r="19" spans="1:22" s="76" customFormat="1" ht="15" customHeight="1">
      <c r="A19" s="30" t="s">
        <v>172</v>
      </c>
      <c r="B19" s="1562">
        <v>5.7</v>
      </c>
      <c r="C19" s="1562">
        <v>9.66</v>
      </c>
      <c r="D19" s="1564">
        <v>0.98399999999999999</v>
      </c>
      <c r="E19" s="1566">
        <v>23.8</v>
      </c>
      <c r="F19" s="1568">
        <v>36</v>
      </c>
      <c r="G19" s="542" t="s">
        <v>141</v>
      </c>
      <c r="H19" s="1073">
        <v>25</v>
      </c>
      <c r="I19" s="1570" t="s">
        <v>1349</v>
      </c>
      <c r="J19" s="1579"/>
      <c r="K19" s="1086"/>
      <c r="L19" s="1581">
        <v>159000</v>
      </c>
      <c r="M19" s="1086"/>
      <c r="N19" s="1086"/>
      <c r="O19" s="1561"/>
      <c r="P19" s="1021">
        <f>IF(OR(U19="",$J$19=""),0,$J$19*U19)</f>
        <v>0</v>
      </c>
      <c r="Q19" s="1021">
        <f>IF(OR(V19="",$J$19=""),0,$J$19*V19)</f>
        <v>0</v>
      </c>
      <c r="R19" s="313">
        <v>900</v>
      </c>
      <c r="S19" s="313">
        <v>237</v>
      </c>
      <c r="T19" s="313">
        <v>900</v>
      </c>
      <c r="U19" s="302">
        <f t="shared" ref="U19:U30" si="5">(R19/1000)*(S19/1000)*(T19/1000)</f>
        <v>0.19197</v>
      </c>
      <c r="V19" s="313">
        <v>30</v>
      </c>
    </row>
    <row r="20" spans="1:22" s="76" customFormat="1" ht="15" customHeight="1" thickBot="1">
      <c r="A20" s="21" t="s">
        <v>142</v>
      </c>
      <c r="B20" s="1563"/>
      <c r="C20" s="1563"/>
      <c r="D20" s="1565"/>
      <c r="E20" s="1567"/>
      <c r="F20" s="1569"/>
      <c r="G20" s="541" t="s">
        <v>310</v>
      </c>
      <c r="H20" s="1065">
        <v>6</v>
      </c>
      <c r="I20" s="1571"/>
      <c r="J20" s="1580"/>
      <c r="K20" s="1086"/>
      <c r="L20" s="1582"/>
      <c r="M20" s="1086"/>
      <c r="N20" s="1086"/>
      <c r="O20" s="1561"/>
      <c r="P20" s="1021">
        <f>IF(OR(U20="",$J$19=""),0,$J$19*U20)</f>
        <v>0</v>
      </c>
      <c r="Q20" s="1021">
        <f>IF(OR(V20="",$J$19=""),0,$J$19*V20)</f>
        <v>0</v>
      </c>
      <c r="R20" s="534">
        <v>1035</v>
      </c>
      <c r="S20" s="534">
        <v>90</v>
      </c>
      <c r="T20" s="534">
        <v>1035</v>
      </c>
      <c r="U20" s="302">
        <f t="shared" si="5"/>
        <v>9.6410249999999975E-2</v>
      </c>
      <c r="V20" s="313">
        <v>9</v>
      </c>
    </row>
    <row r="21" spans="1:22" s="76" customFormat="1" ht="15" customHeight="1">
      <c r="A21" s="30" t="s">
        <v>173</v>
      </c>
      <c r="B21" s="1562">
        <v>7</v>
      </c>
      <c r="C21" s="1562">
        <v>11.55</v>
      </c>
      <c r="D21" s="1564">
        <v>1.204</v>
      </c>
      <c r="E21" s="1566">
        <v>25.2</v>
      </c>
      <c r="F21" s="1568">
        <v>37</v>
      </c>
      <c r="G21" s="542" t="s">
        <v>141</v>
      </c>
      <c r="H21" s="1073">
        <v>25</v>
      </c>
      <c r="I21" s="1570" t="s">
        <v>1349</v>
      </c>
      <c r="J21" s="1579"/>
      <c r="K21" s="1086"/>
      <c r="L21" s="1581">
        <v>183000</v>
      </c>
      <c r="M21" s="1086"/>
      <c r="N21" s="1086"/>
      <c r="O21" s="1561"/>
      <c r="P21" s="1021">
        <f>IF(OR(U21="",$J$21=""),0,$J$21*U21)</f>
        <v>0</v>
      </c>
      <c r="Q21" s="1021">
        <f>IF(OR(V21="",$J$21=""),0,$J$21*V21)</f>
        <v>0</v>
      </c>
      <c r="R21" s="313">
        <v>900</v>
      </c>
      <c r="S21" s="313">
        <v>237</v>
      </c>
      <c r="T21" s="313">
        <v>900</v>
      </c>
      <c r="U21" s="302">
        <f t="shared" si="5"/>
        <v>0.19197</v>
      </c>
      <c r="V21" s="313">
        <v>30</v>
      </c>
    </row>
    <row r="22" spans="1:22" s="76" customFormat="1" ht="15" customHeight="1" thickBot="1">
      <c r="A22" s="21" t="s">
        <v>142</v>
      </c>
      <c r="B22" s="1563"/>
      <c r="C22" s="1563"/>
      <c r="D22" s="1565"/>
      <c r="E22" s="1567"/>
      <c r="F22" s="1569"/>
      <c r="G22" s="541" t="s">
        <v>310</v>
      </c>
      <c r="H22" s="1065">
        <v>6</v>
      </c>
      <c r="I22" s="1571"/>
      <c r="J22" s="1580"/>
      <c r="K22" s="1086"/>
      <c r="L22" s="1582"/>
      <c r="M22" s="1086"/>
      <c r="N22" s="1086"/>
      <c r="O22" s="1561"/>
      <c r="P22" s="1021">
        <f>IF(OR(U22="",$J$21=""),0,$J$21*U22)</f>
        <v>0</v>
      </c>
      <c r="Q22" s="1021">
        <f>IF(OR(V22="",$J$21=""),0,$J$21*V22)</f>
        <v>0</v>
      </c>
      <c r="R22" s="534">
        <v>1035</v>
      </c>
      <c r="S22" s="534">
        <v>90</v>
      </c>
      <c r="T22" s="534">
        <v>1035</v>
      </c>
      <c r="U22" s="302">
        <f t="shared" si="5"/>
        <v>9.6410249999999975E-2</v>
      </c>
      <c r="V22" s="313">
        <v>9</v>
      </c>
    </row>
    <row r="23" spans="1:22" s="76" customFormat="1" ht="15" customHeight="1">
      <c r="A23" s="30" t="s">
        <v>174</v>
      </c>
      <c r="B23" s="1562">
        <v>7.27</v>
      </c>
      <c r="C23" s="1562">
        <v>12.42</v>
      </c>
      <c r="D23" s="1564">
        <v>1.25</v>
      </c>
      <c r="E23" s="1566">
        <v>27</v>
      </c>
      <c r="F23" s="1568">
        <v>38</v>
      </c>
      <c r="G23" s="542" t="s">
        <v>143</v>
      </c>
      <c r="H23" s="1073">
        <v>30.5</v>
      </c>
      <c r="I23" s="1570" t="s">
        <v>1349</v>
      </c>
      <c r="J23" s="1579"/>
      <c r="K23" s="1086"/>
      <c r="L23" s="1581">
        <v>189000</v>
      </c>
      <c r="M23" s="1086"/>
      <c r="N23" s="1086"/>
      <c r="O23" s="1561"/>
      <c r="P23" s="1021">
        <f>IF(OR(U23="",$J$23=""),0,$J$23*U23)</f>
        <v>0</v>
      </c>
      <c r="Q23" s="1021">
        <f>IF(OR(V23="",$J$23=""),0,$J$23*V23)</f>
        <v>0</v>
      </c>
      <c r="R23" s="534">
        <v>900</v>
      </c>
      <c r="S23" s="534">
        <v>307</v>
      </c>
      <c r="T23" s="534">
        <v>900</v>
      </c>
      <c r="U23" s="302">
        <f t="shared" si="5"/>
        <v>0.24867</v>
      </c>
      <c r="V23" s="313">
        <v>36.200000000000003</v>
      </c>
    </row>
    <row r="24" spans="1:22" s="76" customFormat="1" ht="15" customHeight="1" thickBot="1">
      <c r="A24" s="21" t="s">
        <v>142</v>
      </c>
      <c r="B24" s="1563"/>
      <c r="C24" s="1563"/>
      <c r="D24" s="1565"/>
      <c r="E24" s="1567"/>
      <c r="F24" s="1569"/>
      <c r="G24" s="541" t="s">
        <v>310</v>
      </c>
      <c r="H24" s="1065">
        <v>6</v>
      </c>
      <c r="I24" s="1571"/>
      <c r="J24" s="1580"/>
      <c r="K24" s="1086"/>
      <c r="L24" s="1582"/>
      <c r="M24" s="1086"/>
      <c r="N24" s="1086"/>
      <c r="O24" s="1561"/>
      <c r="P24" s="1021">
        <f>IF(OR(U24="",$J$23=""),0,$J$23*U24)</f>
        <v>0</v>
      </c>
      <c r="Q24" s="1021">
        <f>IF(OR(V24="",$J$23=""),0,$J$23*V24)</f>
        <v>0</v>
      </c>
      <c r="R24" s="534">
        <v>1035</v>
      </c>
      <c r="S24" s="534">
        <v>90</v>
      </c>
      <c r="T24" s="534">
        <v>1035</v>
      </c>
      <c r="U24" s="302">
        <f t="shared" si="5"/>
        <v>9.6410249999999975E-2</v>
      </c>
      <c r="V24" s="313">
        <v>9</v>
      </c>
    </row>
    <row r="25" spans="1:22" s="76" customFormat="1" ht="15" customHeight="1">
      <c r="A25" s="30" t="s">
        <v>175</v>
      </c>
      <c r="B25" s="1562">
        <v>8.2200000000000006</v>
      </c>
      <c r="C25" s="1562">
        <v>13.85</v>
      </c>
      <c r="D25" s="1564">
        <v>1.4139999999999999</v>
      </c>
      <c r="E25" s="1566">
        <v>31.2</v>
      </c>
      <c r="F25" s="1568">
        <v>39</v>
      </c>
      <c r="G25" s="542" t="s">
        <v>143</v>
      </c>
      <c r="H25" s="1073">
        <v>30.5</v>
      </c>
      <c r="I25" s="1570" t="s">
        <v>1349</v>
      </c>
      <c r="J25" s="1579"/>
      <c r="K25" s="1086"/>
      <c r="L25" s="1581">
        <v>194000</v>
      </c>
      <c r="M25" s="1086"/>
      <c r="N25" s="1086"/>
      <c r="O25" s="1561"/>
      <c r="P25" s="1021">
        <f>IF(OR(U25="",$J$25=""),0,$J$25*U25)</f>
        <v>0</v>
      </c>
      <c r="Q25" s="1021">
        <f>IF(OR(V25="",$J$25=""),0,$J$25*V25)</f>
        <v>0</v>
      </c>
      <c r="R25" s="534">
        <v>900</v>
      </c>
      <c r="S25" s="534">
        <v>307</v>
      </c>
      <c r="T25" s="534">
        <v>900</v>
      </c>
      <c r="U25" s="302">
        <f t="shared" si="5"/>
        <v>0.24867</v>
      </c>
      <c r="V25" s="313">
        <v>36.200000000000003</v>
      </c>
    </row>
    <row r="26" spans="1:22" s="76" customFormat="1" ht="15" customHeight="1" thickBot="1">
      <c r="A26" s="21" t="s">
        <v>142</v>
      </c>
      <c r="B26" s="1563"/>
      <c r="C26" s="1563"/>
      <c r="D26" s="1565"/>
      <c r="E26" s="1567"/>
      <c r="F26" s="1569"/>
      <c r="G26" s="541" t="s">
        <v>310</v>
      </c>
      <c r="H26" s="1065">
        <v>6</v>
      </c>
      <c r="I26" s="1571"/>
      <c r="J26" s="1580"/>
      <c r="K26" s="1086"/>
      <c r="L26" s="1582"/>
      <c r="M26" s="1086"/>
      <c r="N26" s="1086"/>
      <c r="O26" s="1561"/>
      <c r="P26" s="1021">
        <f>IF(OR(U26="",$J$25=""),0,$J$25*U26)</f>
        <v>0</v>
      </c>
      <c r="Q26" s="1021">
        <f>IF(OR(V26="",$J$25=""),0,$J$25*V26)</f>
        <v>0</v>
      </c>
      <c r="R26" s="534">
        <v>1035</v>
      </c>
      <c r="S26" s="534">
        <v>90</v>
      </c>
      <c r="T26" s="534">
        <v>1035</v>
      </c>
      <c r="U26" s="302">
        <f t="shared" si="5"/>
        <v>9.6410249999999975E-2</v>
      </c>
      <c r="V26" s="313">
        <v>9</v>
      </c>
    </row>
    <row r="27" spans="1:22" s="76" customFormat="1" ht="15" customHeight="1">
      <c r="A27" s="30" t="s">
        <v>176</v>
      </c>
      <c r="B27" s="1562">
        <v>10.39</v>
      </c>
      <c r="C27" s="1562">
        <v>17.579999999999998</v>
      </c>
      <c r="D27" s="1564">
        <v>1.7869999999999999</v>
      </c>
      <c r="E27" s="1566">
        <v>44</v>
      </c>
      <c r="F27" s="1568">
        <v>40</v>
      </c>
      <c r="G27" s="542" t="s">
        <v>143</v>
      </c>
      <c r="H27" s="1073">
        <v>30.5</v>
      </c>
      <c r="I27" s="1570" t="s">
        <v>1349</v>
      </c>
      <c r="J27" s="1579"/>
      <c r="K27" s="1086"/>
      <c r="L27" s="1581">
        <v>213000</v>
      </c>
      <c r="M27" s="1086"/>
      <c r="N27" s="1086"/>
      <c r="O27" s="1561"/>
      <c r="P27" s="1021">
        <f>IF(OR(U27="",$J$27=""),0,$J$27*U27)</f>
        <v>0</v>
      </c>
      <c r="Q27" s="1021">
        <f>IF(OR(V27="",$J$27=""),0,$J$27*V27)</f>
        <v>0</v>
      </c>
      <c r="R27" s="534">
        <v>900</v>
      </c>
      <c r="S27" s="534">
        <v>307</v>
      </c>
      <c r="T27" s="534">
        <v>900</v>
      </c>
      <c r="U27" s="302">
        <f t="shared" si="5"/>
        <v>0.24867</v>
      </c>
      <c r="V27" s="313">
        <v>36.200000000000003</v>
      </c>
    </row>
    <row r="28" spans="1:22" s="76" customFormat="1" ht="15" customHeight="1" thickBot="1">
      <c r="A28" s="21" t="s">
        <v>142</v>
      </c>
      <c r="B28" s="1563"/>
      <c r="C28" s="1563"/>
      <c r="D28" s="1565"/>
      <c r="E28" s="1567"/>
      <c r="F28" s="1569"/>
      <c r="G28" s="541" t="s">
        <v>310</v>
      </c>
      <c r="H28" s="1065">
        <v>6</v>
      </c>
      <c r="I28" s="1571"/>
      <c r="J28" s="1580"/>
      <c r="K28" s="1086"/>
      <c r="L28" s="1582"/>
      <c r="M28" s="1086"/>
      <c r="N28" s="1086"/>
      <c r="O28" s="1561"/>
      <c r="P28" s="1021">
        <f>IF(OR(U28="",$J$27=""),0,$J$27*U28)</f>
        <v>0</v>
      </c>
      <c r="Q28" s="1021">
        <f>IF(OR(V28="",$J$27=""),0,$J$27*V28)</f>
        <v>0</v>
      </c>
      <c r="R28" s="534">
        <v>1035</v>
      </c>
      <c r="S28" s="534">
        <v>90</v>
      </c>
      <c r="T28" s="534">
        <v>1035</v>
      </c>
      <c r="U28" s="302">
        <f t="shared" si="5"/>
        <v>9.6410249999999975E-2</v>
      </c>
      <c r="V28" s="313">
        <v>9</v>
      </c>
    </row>
    <row r="29" spans="1:22" s="76" customFormat="1" ht="15" customHeight="1">
      <c r="A29" s="30" t="s">
        <v>177</v>
      </c>
      <c r="B29" s="1562">
        <v>12.9</v>
      </c>
      <c r="C29" s="1562">
        <v>17.600000000000001</v>
      </c>
      <c r="D29" s="1564">
        <v>2.2189999999999999</v>
      </c>
      <c r="E29" s="1566">
        <v>40</v>
      </c>
      <c r="F29" s="1568">
        <v>41</v>
      </c>
      <c r="G29" s="542" t="s">
        <v>143</v>
      </c>
      <c r="H29" s="1073">
        <v>32</v>
      </c>
      <c r="I29" s="1570" t="s">
        <v>1349</v>
      </c>
      <c r="J29" s="1579"/>
      <c r="K29" s="1086"/>
      <c r="L29" s="1581">
        <v>215000</v>
      </c>
      <c r="M29" s="1086"/>
      <c r="N29" s="1086"/>
      <c r="O29" s="1561"/>
      <c r="P29" s="1021">
        <f>IF(OR(U29="",$J$29=""),0,$J$29*U29)</f>
        <v>0</v>
      </c>
      <c r="Q29" s="1021">
        <f>IF(OR(V29="",$J$29=""),0,$J$29*V29)</f>
        <v>0</v>
      </c>
      <c r="R29" s="534">
        <v>900</v>
      </c>
      <c r="S29" s="534">
        <v>307</v>
      </c>
      <c r="T29" s="534">
        <v>900</v>
      </c>
      <c r="U29" s="302">
        <f t="shared" si="5"/>
        <v>0.24867</v>
      </c>
      <c r="V29" s="313">
        <v>41</v>
      </c>
    </row>
    <row r="30" spans="1:22" s="76" customFormat="1" ht="15" customHeight="1" thickBot="1">
      <c r="A30" s="21" t="s">
        <v>142</v>
      </c>
      <c r="B30" s="1563"/>
      <c r="C30" s="1563"/>
      <c r="D30" s="1565"/>
      <c r="E30" s="1567"/>
      <c r="F30" s="1569"/>
      <c r="G30" s="541" t="s">
        <v>310</v>
      </c>
      <c r="H30" s="1065">
        <v>6</v>
      </c>
      <c r="I30" s="1571"/>
      <c r="J30" s="1580"/>
      <c r="K30" s="1086"/>
      <c r="L30" s="1582"/>
      <c r="M30" s="1086"/>
      <c r="N30" s="1086"/>
      <c r="O30" s="1561"/>
      <c r="P30" s="1021">
        <f>IF(OR(U30="",$J$29=""),0,$J$29*U30)</f>
        <v>0</v>
      </c>
      <c r="Q30" s="1021">
        <f>IF(OR(V30="",$J$29=""),0,$J$29*V30)</f>
        <v>0</v>
      </c>
      <c r="R30" s="534">
        <v>1035</v>
      </c>
      <c r="S30" s="534">
        <v>90</v>
      </c>
      <c r="T30" s="534">
        <v>1035</v>
      </c>
      <c r="U30" s="302">
        <f t="shared" si="5"/>
        <v>9.6410249999999975E-2</v>
      </c>
      <c r="V30" s="313">
        <v>9</v>
      </c>
    </row>
    <row r="31" spans="1:22" s="1026" customFormat="1" ht="27" customHeight="1" thickBot="1">
      <c r="A31" s="1587" t="s">
        <v>2050</v>
      </c>
      <c r="B31" s="1588"/>
      <c r="C31" s="1588"/>
      <c r="D31" s="1588"/>
      <c r="E31" s="1588"/>
      <c r="F31" s="1588"/>
      <c r="G31" s="1588"/>
      <c r="H31" s="1588"/>
      <c r="I31" s="1588"/>
      <c r="J31" s="1589"/>
      <c r="K31" s="104"/>
      <c r="L31" s="1052"/>
      <c r="M31" s="104"/>
      <c r="N31" s="104"/>
      <c r="O31" s="1020"/>
      <c r="P31" s="1021"/>
      <c r="Q31" s="1021"/>
      <c r="R31" s="1024"/>
      <c r="S31" s="1024"/>
      <c r="T31" s="1024"/>
      <c r="U31" s="101"/>
      <c r="V31" s="1024"/>
    </row>
    <row r="32" spans="1:22" ht="24" customHeight="1" thickBot="1">
      <c r="A32" s="253" t="s">
        <v>1849</v>
      </c>
      <c r="B32" s="245"/>
      <c r="C32" s="245"/>
      <c r="D32" s="245"/>
      <c r="E32" s="245"/>
      <c r="F32" s="245"/>
      <c r="G32" s="245"/>
      <c r="H32" s="245"/>
      <c r="I32" s="273"/>
      <c r="J32" s="246"/>
      <c r="K32" s="1086"/>
      <c r="L32" s="462"/>
      <c r="M32" s="1086"/>
      <c r="N32" s="1086"/>
      <c r="O32" s="1020"/>
      <c r="P32" s="1021"/>
      <c r="Q32" s="1021"/>
      <c r="R32" s="1022"/>
      <c r="S32" s="1022"/>
      <c r="T32" s="1022"/>
      <c r="U32" s="101"/>
    </row>
    <row r="33" spans="1:22" s="76" customFormat="1" ht="15" customHeight="1">
      <c r="A33" s="138" t="s">
        <v>905</v>
      </c>
      <c r="B33" s="1080">
        <v>3.04</v>
      </c>
      <c r="C33" s="1080">
        <v>5.13</v>
      </c>
      <c r="D33" s="1066">
        <v>0.51</v>
      </c>
      <c r="E33" s="1063">
        <v>14</v>
      </c>
      <c r="F33" s="1069">
        <v>32</v>
      </c>
      <c r="G33" s="19" t="s">
        <v>1710</v>
      </c>
      <c r="H33" s="1063">
        <v>12.8</v>
      </c>
      <c r="I33" s="1570" t="s">
        <v>1349</v>
      </c>
      <c r="J33" s="1579"/>
      <c r="K33" s="1086"/>
      <c r="L33" s="1581">
        <v>155000</v>
      </c>
      <c r="M33" s="181"/>
      <c r="N33" s="1086"/>
      <c r="O33" s="1561"/>
      <c r="P33" s="1021">
        <f>IF(OR(U33="",J33=""),0,J33*U33)</f>
        <v>0</v>
      </c>
      <c r="Q33" s="1021">
        <f>IF(OR(V33="",J33=""),0,J33*V33)</f>
        <v>0</v>
      </c>
      <c r="R33" s="313">
        <v>1155</v>
      </c>
      <c r="S33" s="313">
        <v>245</v>
      </c>
      <c r="T33" s="313">
        <v>490</v>
      </c>
      <c r="U33" s="302">
        <f t="shared" ref="U33:U36" si="6">(R33/1000)*(S33/1000)*(T33/1000)</f>
        <v>0.13865775</v>
      </c>
      <c r="V33" s="313">
        <v>16.600000000000001</v>
      </c>
    </row>
    <row r="34" spans="1:22" s="76" customFormat="1" ht="15" customHeight="1" thickBot="1">
      <c r="A34" s="189" t="s">
        <v>219</v>
      </c>
      <c r="B34" s="535"/>
      <c r="C34" s="535"/>
      <c r="D34" s="536"/>
      <c r="E34" s="537"/>
      <c r="F34" s="538"/>
      <c r="G34" s="1088" t="s">
        <v>291</v>
      </c>
      <c r="H34" s="537">
        <v>3.5</v>
      </c>
      <c r="I34" s="1571"/>
      <c r="J34" s="1580"/>
      <c r="K34" s="1086"/>
      <c r="L34" s="1582"/>
      <c r="M34" s="181"/>
      <c r="N34" s="1086"/>
      <c r="O34" s="1561"/>
      <c r="P34" s="1021">
        <f>IF(OR(U34="",J34=""),0,J34*U34)</f>
        <v>0</v>
      </c>
      <c r="Q34" s="1021">
        <f>IF(OR(V34="",J34=""),0,J34*V34)</f>
        <v>0</v>
      </c>
      <c r="R34" s="313">
        <v>1232</v>
      </c>
      <c r="S34" s="313">
        <v>107</v>
      </c>
      <c r="T34" s="313">
        <v>517</v>
      </c>
      <c r="U34" s="302">
        <f t="shared" si="6"/>
        <v>6.8153008000000001E-2</v>
      </c>
      <c r="V34" s="313">
        <v>5.2</v>
      </c>
    </row>
    <row r="35" spans="1:22" s="76" customFormat="1" ht="15" customHeight="1">
      <c r="A35" s="138" t="s">
        <v>906</v>
      </c>
      <c r="B35" s="1080">
        <v>3.79</v>
      </c>
      <c r="C35" s="1080">
        <v>6.41</v>
      </c>
      <c r="D35" s="1066">
        <v>0.63</v>
      </c>
      <c r="E35" s="1063">
        <v>20</v>
      </c>
      <c r="F35" s="1069">
        <v>34</v>
      </c>
      <c r="G35" s="19" t="s">
        <v>1710</v>
      </c>
      <c r="H35" s="1063">
        <v>12.8</v>
      </c>
      <c r="I35" s="1570" t="s">
        <v>1349</v>
      </c>
      <c r="J35" s="1579"/>
      <c r="K35" s="1086"/>
      <c r="L35" s="1581">
        <v>160000</v>
      </c>
      <c r="M35" s="181"/>
      <c r="N35" s="1086"/>
      <c r="O35" s="1561"/>
      <c r="P35" s="1021">
        <f>IF(OR(U35="",J35=""),0,J35*U35)</f>
        <v>0</v>
      </c>
      <c r="Q35" s="1021">
        <f>IF(OR(V35="",J35=""),0,J35*V35)</f>
        <v>0</v>
      </c>
      <c r="R35" s="313">
        <v>1155</v>
      </c>
      <c r="S35" s="313">
        <v>245</v>
      </c>
      <c r="T35" s="313">
        <v>490</v>
      </c>
      <c r="U35" s="302">
        <f t="shared" si="6"/>
        <v>0.13865775</v>
      </c>
      <c r="V35" s="313">
        <v>16.600000000000001</v>
      </c>
    </row>
    <row r="36" spans="1:22" s="76" customFormat="1" ht="15" customHeight="1" thickBot="1">
      <c r="A36" s="133" t="s">
        <v>219</v>
      </c>
      <c r="B36" s="1082"/>
      <c r="C36" s="1082"/>
      <c r="D36" s="1068"/>
      <c r="E36" s="1065"/>
      <c r="F36" s="1071"/>
      <c r="G36" s="1088" t="s">
        <v>291</v>
      </c>
      <c r="H36" s="1065">
        <v>3.5</v>
      </c>
      <c r="I36" s="1571"/>
      <c r="J36" s="1580"/>
      <c r="K36" s="1086"/>
      <c r="L36" s="1582"/>
      <c r="M36" s="181"/>
      <c r="N36" s="1086"/>
      <c r="O36" s="1561"/>
      <c r="P36" s="1021">
        <f>IF(OR(U36="",J36=""),0,J36*U36)</f>
        <v>0</v>
      </c>
      <c r="Q36" s="1021">
        <f>IF(OR(V36="",J36=""),0,J36*V36)</f>
        <v>0</v>
      </c>
      <c r="R36" s="313">
        <v>1232</v>
      </c>
      <c r="S36" s="313">
        <v>107</v>
      </c>
      <c r="T36" s="313">
        <v>517</v>
      </c>
      <c r="U36" s="302">
        <f t="shared" si="6"/>
        <v>6.8153008000000001E-2</v>
      </c>
      <c r="V36" s="313">
        <v>5.2</v>
      </c>
    </row>
    <row r="37" spans="1:22" s="76" customFormat="1" ht="30" customHeight="1" thickBot="1">
      <c r="A37" s="1616" t="s">
        <v>576</v>
      </c>
      <c r="B37" s="1617"/>
      <c r="C37" s="1617"/>
      <c r="D37" s="1617"/>
      <c r="E37" s="1617"/>
      <c r="F37" s="1617"/>
      <c r="G37" s="1617"/>
      <c r="H37" s="1617"/>
      <c r="I37" s="1617"/>
      <c r="J37" s="1618"/>
      <c r="K37" s="104"/>
      <c r="L37" s="1052"/>
      <c r="M37" s="104"/>
      <c r="N37" s="104"/>
      <c r="O37" s="1021"/>
      <c r="P37" s="1021"/>
      <c r="Q37" s="187"/>
      <c r="R37" s="187"/>
      <c r="S37" s="187"/>
      <c r="T37" s="101"/>
      <c r="U37" s="187"/>
      <c r="V37" s="187"/>
    </row>
    <row r="38" spans="1:22" s="76" customFormat="1" ht="27" customHeight="1" thickBot="1">
      <c r="A38" s="1728" t="s">
        <v>253</v>
      </c>
      <c r="B38" s="1729"/>
      <c r="C38" s="1729"/>
      <c r="D38" s="1729"/>
      <c r="E38" s="1729"/>
      <c r="F38" s="1729"/>
      <c r="G38" s="1729"/>
      <c r="H38" s="1729"/>
      <c r="I38" s="1729"/>
      <c r="J38" s="1730"/>
      <c r="K38" s="104"/>
      <c r="L38" s="480"/>
      <c r="M38" s="104"/>
      <c r="N38" s="104"/>
      <c r="O38" s="1020"/>
      <c r="P38" s="1021"/>
      <c r="Q38" s="1021"/>
      <c r="R38" s="187"/>
      <c r="S38" s="187"/>
      <c r="T38" s="187"/>
      <c r="U38" s="101"/>
      <c r="V38" s="187"/>
    </row>
    <row r="39" spans="1:22" s="76" customFormat="1" ht="24.75" customHeight="1">
      <c r="A39" s="1576" t="s">
        <v>115</v>
      </c>
      <c r="B39" s="1578" t="s">
        <v>230</v>
      </c>
      <c r="C39" s="1578"/>
      <c r="D39" s="1062" t="s">
        <v>125</v>
      </c>
      <c r="E39" s="1578" t="s">
        <v>235</v>
      </c>
      <c r="F39" s="1578" t="s">
        <v>301</v>
      </c>
      <c r="G39" s="1062" t="s">
        <v>97</v>
      </c>
      <c r="H39" s="1578" t="s">
        <v>11</v>
      </c>
      <c r="I39" s="1583" t="s">
        <v>5</v>
      </c>
      <c r="J39" s="1585" t="s">
        <v>96</v>
      </c>
      <c r="K39" s="1018"/>
      <c r="L39" s="1468"/>
      <c r="M39" s="1018"/>
      <c r="N39" s="1018"/>
      <c r="O39" s="1018"/>
      <c r="P39" s="1018"/>
      <c r="Q39" s="1018"/>
      <c r="R39" s="1019"/>
      <c r="S39" s="1019"/>
      <c r="T39" s="1019"/>
      <c r="U39" s="1019"/>
      <c r="V39" s="1019"/>
    </row>
    <row r="40" spans="1:22" s="76" customFormat="1" ht="16.5" customHeight="1" thickBot="1">
      <c r="A40" s="1577"/>
      <c r="B40" s="1061" t="s">
        <v>129</v>
      </c>
      <c r="C40" s="1061" t="s">
        <v>130</v>
      </c>
      <c r="D40" s="1061" t="s">
        <v>131</v>
      </c>
      <c r="E40" s="1558"/>
      <c r="F40" s="1558"/>
      <c r="G40" s="1061" t="s">
        <v>309</v>
      </c>
      <c r="H40" s="1558"/>
      <c r="I40" s="1584"/>
      <c r="J40" s="1586"/>
      <c r="K40" s="1018"/>
      <c r="L40" s="1469"/>
      <c r="M40" s="1018"/>
      <c r="N40" s="1018"/>
      <c r="O40" s="1018"/>
      <c r="P40" s="1018"/>
      <c r="Q40" s="187"/>
      <c r="R40" s="187"/>
      <c r="S40" s="187"/>
      <c r="T40" s="187"/>
      <c r="U40" s="187"/>
      <c r="V40" s="187"/>
    </row>
    <row r="41" spans="1:22" s="76" customFormat="1" ht="27" customHeight="1" thickBot="1">
      <c r="A41" s="1489" t="s">
        <v>180</v>
      </c>
      <c r="B41" s="1490"/>
      <c r="C41" s="1490"/>
      <c r="D41" s="1490"/>
      <c r="E41" s="1490"/>
      <c r="F41" s="1490"/>
      <c r="G41" s="1490"/>
      <c r="H41" s="1490"/>
      <c r="I41" s="1490"/>
      <c r="J41" s="1491"/>
      <c r="K41" s="104"/>
      <c r="L41" s="462"/>
      <c r="M41" s="1282" t="s">
        <v>467</v>
      </c>
      <c r="N41" s="104"/>
      <c r="O41" s="1020"/>
      <c r="P41" s="1021"/>
      <c r="Q41" s="1021"/>
      <c r="R41" s="187"/>
      <c r="S41" s="187"/>
      <c r="T41" s="187"/>
      <c r="U41" s="101"/>
      <c r="V41" s="187"/>
    </row>
    <row r="42" spans="1:22" s="76" customFormat="1" ht="15" customHeight="1">
      <c r="A42" s="135" t="s">
        <v>70</v>
      </c>
      <c r="B42" s="1064">
        <v>2.7</v>
      </c>
      <c r="C42" s="1064">
        <v>4.3</v>
      </c>
      <c r="D42" s="1067">
        <v>0.46400000000000002</v>
      </c>
      <c r="E42" s="1070">
        <v>510</v>
      </c>
      <c r="F42" s="1070">
        <v>32</v>
      </c>
      <c r="G42" s="540" t="s">
        <v>311</v>
      </c>
      <c r="H42" s="1081">
        <v>16.5</v>
      </c>
      <c r="I42" s="1027" t="s">
        <v>1349</v>
      </c>
      <c r="J42" s="224"/>
      <c r="K42" s="104"/>
      <c r="L42" s="366">
        <v>51000</v>
      </c>
      <c r="M42" s="186"/>
      <c r="N42" s="104"/>
      <c r="O42" s="1020"/>
      <c r="P42" s="1021">
        <f t="shared" ref="P42:P44" si="7">IF(OR(U42="",J42=""),0,J42*U42)</f>
        <v>0</v>
      </c>
      <c r="Q42" s="1021">
        <f t="shared" ref="Q42:Q44" si="8">IF(OR(V42="",J42=""),0,J42*V42)</f>
        <v>0</v>
      </c>
      <c r="R42" s="313">
        <v>890</v>
      </c>
      <c r="S42" s="313">
        <v>260</v>
      </c>
      <c r="T42" s="313">
        <v>550</v>
      </c>
      <c r="U42" s="308">
        <f>(R42/1000)*(S42/1000)*(T42/1000)</f>
        <v>0.12727000000000002</v>
      </c>
      <c r="V42" s="313">
        <v>19</v>
      </c>
    </row>
    <row r="43" spans="1:22" s="76" customFormat="1" ht="15" customHeight="1">
      <c r="A43" s="135" t="s">
        <v>71</v>
      </c>
      <c r="B43" s="1064">
        <v>3.6</v>
      </c>
      <c r="C43" s="1064">
        <v>5.4</v>
      </c>
      <c r="D43" s="1067">
        <v>0.61899999999999999</v>
      </c>
      <c r="E43" s="1070">
        <v>680</v>
      </c>
      <c r="F43" s="1070">
        <v>33</v>
      </c>
      <c r="G43" s="540" t="s">
        <v>312</v>
      </c>
      <c r="H43" s="1081">
        <v>19.2</v>
      </c>
      <c r="I43" s="1027" t="s">
        <v>1349</v>
      </c>
      <c r="J43" s="224"/>
      <c r="K43" s="104"/>
      <c r="L43" s="366">
        <v>53000</v>
      </c>
      <c r="M43" s="186"/>
      <c r="N43" s="104"/>
      <c r="O43" s="1020"/>
      <c r="P43" s="1021">
        <f t="shared" si="7"/>
        <v>0</v>
      </c>
      <c r="Q43" s="1021">
        <f t="shared" si="8"/>
        <v>0</v>
      </c>
      <c r="R43" s="313">
        <v>990</v>
      </c>
      <c r="S43" s="313">
        <v>260</v>
      </c>
      <c r="T43" s="313">
        <v>550</v>
      </c>
      <c r="U43" s="308">
        <f t="shared" ref="U43:U44" si="9">(R43/1000)*(S43/1000)*(T43/1000)</f>
        <v>0.14157000000000003</v>
      </c>
      <c r="V43" s="313">
        <v>21.6</v>
      </c>
    </row>
    <row r="44" spans="1:22" s="76" customFormat="1" ht="15" customHeight="1" thickBot="1">
      <c r="A44" s="135" t="s">
        <v>72</v>
      </c>
      <c r="B44" s="1064">
        <v>4.4000000000000004</v>
      </c>
      <c r="C44" s="1064">
        <v>6.8</v>
      </c>
      <c r="D44" s="1067">
        <v>0.75700000000000001</v>
      </c>
      <c r="E44" s="1070">
        <v>850</v>
      </c>
      <c r="F44" s="1070">
        <v>34</v>
      </c>
      <c r="G44" s="540" t="s">
        <v>312</v>
      </c>
      <c r="H44" s="1081">
        <v>19.2</v>
      </c>
      <c r="I44" s="1027" t="s">
        <v>1349</v>
      </c>
      <c r="J44" s="224"/>
      <c r="K44" s="104"/>
      <c r="L44" s="366">
        <v>55000</v>
      </c>
      <c r="M44" s="186"/>
      <c r="N44" s="104"/>
      <c r="O44" s="1020"/>
      <c r="P44" s="1021">
        <f t="shared" si="7"/>
        <v>0</v>
      </c>
      <c r="Q44" s="1021">
        <f t="shared" si="8"/>
        <v>0</v>
      </c>
      <c r="R44" s="313">
        <v>990</v>
      </c>
      <c r="S44" s="313">
        <v>260</v>
      </c>
      <c r="T44" s="313">
        <v>550</v>
      </c>
      <c r="U44" s="308">
        <f t="shared" si="9"/>
        <v>0.14157000000000003</v>
      </c>
      <c r="V44" s="313">
        <v>21.6</v>
      </c>
    </row>
    <row r="45" spans="1:22" s="76" customFormat="1" ht="26.1" customHeight="1" thickBot="1">
      <c r="A45" s="1605" t="s">
        <v>578</v>
      </c>
      <c r="B45" s="1606"/>
      <c r="C45" s="1606"/>
      <c r="D45" s="1606"/>
      <c r="E45" s="1606"/>
      <c r="F45" s="1606"/>
      <c r="G45" s="1606"/>
      <c r="H45" s="1606"/>
      <c r="I45" s="1606"/>
      <c r="J45" s="1607"/>
      <c r="K45" s="104"/>
      <c r="L45" s="1052"/>
      <c r="M45" s="104"/>
      <c r="N45" s="104"/>
      <c r="O45" s="1020"/>
      <c r="P45" s="1021"/>
      <c r="Q45" s="1021"/>
      <c r="R45" s="187"/>
      <c r="S45" s="187"/>
      <c r="T45" s="187"/>
      <c r="U45" s="188"/>
      <c r="V45" s="187"/>
    </row>
    <row r="46" spans="1:22" s="76" customFormat="1" ht="27" customHeight="1" thickBot="1">
      <c r="A46" s="1728" t="s">
        <v>254</v>
      </c>
      <c r="B46" s="1729"/>
      <c r="C46" s="1729"/>
      <c r="D46" s="1729"/>
      <c r="E46" s="1729"/>
      <c r="F46" s="1729"/>
      <c r="G46" s="1729"/>
      <c r="H46" s="1729"/>
      <c r="I46" s="1729"/>
      <c r="J46" s="1730"/>
      <c r="K46" s="104"/>
      <c r="L46" s="480"/>
      <c r="M46" s="104"/>
      <c r="N46" s="104"/>
      <c r="O46" s="1020"/>
      <c r="P46" s="1021">
        <f t="shared" ref="P46:P102" si="10">IF(OR(U46="",J46=""),0,J46*U46)</f>
        <v>0</v>
      </c>
      <c r="Q46" s="1021">
        <f t="shared" ref="Q46:Q102" si="11">IF(OR(V46="",J46=""),0,J46*V46)</f>
        <v>0</v>
      </c>
      <c r="R46" s="187"/>
      <c r="S46" s="187"/>
      <c r="T46" s="187"/>
      <c r="U46" s="101"/>
      <c r="V46" s="187"/>
    </row>
    <row r="47" spans="1:22" s="76" customFormat="1" ht="26.25" customHeight="1" thickBot="1">
      <c r="A47" s="1489" t="s">
        <v>1957</v>
      </c>
      <c r="B47" s="1490"/>
      <c r="C47" s="1490"/>
      <c r="D47" s="1490"/>
      <c r="E47" s="1490"/>
      <c r="F47" s="1490"/>
      <c r="G47" s="1490"/>
      <c r="H47" s="1490"/>
      <c r="I47" s="1490"/>
      <c r="J47" s="1491"/>
      <c r="K47" s="104"/>
      <c r="L47" s="462"/>
      <c r="M47" s="104"/>
      <c r="N47" s="104"/>
      <c r="O47" s="1020"/>
      <c r="P47" s="1021">
        <f t="shared" si="10"/>
        <v>0</v>
      </c>
      <c r="Q47" s="1021">
        <f t="shared" si="11"/>
        <v>0</v>
      </c>
      <c r="R47" s="187"/>
      <c r="S47" s="187"/>
      <c r="T47" s="187"/>
      <c r="U47" s="101"/>
      <c r="V47" s="187"/>
    </row>
    <row r="48" spans="1:22" ht="15" customHeight="1">
      <c r="A48" s="762" t="s">
        <v>1904</v>
      </c>
      <c r="B48" s="1063">
        <v>2.35</v>
      </c>
      <c r="C48" s="1063">
        <v>3.9</v>
      </c>
      <c r="D48" s="1066">
        <v>0.4</v>
      </c>
      <c r="E48" s="1069">
        <v>24</v>
      </c>
      <c r="F48" s="1235" t="s">
        <v>1905</v>
      </c>
      <c r="G48" s="424" t="s">
        <v>1906</v>
      </c>
      <c r="H48" s="1063">
        <v>11.9</v>
      </c>
      <c r="I48" s="1027" t="s">
        <v>1349</v>
      </c>
      <c r="J48" s="866"/>
      <c r="K48" s="186"/>
      <c r="L48" s="366">
        <v>54000</v>
      </c>
      <c r="M48" s="186"/>
      <c r="N48" s="186"/>
      <c r="O48" s="1020"/>
      <c r="P48" s="1021">
        <f t="shared" si="10"/>
        <v>0</v>
      </c>
      <c r="Q48" s="1021">
        <f t="shared" si="11"/>
        <v>0</v>
      </c>
      <c r="R48" s="305">
        <v>628</v>
      </c>
      <c r="S48" s="305">
        <v>270</v>
      </c>
      <c r="T48" s="305">
        <v>500</v>
      </c>
      <c r="U48" s="302">
        <v>8.4780000000000008E-2</v>
      </c>
      <c r="V48" s="305">
        <v>14</v>
      </c>
    </row>
    <row r="49" spans="1:23" ht="15" customHeight="1">
      <c r="A49" s="1077" t="s">
        <v>1907</v>
      </c>
      <c r="B49" s="1064">
        <v>3.4</v>
      </c>
      <c r="C49" s="1064">
        <v>5.67</v>
      </c>
      <c r="D49" s="1067">
        <v>0.59</v>
      </c>
      <c r="E49" s="1070">
        <v>24</v>
      </c>
      <c r="F49" s="1236">
        <v>26</v>
      </c>
      <c r="G49" s="540" t="s">
        <v>1908</v>
      </c>
      <c r="H49" s="1064">
        <v>14.1</v>
      </c>
      <c r="I49" s="1027" t="s">
        <v>1349</v>
      </c>
      <c r="J49" s="867"/>
      <c r="K49" s="186"/>
      <c r="L49" s="366">
        <v>61000</v>
      </c>
      <c r="M49" s="186"/>
      <c r="N49" s="186"/>
      <c r="O49" s="1020"/>
      <c r="P49" s="1021">
        <f t="shared" si="10"/>
        <v>0</v>
      </c>
      <c r="Q49" s="1021">
        <f t="shared" si="11"/>
        <v>0</v>
      </c>
      <c r="R49" s="305">
        <v>817</v>
      </c>
      <c r="S49" s="305">
        <v>270</v>
      </c>
      <c r="T49" s="305">
        <v>500</v>
      </c>
      <c r="U49" s="302">
        <v>0.110295</v>
      </c>
      <c r="V49" s="305">
        <v>16.3</v>
      </c>
    </row>
    <row r="50" spans="1:23" ht="15" customHeight="1">
      <c r="A50" s="1077" t="s">
        <v>1909</v>
      </c>
      <c r="B50" s="1064">
        <v>4.41</v>
      </c>
      <c r="C50" s="1064">
        <v>7.35</v>
      </c>
      <c r="D50" s="1067">
        <v>0.76</v>
      </c>
      <c r="E50" s="1070">
        <v>24</v>
      </c>
      <c r="F50" s="1236">
        <v>24</v>
      </c>
      <c r="G50" s="540" t="s">
        <v>1910</v>
      </c>
      <c r="H50" s="1064">
        <v>16.899999999999999</v>
      </c>
      <c r="I50" s="1027" t="s">
        <v>1349</v>
      </c>
      <c r="J50" s="867"/>
      <c r="K50" s="186"/>
      <c r="L50" s="366">
        <v>66000</v>
      </c>
      <c r="M50" s="186"/>
      <c r="N50" s="186"/>
      <c r="O50" s="1020"/>
      <c r="P50" s="1021">
        <f t="shared" si="10"/>
        <v>0</v>
      </c>
      <c r="Q50" s="1021">
        <f t="shared" si="11"/>
        <v>0</v>
      </c>
      <c r="R50" s="305">
        <v>952</v>
      </c>
      <c r="S50" s="305">
        <v>270</v>
      </c>
      <c r="T50" s="305">
        <v>500</v>
      </c>
      <c r="U50" s="302">
        <v>0.12852</v>
      </c>
      <c r="V50" s="305">
        <v>19.5</v>
      </c>
    </row>
    <row r="51" spans="1:23" ht="15" customHeight="1">
      <c r="A51" s="1077" t="s">
        <v>1911</v>
      </c>
      <c r="B51" s="1064">
        <v>5</v>
      </c>
      <c r="C51" s="1064">
        <v>8.6</v>
      </c>
      <c r="D51" s="1067">
        <v>0.86</v>
      </c>
      <c r="E51" s="1070">
        <v>30</v>
      </c>
      <c r="F51" s="1236" t="s">
        <v>1912</v>
      </c>
      <c r="G51" s="540" t="s">
        <v>1910</v>
      </c>
      <c r="H51" s="1064">
        <v>18</v>
      </c>
      <c r="I51" s="1027" t="s">
        <v>1349</v>
      </c>
      <c r="J51" s="867"/>
      <c r="K51" s="186"/>
      <c r="L51" s="366">
        <v>74000</v>
      </c>
      <c r="M51" s="186"/>
      <c r="N51" s="186"/>
      <c r="O51" s="1020"/>
      <c r="P51" s="1021">
        <f t="shared" si="10"/>
        <v>0</v>
      </c>
      <c r="Q51" s="1021">
        <f t="shared" si="11"/>
        <v>0</v>
      </c>
      <c r="R51" s="305">
        <v>952</v>
      </c>
      <c r="S51" s="305">
        <v>270</v>
      </c>
      <c r="T51" s="305">
        <v>500</v>
      </c>
      <c r="U51" s="302">
        <v>0.12852</v>
      </c>
      <c r="V51" s="305">
        <v>20.7</v>
      </c>
    </row>
    <row r="52" spans="1:23" ht="15" customHeight="1">
      <c r="A52" s="1077" t="s">
        <v>1913</v>
      </c>
      <c r="B52" s="1064">
        <v>6</v>
      </c>
      <c r="C52" s="1064">
        <v>9.98</v>
      </c>
      <c r="D52" s="1067">
        <v>1.03</v>
      </c>
      <c r="E52" s="1070">
        <v>38</v>
      </c>
      <c r="F52" s="1236">
        <v>31</v>
      </c>
      <c r="G52" s="540" t="s">
        <v>1914</v>
      </c>
      <c r="H52" s="1064">
        <v>20.5</v>
      </c>
      <c r="I52" s="1027" t="s">
        <v>1349</v>
      </c>
      <c r="J52" s="867"/>
      <c r="K52" s="186"/>
      <c r="L52" s="366">
        <v>75000</v>
      </c>
      <c r="M52" s="186"/>
      <c r="N52" s="186"/>
      <c r="O52" s="1020"/>
      <c r="P52" s="1021">
        <f t="shared" si="10"/>
        <v>0</v>
      </c>
      <c r="Q52" s="1021">
        <f t="shared" si="11"/>
        <v>0</v>
      </c>
      <c r="R52" s="534">
        <v>1047</v>
      </c>
      <c r="S52" s="305">
        <v>270</v>
      </c>
      <c r="T52" s="305">
        <v>500</v>
      </c>
      <c r="U52" s="302">
        <v>0.141345</v>
      </c>
      <c r="V52" s="305">
        <v>23.6</v>
      </c>
    </row>
    <row r="53" spans="1:23" ht="15" customHeight="1">
      <c r="A53" s="1200" t="s">
        <v>1915</v>
      </c>
      <c r="B53" s="1201">
        <v>7.05</v>
      </c>
      <c r="C53" s="1201">
        <v>11.7</v>
      </c>
      <c r="D53" s="1198">
        <v>1.21</v>
      </c>
      <c r="E53" s="1199">
        <v>28</v>
      </c>
      <c r="F53" s="1236" t="s">
        <v>1916</v>
      </c>
      <c r="G53" s="540" t="s">
        <v>1917</v>
      </c>
      <c r="H53" s="1201">
        <v>20.5</v>
      </c>
      <c r="I53" s="1027" t="s">
        <v>1349</v>
      </c>
      <c r="J53" s="867"/>
      <c r="K53" s="186"/>
      <c r="L53" s="366">
        <v>79000</v>
      </c>
      <c r="M53" s="186"/>
      <c r="N53" s="186"/>
      <c r="O53" s="1020"/>
      <c r="P53" s="1021">
        <f t="shared" ref="P53:P54" si="12">IF(OR(U53="",J53=""),0,J53*U53)</f>
        <v>0</v>
      </c>
      <c r="Q53" s="1021">
        <f t="shared" ref="Q53:Q54" si="13">IF(OR(V53="",J53=""),0,J53*V53)</f>
        <v>0</v>
      </c>
      <c r="R53" s="534">
        <v>1192</v>
      </c>
      <c r="S53" s="305">
        <v>270</v>
      </c>
      <c r="T53" s="305">
        <v>500</v>
      </c>
      <c r="U53" s="302">
        <v>0.16092000000000001</v>
      </c>
      <c r="V53" s="305">
        <v>23.6</v>
      </c>
    </row>
    <row r="54" spans="1:23" ht="15" customHeight="1">
      <c r="A54" s="1077" t="s">
        <v>1918</v>
      </c>
      <c r="B54" s="1064">
        <v>8.0299999999999994</v>
      </c>
      <c r="C54" s="1064">
        <v>13.6</v>
      </c>
      <c r="D54" s="1067">
        <v>1.38</v>
      </c>
      <c r="E54" s="1070">
        <v>40</v>
      </c>
      <c r="F54" s="1236" t="s">
        <v>1916</v>
      </c>
      <c r="G54" s="540" t="s">
        <v>1919</v>
      </c>
      <c r="H54" s="1064">
        <v>25.5</v>
      </c>
      <c r="I54" s="1027" t="s">
        <v>1349</v>
      </c>
      <c r="J54" s="867"/>
      <c r="K54" s="186"/>
      <c r="L54" s="366">
        <v>108000</v>
      </c>
      <c r="M54" s="186"/>
      <c r="N54" s="186"/>
      <c r="O54" s="1020"/>
      <c r="P54" s="1021">
        <f t="shared" si="12"/>
        <v>0</v>
      </c>
      <c r="Q54" s="1021">
        <f t="shared" si="13"/>
        <v>0</v>
      </c>
      <c r="R54" s="534">
        <v>1382</v>
      </c>
      <c r="S54" s="305">
        <v>270</v>
      </c>
      <c r="T54" s="305">
        <v>500</v>
      </c>
      <c r="U54" s="302">
        <v>0.18656999999999999</v>
      </c>
      <c r="V54" s="305">
        <v>29.1</v>
      </c>
    </row>
    <row r="55" spans="1:23" ht="15" customHeight="1">
      <c r="A55" s="1077" t="s">
        <v>1920</v>
      </c>
      <c r="B55" s="1064">
        <v>9</v>
      </c>
      <c r="C55" s="1064">
        <v>15.6</v>
      </c>
      <c r="D55" s="1067">
        <v>1.55</v>
      </c>
      <c r="E55" s="1070">
        <v>38</v>
      </c>
      <c r="F55" s="1236" t="s">
        <v>1921</v>
      </c>
      <c r="G55" s="540" t="s">
        <v>1919</v>
      </c>
      <c r="H55" s="1064">
        <v>26</v>
      </c>
      <c r="I55" s="1027" t="s">
        <v>1349</v>
      </c>
      <c r="J55" s="867"/>
      <c r="K55" s="186"/>
      <c r="L55" s="366">
        <v>114000</v>
      </c>
      <c r="M55" s="186"/>
      <c r="N55" s="186"/>
      <c r="O55" s="1020"/>
      <c r="P55" s="1021">
        <f t="shared" si="10"/>
        <v>0</v>
      </c>
      <c r="Q55" s="1021">
        <f t="shared" si="11"/>
        <v>0</v>
      </c>
      <c r="R55" s="534">
        <v>1382</v>
      </c>
      <c r="S55" s="305">
        <v>270</v>
      </c>
      <c r="T55" s="305">
        <v>500</v>
      </c>
      <c r="U55" s="302">
        <v>0.18656999999999999</v>
      </c>
      <c r="V55" s="305">
        <v>29.7</v>
      </c>
    </row>
    <row r="56" spans="1:23" ht="15" customHeight="1">
      <c r="A56" s="1077" t="s">
        <v>1922</v>
      </c>
      <c r="B56" s="1064">
        <v>11.2</v>
      </c>
      <c r="C56" s="1064">
        <v>19.2</v>
      </c>
      <c r="D56" s="1067">
        <v>1.93</v>
      </c>
      <c r="E56" s="1070">
        <v>40</v>
      </c>
      <c r="F56" s="1236" t="s">
        <v>1921</v>
      </c>
      <c r="G56" s="540" t="s">
        <v>1923</v>
      </c>
      <c r="H56" s="1064">
        <v>33.799999999999997</v>
      </c>
      <c r="I56" s="1027" t="s">
        <v>1349</v>
      </c>
      <c r="J56" s="867"/>
      <c r="K56" s="186"/>
      <c r="L56" s="366">
        <v>121000</v>
      </c>
      <c r="M56" s="186"/>
      <c r="N56" s="186"/>
      <c r="O56" s="1020"/>
      <c r="P56" s="1021">
        <f t="shared" si="10"/>
        <v>0</v>
      </c>
      <c r="Q56" s="1021">
        <f t="shared" si="11"/>
        <v>0</v>
      </c>
      <c r="R56" s="534">
        <v>1672</v>
      </c>
      <c r="S56" s="305">
        <v>270</v>
      </c>
      <c r="T56" s="305">
        <v>500</v>
      </c>
      <c r="U56" s="302">
        <v>0.22572</v>
      </c>
      <c r="V56" s="305">
        <v>39.5</v>
      </c>
    </row>
    <row r="57" spans="1:23" ht="15" customHeight="1" thickBot="1">
      <c r="A57" s="136" t="s">
        <v>1924</v>
      </c>
      <c r="B57" s="1065">
        <v>13</v>
      </c>
      <c r="C57" s="1065">
        <v>22.16</v>
      </c>
      <c r="D57" s="1068">
        <v>2.2400000000000002</v>
      </c>
      <c r="E57" s="1071">
        <v>50</v>
      </c>
      <c r="F57" s="1237" t="s">
        <v>1925</v>
      </c>
      <c r="G57" s="541" t="s">
        <v>1926</v>
      </c>
      <c r="H57" s="1065">
        <v>35.299999999999997</v>
      </c>
      <c r="I57" s="1027" t="s">
        <v>1349</v>
      </c>
      <c r="J57" s="868"/>
      <c r="K57" s="186"/>
      <c r="L57" s="366">
        <v>138000</v>
      </c>
      <c r="M57" s="186"/>
      <c r="N57" s="186"/>
      <c r="O57" s="1020"/>
      <c r="P57" s="1021">
        <f t="shared" si="10"/>
        <v>0</v>
      </c>
      <c r="Q57" s="1021">
        <f t="shared" si="11"/>
        <v>0</v>
      </c>
      <c r="R57" s="534">
        <v>1957</v>
      </c>
      <c r="S57" s="305">
        <v>270</v>
      </c>
      <c r="T57" s="305">
        <v>500</v>
      </c>
      <c r="U57" s="302">
        <v>0.26419500000000001</v>
      </c>
      <c r="V57" s="305">
        <v>39.799999999999997</v>
      </c>
    </row>
    <row r="58" spans="1:23" s="76" customFormat="1" ht="26.1" customHeight="1" thickBot="1">
      <c r="A58" s="1605" t="s">
        <v>578</v>
      </c>
      <c r="B58" s="1606"/>
      <c r="C58" s="1606"/>
      <c r="D58" s="1606"/>
      <c r="E58" s="1606"/>
      <c r="F58" s="1606"/>
      <c r="G58" s="1606"/>
      <c r="H58" s="1606"/>
      <c r="I58" s="1606"/>
      <c r="J58" s="1607"/>
      <c r="K58" s="104"/>
      <c r="L58" s="1052"/>
      <c r="M58" s="104"/>
      <c r="N58" s="104"/>
      <c r="O58" s="1020"/>
      <c r="P58" s="1021">
        <f t="shared" si="10"/>
        <v>0</v>
      </c>
      <c r="Q58" s="1021">
        <f t="shared" si="11"/>
        <v>0</v>
      </c>
      <c r="R58" s="1024"/>
      <c r="S58" s="1024"/>
      <c r="T58" s="1024"/>
      <c r="U58" s="101"/>
      <c r="V58" s="1024"/>
    </row>
    <row r="59" spans="1:23" s="76" customFormat="1" ht="26.25" customHeight="1" thickBot="1">
      <c r="A59" s="1489" t="s">
        <v>1958</v>
      </c>
      <c r="B59" s="1490"/>
      <c r="C59" s="1490"/>
      <c r="D59" s="1490"/>
      <c r="E59" s="1490"/>
      <c r="F59" s="1490"/>
      <c r="G59" s="1490"/>
      <c r="H59" s="1490"/>
      <c r="I59" s="1490"/>
      <c r="J59" s="1491"/>
      <c r="K59" s="104"/>
      <c r="L59" s="462"/>
      <c r="M59" s="104"/>
      <c r="N59" s="104"/>
      <c r="O59" s="1020"/>
      <c r="P59" s="1021">
        <f t="shared" si="10"/>
        <v>0</v>
      </c>
      <c r="Q59" s="1021">
        <f t="shared" si="11"/>
        <v>0</v>
      </c>
      <c r="R59" s="187"/>
      <c r="S59" s="187"/>
      <c r="T59" s="187"/>
      <c r="U59" s="101"/>
      <c r="V59" s="187"/>
    </row>
    <row r="60" spans="1:23" ht="15" customHeight="1">
      <c r="A60" s="762" t="s">
        <v>1927</v>
      </c>
      <c r="B60" s="1063">
        <v>2.5</v>
      </c>
      <c r="C60" s="1063">
        <v>4.0999999999999996</v>
      </c>
      <c r="D60" s="1066">
        <v>0.43</v>
      </c>
      <c r="E60" s="1069">
        <v>27</v>
      </c>
      <c r="F60" s="1069">
        <v>23</v>
      </c>
      <c r="G60" s="424" t="s">
        <v>1906</v>
      </c>
      <c r="H60" s="1063">
        <v>11.9</v>
      </c>
      <c r="I60" s="1027" t="s">
        <v>1349</v>
      </c>
      <c r="J60" s="866"/>
      <c r="K60" s="186"/>
      <c r="L60" s="366">
        <v>55000</v>
      </c>
      <c r="M60" s="186"/>
      <c r="N60" s="186"/>
      <c r="O60" s="1020"/>
      <c r="P60" s="1021">
        <f t="shared" si="10"/>
        <v>0</v>
      </c>
      <c r="Q60" s="1021">
        <f t="shared" si="11"/>
        <v>0</v>
      </c>
      <c r="R60" s="305">
        <v>628</v>
      </c>
      <c r="S60" s="305">
        <v>270</v>
      </c>
      <c r="T60" s="305">
        <v>500</v>
      </c>
      <c r="U60" s="302">
        <v>8.4780000000000008E-2</v>
      </c>
      <c r="V60" s="305">
        <v>14</v>
      </c>
      <c r="W60" s="76"/>
    </row>
    <row r="61" spans="1:23" ht="15" customHeight="1">
      <c r="A61" s="1077" t="s">
        <v>1928</v>
      </c>
      <c r="B61" s="1064">
        <v>3.4</v>
      </c>
      <c r="C61" s="1064">
        <v>5.67</v>
      </c>
      <c r="D61" s="1067">
        <v>0.59</v>
      </c>
      <c r="E61" s="1070">
        <v>24</v>
      </c>
      <c r="F61" s="1070">
        <v>26</v>
      </c>
      <c r="G61" s="540" t="s">
        <v>1908</v>
      </c>
      <c r="H61" s="1064">
        <v>14.1</v>
      </c>
      <c r="I61" s="1027" t="s">
        <v>1349</v>
      </c>
      <c r="J61" s="1084"/>
      <c r="K61" s="1086"/>
      <c r="L61" s="366">
        <v>64000</v>
      </c>
      <c r="M61" s="1086"/>
      <c r="N61" s="1086"/>
      <c r="O61" s="1020"/>
      <c r="P61" s="1021">
        <f t="shared" si="10"/>
        <v>0</v>
      </c>
      <c r="Q61" s="1021">
        <f t="shared" si="11"/>
        <v>0</v>
      </c>
      <c r="R61" s="305">
        <v>817</v>
      </c>
      <c r="S61" s="305">
        <v>270</v>
      </c>
      <c r="T61" s="305">
        <v>500</v>
      </c>
      <c r="U61" s="302">
        <v>0.110295</v>
      </c>
      <c r="V61" s="305">
        <v>16.3</v>
      </c>
      <c r="W61" s="76"/>
    </row>
    <row r="62" spans="1:23" ht="15" customHeight="1">
      <c r="A62" s="1077" t="s">
        <v>1929</v>
      </c>
      <c r="B62" s="1064">
        <v>4.41</v>
      </c>
      <c r="C62" s="1064">
        <v>7.35</v>
      </c>
      <c r="D62" s="1067">
        <v>0.76</v>
      </c>
      <c r="E62" s="1070">
        <v>24</v>
      </c>
      <c r="F62" s="1070">
        <v>26</v>
      </c>
      <c r="G62" s="540" t="s">
        <v>1910</v>
      </c>
      <c r="H62" s="1064">
        <v>16.899999999999999</v>
      </c>
      <c r="I62" s="1027" t="s">
        <v>1349</v>
      </c>
      <c r="J62" s="1084"/>
      <c r="K62" s="1086"/>
      <c r="L62" s="366">
        <v>68000</v>
      </c>
      <c r="M62" s="1086"/>
      <c r="N62" s="1086"/>
      <c r="O62" s="1020"/>
      <c r="P62" s="1021">
        <f t="shared" si="10"/>
        <v>0</v>
      </c>
      <c r="Q62" s="1021">
        <f t="shared" si="11"/>
        <v>0</v>
      </c>
      <c r="R62" s="305">
        <v>952</v>
      </c>
      <c r="S62" s="305">
        <v>270</v>
      </c>
      <c r="T62" s="305">
        <v>500</v>
      </c>
      <c r="U62" s="302">
        <v>0.12852</v>
      </c>
      <c r="V62" s="305">
        <v>19.5</v>
      </c>
      <c r="W62" s="76"/>
    </row>
    <row r="63" spans="1:23" ht="15" customHeight="1">
      <c r="A63" s="1077" t="s">
        <v>1930</v>
      </c>
      <c r="B63" s="1064">
        <v>5</v>
      </c>
      <c r="C63" s="1064">
        <v>8.6</v>
      </c>
      <c r="D63" s="1067">
        <v>0.86</v>
      </c>
      <c r="E63" s="1070">
        <v>30</v>
      </c>
      <c r="F63" s="1070">
        <v>27</v>
      </c>
      <c r="G63" s="540" t="s">
        <v>1910</v>
      </c>
      <c r="H63" s="1064">
        <v>18</v>
      </c>
      <c r="I63" s="1027" t="s">
        <v>1349</v>
      </c>
      <c r="J63" s="1084"/>
      <c r="K63" s="1086"/>
      <c r="L63" s="366">
        <v>74000</v>
      </c>
      <c r="M63" s="1086"/>
      <c r="N63" s="1086"/>
      <c r="O63" s="1020"/>
      <c r="P63" s="1021">
        <f t="shared" si="10"/>
        <v>0</v>
      </c>
      <c r="Q63" s="1021">
        <f t="shared" si="11"/>
        <v>0</v>
      </c>
      <c r="R63" s="305">
        <v>952</v>
      </c>
      <c r="S63" s="305">
        <v>270</v>
      </c>
      <c r="T63" s="305">
        <v>500</v>
      </c>
      <c r="U63" s="302">
        <v>0.12852</v>
      </c>
      <c r="V63" s="305">
        <v>20.7</v>
      </c>
      <c r="W63" s="76"/>
    </row>
    <row r="64" spans="1:23" ht="15" customHeight="1">
      <c r="A64" s="1077" t="s">
        <v>1931</v>
      </c>
      <c r="B64" s="1064">
        <v>6</v>
      </c>
      <c r="C64" s="1064">
        <v>9.98</v>
      </c>
      <c r="D64" s="1067">
        <v>1.03</v>
      </c>
      <c r="E64" s="1070">
        <v>38</v>
      </c>
      <c r="F64" s="1070">
        <v>27</v>
      </c>
      <c r="G64" s="540" t="s">
        <v>1914</v>
      </c>
      <c r="H64" s="1064">
        <v>20.5</v>
      </c>
      <c r="I64" s="1027" t="s">
        <v>1349</v>
      </c>
      <c r="J64" s="1084"/>
      <c r="K64" s="1086"/>
      <c r="L64" s="366">
        <v>79000</v>
      </c>
      <c r="M64" s="1086"/>
      <c r="N64" s="1086"/>
      <c r="O64" s="1020"/>
      <c r="P64" s="1021">
        <f t="shared" si="10"/>
        <v>0</v>
      </c>
      <c r="Q64" s="1021">
        <f t="shared" si="11"/>
        <v>0</v>
      </c>
      <c r="R64" s="534">
        <v>1047</v>
      </c>
      <c r="S64" s="305">
        <v>270</v>
      </c>
      <c r="T64" s="305">
        <v>500</v>
      </c>
      <c r="U64" s="302">
        <v>0.141345</v>
      </c>
      <c r="V64" s="305">
        <v>23.6</v>
      </c>
      <c r="W64" s="76"/>
    </row>
    <row r="65" spans="1:22" ht="15" customHeight="1">
      <c r="A65" s="1200" t="s">
        <v>1932</v>
      </c>
      <c r="B65" s="1201">
        <v>7.2</v>
      </c>
      <c r="C65" s="1201">
        <v>12</v>
      </c>
      <c r="D65" s="1198">
        <v>1.24</v>
      </c>
      <c r="E65" s="1199">
        <v>30</v>
      </c>
      <c r="F65" s="1199">
        <v>31</v>
      </c>
      <c r="G65" s="540" t="s">
        <v>1917</v>
      </c>
      <c r="H65" s="1201">
        <v>20.5</v>
      </c>
      <c r="I65" s="1027" t="s">
        <v>1349</v>
      </c>
      <c r="J65" s="1203"/>
      <c r="K65" s="1204"/>
      <c r="L65" s="366">
        <v>83000</v>
      </c>
      <c r="M65" s="1204"/>
      <c r="N65" s="1204"/>
      <c r="O65" s="1020"/>
      <c r="P65" s="1021">
        <f t="shared" ref="P65" si="14">IF(OR(U65="",J65=""),0,J65*U65)</f>
        <v>0</v>
      </c>
      <c r="Q65" s="1021">
        <f t="shared" ref="Q65" si="15">IF(OR(V65="",J65=""),0,J65*V65)</f>
        <v>0</v>
      </c>
      <c r="R65" s="534">
        <v>1192</v>
      </c>
      <c r="S65" s="305">
        <v>270</v>
      </c>
      <c r="T65" s="305">
        <v>500</v>
      </c>
      <c r="U65" s="302">
        <v>0.16092000000000001</v>
      </c>
      <c r="V65" s="305">
        <v>23.6</v>
      </c>
    </row>
    <row r="66" spans="1:22" ht="15" customHeight="1">
      <c r="A66" s="1077" t="s">
        <v>1933</v>
      </c>
      <c r="B66" s="1064">
        <v>8.0299999999999994</v>
      </c>
      <c r="C66" s="1064">
        <v>13.6</v>
      </c>
      <c r="D66" s="1067">
        <v>1.38</v>
      </c>
      <c r="E66" s="1070">
        <v>40</v>
      </c>
      <c r="F66" s="1070">
        <v>33</v>
      </c>
      <c r="G66" s="540" t="s">
        <v>1919</v>
      </c>
      <c r="H66" s="1064">
        <v>25.5</v>
      </c>
      <c r="I66" s="1027" t="s">
        <v>1349</v>
      </c>
      <c r="J66" s="1084"/>
      <c r="K66" s="1086"/>
      <c r="L66" s="366">
        <v>110000</v>
      </c>
      <c r="M66" s="1086"/>
      <c r="N66" s="1086"/>
      <c r="O66" s="1020"/>
      <c r="P66" s="1021">
        <f t="shared" si="10"/>
        <v>0</v>
      </c>
      <c r="Q66" s="1021">
        <f t="shared" si="11"/>
        <v>0</v>
      </c>
      <c r="R66" s="534">
        <v>1382</v>
      </c>
      <c r="S66" s="305">
        <v>270</v>
      </c>
      <c r="T66" s="305">
        <v>500</v>
      </c>
      <c r="U66" s="302">
        <v>0.18656999999999999</v>
      </c>
      <c r="V66" s="305">
        <v>29.1</v>
      </c>
    </row>
    <row r="67" spans="1:22" ht="15" customHeight="1">
      <c r="A67" s="1077" t="s">
        <v>1934</v>
      </c>
      <c r="B67" s="1064">
        <v>9.27</v>
      </c>
      <c r="C67" s="1064">
        <v>16</v>
      </c>
      <c r="D67" s="1067">
        <v>1.59</v>
      </c>
      <c r="E67" s="1070">
        <v>40</v>
      </c>
      <c r="F67" s="1070">
        <v>35</v>
      </c>
      <c r="G67" s="540" t="s">
        <v>1919</v>
      </c>
      <c r="H67" s="1064">
        <v>26</v>
      </c>
      <c r="I67" s="1027" t="s">
        <v>1349</v>
      </c>
      <c r="J67" s="1084"/>
      <c r="K67" s="1086"/>
      <c r="L67" s="366">
        <v>120000</v>
      </c>
      <c r="M67" s="1086"/>
      <c r="N67" s="1086"/>
      <c r="O67" s="1020"/>
      <c r="P67" s="1021">
        <f t="shared" si="10"/>
        <v>0</v>
      </c>
      <c r="Q67" s="1021">
        <f t="shared" si="11"/>
        <v>0</v>
      </c>
      <c r="R67" s="534">
        <v>1382</v>
      </c>
      <c r="S67" s="305">
        <v>270</v>
      </c>
      <c r="T67" s="305">
        <v>500</v>
      </c>
      <c r="U67" s="302">
        <v>0.18656999999999999</v>
      </c>
      <c r="V67" s="305">
        <v>29.7</v>
      </c>
    </row>
    <row r="68" spans="1:22" ht="15" customHeight="1">
      <c r="A68" s="1077" t="s">
        <v>1935</v>
      </c>
      <c r="B68" s="1064">
        <v>11.2</v>
      </c>
      <c r="C68" s="1064">
        <v>19.2</v>
      </c>
      <c r="D68" s="1067">
        <v>1.93</v>
      </c>
      <c r="E68" s="1070">
        <v>40</v>
      </c>
      <c r="F68" s="1070">
        <v>35</v>
      </c>
      <c r="G68" s="540" t="s">
        <v>1923</v>
      </c>
      <c r="H68" s="1064">
        <v>33.799999999999997</v>
      </c>
      <c r="I68" s="1027" t="s">
        <v>1349</v>
      </c>
      <c r="J68" s="1084"/>
      <c r="K68" s="1086"/>
      <c r="L68" s="366">
        <v>130000</v>
      </c>
      <c r="M68" s="1086"/>
      <c r="N68" s="1086"/>
      <c r="O68" s="1020"/>
      <c r="P68" s="1021">
        <f t="shared" si="10"/>
        <v>0</v>
      </c>
      <c r="Q68" s="1021">
        <f t="shared" si="11"/>
        <v>0</v>
      </c>
      <c r="R68" s="534">
        <v>1672</v>
      </c>
      <c r="S68" s="305">
        <v>270</v>
      </c>
      <c r="T68" s="305">
        <v>500</v>
      </c>
      <c r="U68" s="302">
        <v>0.22572</v>
      </c>
      <c r="V68" s="305">
        <v>39.5</v>
      </c>
    </row>
    <row r="69" spans="1:22" ht="15" customHeight="1" thickBot="1">
      <c r="A69" s="137" t="s">
        <v>1936</v>
      </c>
      <c r="B69" s="1065">
        <v>13</v>
      </c>
      <c r="C69" s="1065">
        <v>22.16</v>
      </c>
      <c r="D69" s="1068">
        <v>2.2400000000000002</v>
      </c>
      <c r="E69" s="1071">
        <v>50</v>
      </c>
      <c r="F69" s="1071">
        <v>36</v>
      </c>
      <c r="G69" s="541" t="s">
        <v>1926</v>
      </c>
      <c r="H69" s="1065">
        <v>35.299999999999997</v>
      </c>
      <c r="I69" s="1027" t="s">
        <v>1349</v>
      </c>
      <c r="J69" s="1090"/>
      <c r="K69" s="1086"/>
      <c r="L69" s="366">
        <v>144000</v>
      </c>
      <c r="M69" s="1086"/>
      <c r="N69" s="1086"/>
      <c r="O69" s="1020"/>
      <c r="P69" s="1021">
        <f t="shared" si="10"/>
        <v>0</v>
      </c>
      <c r="Q69" s="1021">
        <f t="shared" si="11"/>
        <v>0</v>
      </c>
      <c r="R69" s="534">
        <v>1957</v>
      </c>
      <c r="S69" s="305">
        <v>270</v>
      </c>
      <c r="T69" s="305">
        <v>500</v>
      </c>
      <c r="U69" s="302">
        <v>0.26419500000000001</v>
      </c>
      <c r="V69" s="305">
        <v>39.799999999999997</v>
      </c>
    </row>
    <row r="70" spans="1:22" s="76" customFormat="1" ht="26.1" customHeight="1" thickBot="1">
      <c r="A70" s="1605" t="s">
        <v>578</v>
      </c>
      <c r="B70" s="1606"/>
      <c r="C70" s="1606"/>
      <c r="D70" s="1606"/>
      <c r="E70" s="1606"/>
      <c r="F70" s="1606"/>
      <c r="G70" s="1606"/>
      <c r="H70" s="1606"/>
      <c r="I70" s="1606"/>
      <c r="J70" s="1607"/>
      <c r="K70" s="104"/>
      <c r="L70" s="1052"/>
      <c r="M70" s="104"/>
      <c r="N70" s="104"/>
      <c r="O70" s="1020"/>
      <c r="P70" s="1021">
        <f t="shared" si="10"/>
        <v>0</v>
      </c>
      <c r="Q70" s="1021">
        <f t="shared" si="11"/>
        <v>0</v>
      </c>
      <c r="R70" s="1024"/>
      <c r="S70" s="1024"/>
      <c r="T70" s="1024"/>
      <c r="U70" s="101"/>
      <c r="V70" s="1024"/>
    </row>
    <row r="71" spans="1:22" s="76" customFormat="1" ht="26.25" customHeight="1" thickBot="1">
      <c r="A71" s="1489" t="s">
        <v>1959</v>
      </c>
      <c r="B71" s="1490"/>
      <c r="C71" s="1490"/>
      <c r="D71" s="1490"/>
      <c r="E71" s="1490"/>
      <c r="F71" s="1490"/>
      <c r="G71" s="1490"/>
      <c r="H71" s="1490"/>
      <c r="I71" s="1490"/>
      <c r="J71" s="1491"/>
      <c r="K71" s="104"/>
      <c r="L71" s="462"/>
      <c r="M71" s="104"/>
      <c r="N71" s="104"/>
      <c r="O71" s="1020"/>
      <c r="P71" s="1021">
        <f t="shared" si="10"/>
        <v>0</v>
      </c>
      <c r="Q71" s="1021">
        <f t="shared" si="11"/>
        <v>0</v>
      </c>
      <c r="R71" s="187"/>
      <c r="S71" s="187"/>
      <c r="T71" s="187"/>
      <c r="U71" s="101"/>
      <c r="V71" s="187"/>
    </row>
    <row r="72" spans="1:22" ht="15" customHeight="1">
      <c r="A72" s="762" t="s">
        <v>1937</v>
      </c>
      <c r="B72" s="1063">
        <v>2.5</v>
      </c>
      <c r="C72" s="1063">
        <v>4.0999999999999996</v>
      </c>
      <c r="D72" s="1066">
        <v>0.43</v>
      </c>
      <c r="E72" s="1069">
        <v>27</v>
      </c>
      <c r="F72" s="1069">
        <v>24</v>
      </c>
      <c r="G72" s="424" t="s">
        <v>1906</v>
      </c>
      <c r="H72" s="1063">
        <v>11.9</v>
      </c>
      <c r="I72" s="1027" t="s">
        <v>1349</v>
      </c>
      <c r="J72" s="1087"/>
      <c r="K72" s="1086"/>
      <c r="L72" s="366">
        <v>63000</v>
      </c>
      <c r="M72" s="1086"/>
      <c r="N72" s="1086"/>
      <c r="O72" s="1020"/>
      <c r="P72" s="1021">
        <f t="shared" si="10"/>
        <v>0</v>
      </c>
      <c r="Q72" s="1021">
        <f t="shared" si="11"/>
        <v>0</v>
      </c>
      <c r="R72" s="305">
        <v>628</v>
      </c>
      <c r="S72" s="305">
        <v>270</v>
      </c>
      <c r="T72" s="305">
        <v>500</v>
      </c>
      <c r="U72" s="302">
        <v>8.4780000000000008E-2</v>
      </c>
      <c r="V72" s="305">
        <v>14</v>
      </c>
    </row>
    <row r="73" spans="1:22" ht="15" customHeight="1">
      <c r="A73" s="1077" t="s">
        <v>1938</v>
      </c>
      <c r="B73" s="1064">
        <v>3.4</v>
      </c>
      <c r="C73" s="1064">
        <v>5.67</v>
      </c>
      <c r="D73" s="1067">
        <v>0.59</v>
      </c>
      <c r="E73" s="1070">
        <v>24</v>
      </c>
      <c r="F73" s="1070">
        <v>31</v>
      </c>
      <c r="G73" s="540" t="s">
        <v>1908</v>
      </c>
      <c r="H73" s="1064">
        <v>14.1</v>
      </c>
      <c r="I73" s="1027" t="s">
        <v>1349</v>
      </c>
      <c r="J73" s="1084"/>
      <c r="K73" s="1086"/>
      <c r="L73" s="366">
        <v>68000</v>
      </c>
      <c r="M73" s="1086"/>
      <c r="N73" s="1086"/>
      <c r="O73" s="1020"/>
      <c r="P73" s="1021">
        <f t="shared" si="10"/>
        <v>0</v>
      </c>
      <c r="Q73" s="1021">
        <f t="shared" si="11"/>
        <v>0</v>
      </c>
      <c r="R73" s="305">
        <v>817</v>
      </c>
      <c r="S73" s="305">
        <v>270</v>
      </c>
      <c r="T73" s="305">
        <v>500</v>
      </c>
      <c r="U73" s="302">
        <v>0.110295</v>
      </c>
      <c r="V73" s="305">
        <v>16.3</v>
      </c>
    </row>
    <row r="74" spans="1:22" ht="15" customHeight="1">
      <c r="A74" s="1077" t="s">
        <v>1939</v>
      </c>
      <c r="B74" s="1064">
        <v>4.41</v>
      </c>
      <c r="C74" s="1064">
        <v>7.35</v>
      </c>
      <c r="D74" s="1067">
        <v>0.76</v>
      </c>
      <c r="E74" s="1070">
        <v>24</v>
      </c>
      <c r="F74" s="1070">
        <v>33</v>
      </c>
      <c r="G74" s="540" t="s">
        <v>1910</v>
      </c>
      <c r="H74" s="1064">
        <v>16.899999999999999</v>
      </c>
      <c r="I74" s="1027" t="s">
        <v>1349</v>
      </c>
      <c r="J74" s="1084"/>
      <c r="K74" s="1086"/>
      <c r="L74" s="366">
        <v>74000</v>
      </c>
      <c r="M74" s="1086"/>
      <c r="N74" s="1086"/>
      <c r="O74" s="1020"/>
      <c r="P74" s="1021">
        <f t="shared" si="10"/>
        <v>0</v>
      </c>
      <c r="Q74" s="1021">
        <f t="shared" si="11"/>
        <v>0</v>
      </c>
      <c r="R74" s="305">
        <v>952</v>
      </c>
      <c r="S74" s="305">
        <v>270</v>
      </c>
      <c r="T74" s="305">
        <v>500</v>
      </c>
      <c r="U74" s="302">
        <v>0.12852</v>
      </c>
      <c r="V74" s="305">
        <v>19.5</v>
      </c>
    </row>
    <row r="75" spans="1:22" ht="15" customHeight="1">
      <c r="A75" s="1077" t="s">
        <v>1940</v>
      </c>
      <c r="B75" s="1064">
        <v>5</v>
      </c>
      <c r="C75" s="1064">
        <v>8.6</v>
      </c>
      <c r="D75" s="1067">
        <v>0.86</v>
      </c>
      <c r="E75" s="1070">
        <v>30</v>
      </c>
      <c r="F75" s="1070">
        <v>33</v>
      </c>
      <c r="G75" s="540" t="s">
        <v>1910</v>
      </c>
      <c r="H75" s="1064">
        <v>18</v>
      </c>
      <c r="I75" s="1027" t="s">
        <v>1349</v>
      </c>
      <c r="J75" s="1084"/>
      <c r="K75" s="1086"/>
      <c r="L75" s="366">
        <v>76000</v>
      </c>
      <c r="M75" s="1086"/>
      <c r="N75" s="1086"/>
      <c r="O75" s="1020"/>
      <c r="P75" s="1021">
        <f t="shared" si="10"/>
        <v>0</v>
      </c>
      <c r="Q75" s="1021">
        <f t="shared" si="11"/>
        <v>0</v>
      </c>
      <c r="R75" s="305">
        <v>952</v>
      </c>
      <c r="S75" s="305">
        <v>270</v>
      </c>
      <c r="T75" s="305">
        <v>500</v>
      </c>
      <c r="U75" s="302">
        <v>0.12852</v>
      </c>
      <c r="V75" s="305">
        <v>20.7</v>
      </c>
    </row>
    <row r="76" spans="1:22" ht="15" customHeight="1">
      <c r="A76" s="1077" t="s">
        <v>1941</v>
      </c>
      <c r="B76" s="1064">
        <v>6</v>
      </c>
      <c r="C76" s="1064">
        <v>9.98</v>
      </c>
      <c r="D76" s="1067">
        <v>1.03</v>
      </c>
      <c r="E76" s="1070">
        <v>38</v>
      </c>
      <c r="F76" s="1070">
        <v>33</v>
      </c>
      <c r="G76" s="540" t="s">
        <v>1914</v>
      </c>
      <c r="H76" s="1064">
        <v>20.5</v>
      </c>
      <c r="I76" s="1027" t="s">
        <v>1349</v>
      </c>
      <c r="J76" s="1084"/>
      <c r="K76" s="1086"/>
      <c r="L76" s="366">
        <v>86000</v>
      </c>
      <c r="M76" s="1086"/>
      <c r="N76" s="1086"/>
      <c r="O76" s="1020"/>
      <c r="P76" s="1021">
        <f t="shared" si="10"/>
        <v>0</v>
      </c>
      <c r="Q76" s="1021">
        <f t="shared" si="11"/>
        <v>0</v>
      </c>
      <c r="R76" s="534">
        <v>1047</v>
      </c>
      <c r="S76" s="305">
        <v>270</v>
      </c>
      <c r="T76" s="305">
        <v>500</v>
      </c>
      <c r="U76" s="302">
        <v>0.141345</v>
      </c>
      <c r="V76" s="305">
        <v>23.6</v>
      </c>
    </row>
    <row r="77" spans="1:22" ht="15" customHeight="1">
      <c r="A77" s="1200" t="s">
        <v>1942</v>
      </c>
      <c r="B77" s="1201">
        <v>7.2</v>
      </c>
      <c r="C77" s="1201">
        <v>12</v>
      </c>
      <c r="D77" s="1198">
        <v>1.24</v>
      </c>
      <c r="E77" s="1199">
        <v>30</v>
      </c>
      <c r="F77" s="1199">
        <v>37</v>
      </c>
      <c r="G77" s="540" t="s">
        <v>1917</v>
      </c>
      <c r="H77" s="1201">
        <v>20.5</v>
      </c>
      <c r="I77" s="1027" t="s">
        <v>1349</v>
      </c>
      <c r="J77" s="1203"/>
      <c r="K77" s="1204"/>
      <c r="L77" s="366">
        <v>90000</v>
      </c>
      <c r="M77" s="1204"/>
      <c r="N77" s="1204"/>
      <c r="O77" s="1020"/>
      <c r="P77" s="1021">
        <f t="shared" ref="P77" si="16">IF(OR(U77="",J77=""),0,J77*U77)</f>
        <v>0</v>
      </c>
      <c r="Q77" s="1021">
        <f t="shared" ref="Q77" si="17">IF(OR(V77="",J77=""),0,J77*V77)</f>
        <v>0</v>
      </c>
      <c r="R77" s="534">
        <v>1192</v>
      </c>
      <c r="S77" s="305">
        <v>270</v>
      </c>
      <c r="T77" s="305">
        <v>500</v>
      </c>
      <c r="U77" s="302">
        <v>0.16092000000000001</v>
      </c>
      <c r="V77" s="305">
        <v>23.6</v>
      </c>
    </row>
    <row r="78" spans="1:22" ht="15" customHeight="1">
      <c r="A78" s="1077" t="s">
        <v>1943</v>
      </c>
      <c r="B78" s="1064">
        <v>8.0299999999999994</v>
      </c>
      <c r="C78" s="1064">
        <v>13.6</v>
      </c>
      <c r="D78" s="1067">
        <v>1.38</v>
      </c>
      <c r="E78" s="1070">
        <v>40</v>
      </c>
      <c r="F78" s="1070">
        <v>36</v>
      </c>
      <c r="G78" s="540" t="s">
        <v>1919</v>
      </c>
      <c r="H78" s="1064">
        <v>25.5</v>
      </c>
      <c r="I78" s="1027" t="s">
        <v>1349</v>
      </c>
      <c r="J78" s="1084"/>
      <c r="K78" s="1086"/>
      <c r="L78" s="366">
        <v>114000</v>
      </c>
      <c r="M78" s="1086"/>
      <c r="N78" s="1086"/>
      <c r="O78" s="1020"/>
      <c r="P78" s="1021">
        <f t="shared" si="10"/>
        <v>0</v>
      </c>
      <c r="Q78" s="1021">
        <f t="shared" si="11"/>
        <v>0</v>
      </c>
      <c r="R78" s="534">
        <v>1382</v>
      </c>
      <c r="S78" s="305">
        <v>270</v>
      </c>
      <c r="T78" s="305">
        <v>500</v>
      </c>
      <c r="U78" s="302">
        <v>0.18656999999999999</v>
      </c>
      <c r="V78" s="305">
        <v>29.1</v>
      </c>
    </row>
    <row r="79" spans="1:22" ht="15" customHeight="1">
      <c r="A79" s="1077" t="s">
        <v>1944</v>
      </c>
      <c r="B79" s="1064">
        <v>9.27</v>
      </c>
      <c r="C79" s="1064">
        <v>16</v>
      </c>
      <c r="D79" s="1067">
        <v>1.59</v>
      </c>
      <c r="E79" s="1070">
        <v>40</v>
      </c>
      <c r="F79" s="1070">
        <v>40</v>
      </c>
      <c r="G79" s="540" t="s">
        <v>1919</v>
      </c>
      <c r="H79" s="1064">
        <v>26</v>
      </c>
      <c r="I79" s="1027" t="s">
        <v>1349</v>
      </c>
      <c r="J79" s="1084"/>
      <c r="K79" s="1086"/>
      <c r="L79" s="366">
        <v>123000</v>
      </c>
      <c r="M79" s="1086"/>
      <c r="N79" s="1086"/>
      <c r="O79" s="1020"/>
      <c r="P79" s="1021">
        <f t="shared" si="10"/>
        <v>0</v>
      </c>
      <c r="Q79" s="1021">
        <f t="shared" si="11"/>
        <v>0</v>
      </c>
      <c r="R79" s="534">
        <v>1382</v>
      </c>
      <c r="S79" s="305">
        <v>270</v>
      </c>
      <c r="T79" s="305">
        <v>500</v>
      </c>
      <c r="U79" s="302">
        <v>0.18656999999999999</v>
      </c>
      <c r="V79" s="305">
        <v>29.7</v>
      </c>
    </row>
    <row r="80" spans="1:22" ht="15" customHeight="1">
      <c r="A80" s="1077" t="s">
        <v>1945</v>
      </c>
      <c r="B80" s="1064">
        <v>11.2</v>
      </c>
      <c r="C80" s="1064">
        <v>19.2</v>
      </c>
      <c r="D80" s="1067">
        <v>1.93</v>
      </c>
      <c r="E80" s="1070">
        <v>40</v>
      </c>
      <c r="F80" s="1070">
        <v>40</v>
      </c>
      <c r="G80" s="540" t="s">
        <v>1923</v>
      </c>
      <c r="H80" s="1064">
        <v>33.799999999999997</v>
      </c>
      <c r="I80" s="1027" t="s">
        <v>1349</v>
      </c>
      <c r="J80" s="1084"/>
      <c r="K80" s="1086"/>
      <c r="L80" s="366">
        <v>143000</v>
      </c>
      <c r="M80" s="1086"/>
      <c r="N80" s="1086"/>
      <c r="O80" s="1020"/>
      <c r="P80" s="1021">
        <f t="shared" si="10"/>
        <v>0</v>
      </c>
      <c r="Q80" s="1021">
        <f t="shared" si="11"/>
        <v>0</v>
      </c>
      <c r="R80" s="534">
        <v>1672</v>
      </c>
      <c r="S80" s="305">
        <v>270</v>
      </c>
      <c r="T80" s="305">
        <v>500</v>
      </c>
      <c r="U80" s="302">
        <v>0.22572</v>
      </c>
      <c r="V80" s="305">
        <v>39.5</v>
      </c>
    </row>
    <row r="81" spans="1:22" ht="15" customHeight="1" thickBot="1">
      <c r="A81" s="137" t="s">
        <v>1946</v>
      </c>
      <c r="B81" s="1065">
        <v>13</v>
      </c>
      <c r="C81" s="1065">
        <v>22.16</v>
      </c>
      <c r="D81" s="1068">
        <v>2.2400000000000002</v>
      </c>
      <c r="E81" s="1071">
        <v>50</v>
      </c>
      <c r="F81" s="1071" t="s">
        <v>1947</v>
      </c>
      <c r="G81" s="541" t="s">
        <v>1926</v>
      </c>
      <c r="H81" s="1065">
        <v>35.299999999999997</v>
      </c>
      <c r="I81" s="1027" t="s">
        <v>1349</v>
      </c>
      <c r="J81" s="1090"/>
      <c r="K81" s="1086"/>
      <c r="L81" s="366">
        <v>153000</v>
      </c>
      <c r="M81" s="1086"/>
      <c r="N81" s="1086"/>
      <c r="O81" s="1020"/>
      <c r="P81" s="1021">
        <f t="shared" si="10"/>
        <v>0</v>
      </c>
      <c r="Q81" s="1021">
        <f t="shared" si="11"/>
        <v>0</v>
      </c>
      <c r="R81" s="534">
        <v>1957</v>
      </c>
      <c r="S81" s="305">
        <v>270</v>
      </c>
      <c r="T81" s="305">
        <v>500</v>
      </c>
      <c r="U81" s="302">
        <v>0.26419500000000001</v>
      </c>
      <c r="V81" s="305">
        <v>39.799999999999997</v>
      </c>
    </row>
    <row r="82" spans="1:22" s="76" customFormat="1" ht="26.1" customHeight="1" thickBot="1">
      <c r="A82" s="1605" t="s">
        <v>578</v>
      </c>
      <c r="B82" s="1606"/>
      <c r="C82" s="1606"/>
      <c r="D82" s="1606"/>
      <c r="E82" s="1606"/>
      <c r="F82" s="1606"/>
      <c r="G82" s="1606"/>
      <c r="H82" s="1606"/>
      <c r="I82" s="1606"/>
      <c r="J82" s="1607"/>
      <c r="K82" s="104"/>
      <c r="L82" s="1052"/>
      <c r="M82" s="104"/>
      <c r="N82" s="104"/>
      <c r="O82" s="1020"/>
      <c r="P82" s="1021">
        <f t="shared" si="10"/>
        <v>0</v>
      </c>
      <c r="Q82" s="1021">
        <f t="shared" si="11"/>
        <v>0</v>
      </c>
      <c r="R82" s="1024"/>
      <c r="S82" s="1024"/>
      <c r="T82" s="1024"/>
      <c r="U82" s="101"/>
      <c r="V82" s="1024"/>
    </row>
    <row r="83" spans="1:22" s="76" customFormat="1" ht="26.25" customHeight="1" thickBot="1">
      <c r="A83" s="253" t="s">
        <v>231</v>
      </c>
      <c r="B83" s="245"/>
      <c r="C83" s="245"/>
      <c r="D83" s="245"/>
      <c r="E83" s="245"/>
      <c r="F83" s="245"/>
      <c r="G83" s="245"/>
      <c r="H83" s="245"/>
      <c r="I83" s="273"/>
      <c r="J83" s="246"/>
      <c r="K83" s="104"/>
      <c r="L83" s="462"/>
      <c r="M83" s="104"/>
      <c r="N83" s="104"/>
      <c r="O83" s="1020"/>
      <c r="P83" s="1021">
        <f t="shared" si="10"/>
        <v>0</v>
      </c>
      <c r="Q83" s="1021">
        <f t="shared" si="11"/>
        <v>0</v>
      </c>
      <c r="R83" s="187"/>
      <c r="S83" s="187"/>
      <c r="T83" s="187"/>
      <c r="U83" s="101"/>
      <c r="V83" s="187"/>
    </row>
    <row r="84" spans="1:22" s="76" customFormat="1" ht="15" customHeight="1">
      <c r="A84" s="762" t="s">
        <v>161</v>
      </c>
      <c r="B84" s="1063">
        <v>6.6</v>
      </c>
      <c r="C84" s="1063">
        <v>9.6999999999999993</v>
      </c>
      <c r="D84" s="1066">
        <v>1.135</v>
      </c>
      <c r="E84" s="1069">
        <v>1360</v>
      </c>
      <c r="F84" s="1069">
        <v>35</v>
      </c>
      <c r="G84" s="539" t="s">
        <v>138</v>
      </c>
      <c r="H84" s="1069">
        <v>50</v>
      </c>
      <c r="I84" s="1027" t="s">
        <v>1349</v>
      </c>
      <c r="J84" s="866"/>
      <c r="K84" s="186"/>
      <c r="L84" s="366">
        <v>120000</v>
      </c>
      <c r="M84" s="186"/>
      <c r="N84" s="186"/>
      <c r="O84" s="1020"/>
      <c r="P84" s="1021">
        <f t="shared" si="10"/>
        <v>0</v>
      </c>
      <c r="Q84" s="1021">
        <f t="shared" si="11"/>
        <v>0</v>
      </c>
      <c r="R84" s="534">
        <v>1015</v>
      </c>
      <c r="S84" s="305">
        <v>480</v>
      </c>
      <c r="T84" s="305">
        <v>857</v>
      </c>
      <c r="U84" s="302">
        <v>0.41753039999999991</v>
      </c>
      <c r="V84" s="313">
        <v>55</v>
      </c>
    </row>
    <row r="85" spans="1:22" s="76" customFormat="1" ht="15" customHeight="1">
      <c r="A85" s="1077" t="s">
        <v>162</v>
      </c>
      <c r="B85" s="1064">
        <v>8.8000000000000007</v>
      </c>
      <c r="C85" s="1064">
        <v>13.2</v>
      </c>
      <c r="D85" s="1067">
        <v>1.514</v>
      </c>
      <c r="E85" s="1070">
        <v>1700</v>
      </c>
      <c r="F85" s="1070">
        <v>36</v>
      </c>
      <c r="G85" s="540" t="s">
        <v>138</v>
      </c>
      <c r="H85" s="1070">
        <v>52</v>
      </c>
      <c r="I85" s="1027" t="s">
        <v>1349</v>
      </c>
      <c r="J85" s="867"/>
      <c r="K85" s="186"/>
      <c r="L85" s="366">
        <v>124000</v>
      </c>
      <c r="M85" s="186"/>
      <c r="N85" s="186"/>
      <c r="O85" s="1020"/>
      <c r="P85" s="1021">
        <f t="shared" si="10"/>
        <v>0</v>
      </c>
      <c r="Q85" s="1021">
        <f t="shared" si="11"/>
        <v>0</v>
      </c>
      <c r="R85" s="534">
        <v>1015</v>
      </c>
      <c r="S85" s="305">
        <v>480</v>
      </c>
      <c r="T85" s="305">
        <v>857</v>
      </c>
      <c r="U85" s="302">
        <v>0.41753039999999991</v>
      </c>
      <c r="V85" s="313">
        <v>57</v>
      </c>
    </row>
    <row r="86" spans="1:22" s="76" customFormat="1" ht="15" customHeight="1">
      <c r="A86" s="1077" t="s">
        <v>163</v>
      </c>
      <c r="B86" s="1064">
        <v>10</v>
      </c>
      <c r="C86" s="1064">
        <v>15</v>
      </c>
      <c r="D86" s="1067">
        <v>1.72</v>
      </c>
      <c r="E86" s="1070">
        <v>2040</v>
      </c>
      <c r="F86" s="1070">
        <v>37</v>
      </c>
      <c r="G86" s="540" t="s">
        <v>138</v>
      </c>
      <c r="H86" s="1070">
        <v>52</v>
      </c>
      <c r="I86" s="1027" t="s">
        <v>1349</v>
      </c>
      <c r="J86" s="867"/>
      <c r="K86" s="186"/>
      <c r="L86" s="366">
        <v>131000</v>
      </c>
      <c r="M86" s="186"/>
      <c r="N86" s="186"/>
      <c r="O86" s="1020"/>
      <c r="P86" s="1021">
        <f t="shared" si="10"/>
        <v>0</v>
      </c>
      <c r="Q86" s="1021">
        <f t="shared" si="11"/>
        <v>0</v>
      </c>
      <c r="R86" s="534">
        <v>1015</v>
      </c>
      <c r="S86" s="305">
        <v>480</v>
      </c>
      <c r="T86" s="305">
        <v>857</v>
      </c>
      <c r="U86" s="302">
        <v>0.41753039999999991</v>
      </c>
      <c r="V86" s="313">
        <v>57</v>
      </c>
    </row>
    <row r="87" spans="1:22" s="76" customFormat="1" ht="15" customHeight="1">
      <c r="A87" s="1077" t="s">
        <v>164</v>
      </c>
      <c r="B87" s="1064">
        <v>12</v>
      </c>
      <c r="C87" s="1064">
        <v>17.899999999999999</v>
      </c>
      <c r="D87" s="1067">
        <v>2.0640000000000001</v>
      </c>
      <c r="E87" s="1070">
        <v>2380</v>
      </c>
      <c r="F87" s="1070">
        <v>38</v>
      </c>
      <c r="G87" s="540" t="s">
        <v>138</v>
      </c>
      <c r="H87" s="1070">
        <v>54</v>
      </c>
      <c r="I87" s="1027" t="s">
        <v>1349</v>
      </c>
      <c r="J87" s="867"/>
      <c r="K87" s="186"/>
      <c r="L87" s="366">
        <v>144000</v>
      </c>
      <c r="M87" s="186"/>
      <c r="N87" s="186"/>
      <c r="O87" s="1020"/>
      <c r="P87" s="1021">
        <f t="shared" si="10"/>
        <v>0</v>
      </c>
      <c r="Q87" s="1021">
        <f t="shared" si="11"/>
        <v>0</v>
      </c>
      <c r="R87" s="534">
        <v>1015</v>
      </c>
      <c r="S87" s="305">
        <v>480</v>
      </c>
      <c r="T87" s="305">
        <v>857</v>
      </c>
      <c r="U87" s="302">
        <v>0.41753039999999991</v>
      </c>
      <c r="V87" s="313">
        <v>59</v>
      </c>
    </row>
    <row r="88" spans="1:22" s="76" customFormat="1" ht="15" customHeight="1">
      <c r="A88" s="1077" t="s">
        <v>165</v>
      </c>
      <c r="B88" s="1064">
        <v>14.1</v>
      </c>
      <c r="C88" s="1064">
        <v>21.2</v>
      </c>
      <c r="D88" s="1067">
        <v>2.4249999999999998</v>
      </c>
      <c r="E88" s="1070">
        <v>2720</v>
      </c>
      <c r="F88" s="1070">
        <v>40</v>
      </c>
      <c r="G88" s="540" t="s">
        <v>139</v>
      </c>
      <c r="H88" s="1070">
        <v>76</v>
      </c>
      <c r="I88" s="1027" t="s">
        <v>1349</v>
      </c>
      <c r="J88" s="867"/>
      <c r="K88" s="186"/>
      <c r="L88" s="366">
        <v>178000</v>
      </c>
      <c r="M88" s="186"/>
      <c r="N88" s="186"/>
      <c r="O88" s="1020"/>
      <c r="P88" s="1021">
        <f t="shared" si="10"/>
        <v>0</v>
      </c>
      <c r="Q88" s="1021">
        <f t="shared" si="11"/>
        <v>0</v>
      </c>
      <c r="R88" s="534">
        <v>1448</v>
      </c>
      <c r="S88" s="305">
        <v>460</v>
      </c>
      <c r="T88" s="305">
        <v>877</v>
      </c>
      <c r="U88" s="302">
        <v>0.58415216000000003</v>
      </c>
      <c r="V88" s="313">
        <v>83</v>
      </c>
    </row>
    <row r="89" spans="1:22" s="76" customFormat="1" ht="15" customHeight="1">
      <c r="A89" s="1077" t="s">
        <v>166</v>
      </c>
      <c r="B89" s="1064">
        <v>15.8</v>
      </c>
      <c r="C89" s="1064">
        <v>23.8</v>
      </c>
      <c r="D89" s="1067">
        <v>2.718</v>
      </c>
      <c r="E89" s="1070">
        <v>3060</v>
      </c>
      <c r="F89" s="1070">
        <v>46</v>
      </c>
      <c r="G89" s="540" t="s">
        <v>139</v>
      </c>
      <c r="H89" s="1070">
        <v>76</v>
      </c>
      <c r="I89" s="1027" t="s">
        <v>1349</v>
      </c>
      <c r="J89" s="867"/>
      <c r="K89" s="186"/>
      <c r="L89" s="366">
        <v>190000</v>
      </c>
      <c r="M89" s="186"/>
      <c r="N89" s="186"/>
      <c r="O89" s="1020"/>
      <c r="P89" s="1021">
        <f t="shared" si="10"/>
        <v>0</v>
      </c>
      <c r="Q89" s="1021">
        <f t="shared" si="11"/>
        <v>0</v>
      </c>
      <c r="R89" s="534">
        <v>1448</v>
      </c>
      <c r="S89" s="305">
        <v>460</v>
      </c>
      <c r="T89" s="305">
        <v>877</v>
      </c>
      <c r="U89" s="302">
        <v>0.58415216000000003</v>
      </c>
      <c r="V89" s="313">
        <v>83</v>
      </c>
    </row>
    <row r="90" spans="1:22" s="76" customFormat="1" ht="15" customHeight="1" thickBot="1">
      <c r="A90" s="137" t="s">
        <v>167</v>
      </c>
      <c r="B90" s="1065">
        <v>19.899999999999999</v>
      </c>
      <c r="C90" s="1065">
        <v>30</v>
      </c>
      <c r="D90" s="1068">
        <v>3.423</v>
      </c>
      <c r="E90" s="1071">
        <v>3740</v>
      </c>
      <c r="F90" s="1071">
        <v>47</v>
      </c>
      <c r="G90" s="541" t="s">
        <v>139</v>
      </c>
      <c r="H90" s="1071">
        <v>76</v>
      </c>
      <c r="I90" s="1027" t="s">
        <v>1349</v>
      </c>
      <c r="J90" s="868"/>
      <c r="K90" s="186"/>
      <c r="L90" s="366">
        <v>204000</v>
      </c>
      <c r="M90" s="186"/>
      <c r="N90" s="186"/>
      <c r="O90" s="1020"/>
      <c r="P90" s="1021">
        <f t="shared" si="10"/>
        <v>0</v>
      </c>
      <c r="Q90" s="1021">
        <f t="shared" si="11"/>
        <v>0</v>
      </c>
      <c r="R90" s="534">
        <v>1448</v>
      </c>
      <c r="S90" s="305">
        <v>460</v>
      </c>
      <c r="T90" s="305">
        <v>877</v>
      </c>
      <c r="U90" s="302">
        <v>0.58415216000000003</v>
      </c>
      <c r="V90" s="313">
        <v>83</v>
      </c>
    </row>
    <row r="91" spans="1:22" s="76" customFormat="1" ht="26.1" customHeight="1" thickBot="1">
      <c r="A91" s="1605" t="s">
        <v>578</v>
      </c>
      <c r="B91" s="1606"/>
      <c r="C91" s="1606"/>
      <c r="D91" s="1606"/>
      <c r="E91" s="1606"/>
      <c r="F91" s="1606"/>
      <c r="G91" s="1606"/>
      <c r="H91" s="1606"/>
      <c r="I91" s="1606"/>
      <c r="J91" s="1607"/>
      <c r="K91" s="104"/>
      <c r="L91" s="1052"/>
      <c r="M91" s="104"/>
      <c r="N91" s="104"/>
      <c r="O91" s="1020"/>
      <c r="P91" s="1021">
        <f t="shared" si="10"/>
        <v>0</v>
      </c>
      <c r="Q91" s="1021">
        <f t="shared" si="11"/>
        <v>0</v>
      </c>
      <c r="R91" s="1024"/>
      <c r="S91" s="1024"/>
      <c r="T91" s="1024"/>
      <c r="U91" s="101"/>
      <c r="V91" s="1024"/>
    </row>
    <row r="92" spans="1:22" s="76" customFormat="1" ht="26.25" customHeight="1" thickBot="1">
      <c r="A92" s="253" t="s">
        <v>1191</v>
      </c>
      <c r="B92" s="245"/>
      <c r="C92" s="245"/>
      <c r="D92" s="245"/>
      <c r="E92" s="245"/>
      <c r="F92" s="245"/>
      <c r="G92" s="245"/>
      <c r="H92" s="245"/>
      <c r="I92" s="273"/>
      <c r="J92" s="246"/>
      <c r="K92" s="104"/>
      <c r="L92" s="462"/>
      <c r="M92" s="104"/>
      <c r="N92" s="104"/>
      <c r="O92" s="1020"/>
      <c r="P92" s="1021">
        <f t="shared" si="10"/>
        <v>0</v>
      </c>
      <c r="Q92" s="1021">
        <f t="shared" si="11"/>
        <v>0</v>
      </c>
      <c r="R92" s="187"/>
      <c r="S92" s="187"/>
      <c r="T92" s="187"/>
      <c r="U92" s="101"/>
      <c r="V92" s="187"/>
    </row>
    <row r="93" spans="1:22" ht="15" customHeight="1">
      <c r="A93" s="762" t="s">
        <v>1192</v>
      </c>
      <c r="B93" s="1081">
        <v>1.58</v>
      </c>
      <c r="C93" s="1081">
        <v>3.99</v>
      </c>
      <c r="D93" s="1066">
        <v>0.27</v>
      </c>
      <c r="E93" s="1064">
        <v>15.1</v>
      </c>
      <c r="F93" s="1069">
        <v>21</v>
      </c>
      <c r="G93" s="424" t="s">
        <v>1723</v>
      </c>
      <c r="H93" s="1063">
        <v>16.3</v>
      </c>
      <c r="I93" s="1027" t="s">
        <v>1349</v>
      </c>
      <c r="J93" s="1087"/>
      <c r="K93" s="1086"/>
      <c r="L93" s="366">
        <v>83000</v>
      </c>
      <c r="M93" s="1086"/>
      <c r="N93" s="1086"/>
      <c r="O93" s="1020"/>
      <c r="P93" s="1021">
        <f t="shared" si="10"/>
        <v>0</v>
      </c>
      <c r="Q93" s="1021">
        <f t="shared" si="11"/>
        <v>0</v>
      </c>
      <c r="R93" s="770">
        <v>595</v>
      </c>
      <c r="S93" s="770">
        <v>300</v>
      </c>
      <c r="T93" s="770">
        <v>895</v>
      </c>
      <c r="U93" s="302">
        <f t="shared" ref="U93:U104" si="18">(R93/1000)*(S93/1000)*(T93/1000)</f>
        <v>0.1597575</v>
      </c>
      <c r="V93" s="305">
        <v>21.8</v>
      </c>
    </row>
    <row r="94" spans="1:22" ht="15" customHeight="1">
      <c r="A94" s="1077" t="s">
        <v>1193</v>
      </c>
      <c r="B94" s="1081">
        <v>2.5099999999999998</v>
      </c>
      <c r="C94" s="1081">
        <v>2.5099999999999998</v>
      </c>
      <c r="D94" s="1067">
        <v>0.43</v>
      </c>
      <c r="E94" s="1064">
        <v>17.100000000000001</v>
      </c>
      <c r="F94" s="1070">
        <v>19</v>
      </c>
      <c r="G94" s="540" t="s">
        <v>1724</v>
      </c>
      <c r="H94" s="1064">
        <v>20</v>
      </c>
      <c r="I94" s="1027" t="s">
        <v>1349</v>
      </c>
      <c r="J94" s="1084"/>
      <c r="K94" s="1086"/>
      <c r="L94" s="366">
        <v>85000</v>
      </c>
      <c r="M94" s="1086"/>
      <c r="N94" s="1086"/>
      <c r="O94" s="1020"/>
      <c r="P94" s="1021">
        <f t="shared" si="10"/>
        <v>0</v>
      </c>
      <c r="Q94" s="1021">
        <f t="shared" si="11"/>
        <v>0</v>
      </c>
      <c r="R94" s="770">
        <v>595</v>
      </c>
      <c r="S94" s="770">
        <v>300</v>
      </c>
      <c r="T94" s="770">
        <v>1125</v>
      </c>
      <c r="U94" s="302">
        <f t="shared" si="18"/>
        <v>0.2008125</v>
      </c>
      <c r="V94" s="305">
        <v>26.8</v>
      </c>
    </row>
    <row r="95" spans="1:22" ht="15" customHeight="1">
      <c r="A95" s="1077" t="s">
        <v>1194</v>
      </c>
      <c r="B95" s="1081">
        <v>3.75</v>
      </c>
      <c r="C95" s="1081">
        <v>3.99</v>
      </c>
      <c r="D95" s="1067">
        <v>0.64</v>
      </c>
      <c r="E95" s="1064">
        <v>37.299999999999997</v>
      </c>
      <c r="F95" s="1070">
        <v>24</v>
      </c>
      <c r="G95" s="540" t="s">
        <v>1725</v>
      </c>
      <c r="H95" s="1064">
        <v>24</v>
      </c>
      <c r="I95" s="1027" t="s">
        <v>1349</v>
      </c>
      <c r="J95" s="1084"/>
      <c r="K95" s="1086"/>
      <c r="L95" s="366">
        <v>100000</v>
      </c>
      <c r="M95" s="1086"/>
      <c r="N95" s="1086"/>
      <c r="O95" s="1020"/>
      <c r="P95" s="1021">
        <f t="shared" si="10"/>
        <v>0</v>
      </c>
      <c r="Q95" s="1021">
        <f t="shared" si="11"/>
        <v>0</v>
      </c>
      <c r="R95" s="770">
        <v>595</v>
      </c>
      <c r="S95" s="770">
        <v>300</v>
      </c>
      <c r="T95" s="770">
        <v>1345</v>
      </c>
      <c r="U95" s="302">
        <f t="shared" si="18"/>
        <v>0.24008249999999998</v>
      </c>
      <c r="V95" s="305">
        <v>31</v>
      </c>
    </row>
    <row r="96" spans="1:22" ht="15" customHeight="1">
      <c r="A96" s="1077" t="s">
        <v>1195</v>
      </c>
      <c r="B96" s="1081">
        <v>4.59</v>
      </c>
      <c r="C96" s="1081">
        <v>4.1900000000000004</v>
      </c>
      <c r="D96" s="1067">
        <v>0.79</v>
      </c>
      <c r="E96" s="1064">
        <v>56.1</v>
      </c>
      <c r="F96" s="1070">
        <v>30</v>
      </c>
      <c r="G96" s="540" t="s">
        <v>1725</v>
      </c>
      <c r="H96" s="1064">
        <v>24</v>
      </c>
      <c r="I96" s="1027" t="s">
        <v>1349</v>
      </c>
      <c r="J96" s="1084"/>
      <c r="K96" s="1086"/>
      <c r="L96" s="366">
        <v>113000</v>
      </c>
      <c r="M96" s="1086"/>
      <c r="N96" s="1086"/>
      <c r="O96" s="1020"/>
      <c r="P96" s="1021">
        <f t="shared" si="10"/>
        <v>0</v>
      </c>
      <c r="Q96" s="1021">
        <f t="shared" si="11"/>
        <v>0</v>
      </c>
      <c r="R96" s="770">
        <v>595</v>
      </c>
      <c r="S96" s="770">
        <v>300</v>
      </c>
      <c r="T96" s="770">
        <v>1345</v>
      </c>
      <c r="U96" s="302">
        <f t="shared" si="18"/>
        <v>0.24008249999999998</v>
      </c>
      <c r="V96" s="305">
        <v>32</v>
      </c>
    </row>
    <row r="97" spans="1:22" ht="15" customHeight="1">
      <c r="A97" s="1077" t="s">
        <v>1196</v>
      </c>
      <c r="B97" s="1081">
        <v>5.29</v>
      </c>
      <c r="C97" s="1081">
        <v>5.42</v>
      </c>
      <c r="D97" s="1067">
        <v>0.91</v>
      </c>
      <c r="E97" s="1064">
        <v>47.7</v>
      </c>
      <c r="F97" s="1070">
        <v>33</v>
      </c>
      <c r="G97" s="540" t="s">
        <v>1726</v>
      </c>
      <c r="H97" s="1064">
        <v>27.3</v>
      </c>
      <c r="I97" s="1027" t="s">
        <v>1349</v>
      </c>
      <c r="J97" s="1084"/>
      <c r="K97" s="1086"/>
      <c r="L97" s="366">
        <v>120000</v>
      </c>
      <c r="M97" s="1086"/>
      <c r="N97" s="1086"/>
      <c r="O97" s="1020"/>
      <c r="P97" s="1021">
        <f t="shared" si="10"/>
        <v>0</v>
      </c>
      <c r="Q97" s="1021">
        <f t="shared" si="11"/>
        <v>0</v>
      </c>
      <c r="R97" s="770">
        <v>595</v>
      </c>
      <c r="S97" s="770">
        <v>300</v>
      </c>
      <c r="T97" s="770">
        <v>1465</v>
      </c>
      <c r="U97" s="302">
        <f t="shared" si="18"/>
        <v>0.26150250000000003</v>
      </c>
      <c r="V97" s="305">
        <v>27.3</v>
      </c>
    </row>
    <row r="98" spans="1:22" ht="15" customHeight="1">
      <c r="A98" s="1077" t="s">
        <v>1197</v>
      </c>
      <c r="B98" s="1081">
        <v>6.22</v>
      </c>
      <c r="C98" s="1081">
        <v>6.94</v>
      </c>
      <c r="D98" s="1067">
        <v>1.07</v>
      </c>
      <c r="E98" s="1064">
        <v>38.4</v>
      </c>
      <c r="F98" s="1070">
        <v>39</v>
      </c>
      <c r="G98" s="540" t="s">
        <v>1727</v>
      </c>
      <c r="H98" s="1064">
        <v>31.7</v>
      </c>
      <c r="I98" s="1027" t="s">
        <v>1349</v>
      </c>
      <c r="J98" s="1084"/>
      <c r="K98" s="1086"/>
      <c r="L98" s="366">
        <v>131000</v>
      </c>
      <c r="M98" s="1086"/>
      <c r="N98" s="1086"/>
      <c r="O98" s="1020"/>
      <c r="P98" s="1021">
        <f t="shared" si="10"/>
        <v>0</v>
      </c>
      <c r="Q98" s="1021">
        <f t="shared" si="11"/>
        <v>0</v>
      </c>
      <c r="R98" s="770">
        <v>595</v>
      </c>
      <c r="S98" s="770">
        <v>300</v>
      </c>
      <c r="T98" s="770">
        <v>1465</v>
      </c>
      <c r="U98" s="302">
        <f t="shared" si="18"/>
        <v>0.26150250000000003</v>
      </c>
      <c r="V98" s="305">
        <v>31.7</v>
      </c>
    </row>
    <row r="99" spans="1:22" ht="15" customHeight="1">
      <c r="A99" s="1077" t="s">
        <v>1198</v>
      </c>
      <c r="B99" s="1081">
        <v>2.16</v>
      </c>
      <c r="C99" s="1081">
        <v>2.2599999999999998</v>
      </c>
      <c r="D99" s="1067">
        <v>0.37</v>
      </c>
      <c r="E99" s="1064">
        <v>31.9</v>
      </c>
      <c r="F99" s="1070">
        <v>26</v>
      </c>
      <c r="G99" s="1058" t="s">
        <v>1723</v>
      </c>
      <c r="H99" s="1064">
        <v>16.7</v>
      </c>
      <c r="I99" s="1027" t="s">
        <v>1349</v>
      </c>
      <c r="J99" s="1084"/>
      <c r="K99" s="1086"/>
      <c r="L99" s="366">
        <v>83000</v>
      </c>
      <c r="M99" s="1086"/>
      <c r="N99" s="1086"/>
      <c r="O99" s="1020"/>
      <c r="P99" s="1021">
        <f t="shared" si="10"/>
        <v>0</v>
      </c>
      <c r="Q99" s="1021">
        <f t="shared" si="11"/>
        <v>0</v>
      </c>
      <c r="R99" s="770">
        <v>595</v>
      </c>
      <c r="S99" s="770">
        <v>300</v>
      </c>
      <c r="T99" s="770">
        <v>895</v>
      </c>
      <c r="U99" s="302">
        <f t="shared" si="18"/>
        <v>0.1597575</v>
      </c>
      <c r="V99" s="305">
        <v>22.7</v>
      </c>
    </row>
    <row r="100" spans="1:22" ht="15" customHeight="1">
      <c r="A100" s="1077" t="s">
        <v>1199</v>
      </c>
      <c r="B100" s="1081">
        <v>2.72</v>
      </c>
      <c r="C100" s="1081">
        <v>2.81</v>
      </c>
      <c r="D100" s="1067">
        <v>0.47</v>
      </c>
      <c r="E100" s="1064">
        <v>23.9</v>
      </c>
      <c r="F100" s="1070">
        <v>20</v>
      </c>
      <c r="G100" s="540" t="s">
        <v>1724</v>
      </c>
      <c r="H100" s="1064">
        <v>20.8</v>
      </c>
      <c r="I100" s="1027" t="s">
        <v>1349</v>
      </c>
      <c r="J100" s="1084"/>
      <c r="K100" s="1086"/>
      <c r="L100" s="366">
        <v>90000</v>
      </c>
      <c r="M100" s="1086"/>
      <c r="N100" s="1086"/>
      <c r="O100" s="1020"/>
      <c r="P100" s="1021">
        <f t="shared" si="10"/>
        <v>0</v>
      </c>
      <c r="Q100" s="1021">
        <f t="shared" si="11"/>
        <v>0</v>
      </c>
      <c r="R100" s="770">
        <v>595</v>
      </c>
      <c r="S100" s="770">
        <v>300</v>
      </c>
      <c r="T100" s="770">
        <v>1125</v>
      </c>
      <c r="U100" s="302">
        <f t="shared" si="18"/>
        <v>0.2008125</v>
      </c>
      <c r="V100" s="305">
        <v>26.8</v>
      </c>
    </row>
    <row r="101" spans="1:22" ht="15" customHeight="1">
      <c r="A101" s="1077" t="s">
        <v>1200</v>
      </c>
      <c r="B101" s="1081">
        <v>4.09</v>
      </c>
      <c r="C101" s="1081">
        <v>4.16</v>
      </c>
      <c r="D101" s="1067">
        <v>0.7</v>
      </c>
      <c r="E101" s="1064">
        <v>40.1</v>
      </c>
      <c r="F101" s="1070">
        <v>24</v>
      </c>
      <c r="G101" s="540" t="s">
        <v>1725</v>
      </c>
      <c r="H101" s="1064">
        <v>25.4</v>
      </c>
      <c r="I101" s="1027" t="s">
        <v>1349</v>
      </c>
      <c r="J101" s="1084"/>
      <c r="K101" s="1086"/>
      <c r="L101" s="366">
        <v>104000</v>
      </c>
      <c r="M101" s="1086"/>
      <c r="N101" s="1086"/>
      <c r="O101" s="1020"/>
      <c r="P101" s="1021">
        <f t="shared" si="10"/>
        <v>0</v>
      </c>
      <c r="Q101" s="1021">
        <f t="shared" si="11"/>
        <v>0</v>
      </c>
      <c r="R101" s="770">
        <v>595</v>
      </c>
      <c r="S101" s="770">
        <v>300</v>
      </c>
      <c r="T101" s="770">
        <v>1345</v>
      </c>
      <c r="U101" s="302">
        <f t="shared" si="18"/>
        <v>0.24008249999999998</v>
      </c>
      <c r="V101" s="305">
        <v>32.4</v>
      </c>
    </row>
    <row r="102" spans="1:22" ht="15" customHeight="1">
      <c r="A102" s="1077" t="s">
        <v>1201</v>
      </c>
      <c r="B102" s="1081">
        <v>5.21</v>
      </c>
      <c r="C102" s="1081">
        <v>5.33</v>
      </c>
      <c r="D102" s="1067">
        <v>0.89</v>
      </c>
      <c r="E102" s="1064">
        <v>59.9</v>
      </c>
      <c r="F102" s="1070">
        <v>30</v>
      </c>
      <c r="G102" s="540" t="s">
        <v>1725</v>
      </c>
      <c r="H102" s="1064">
        <v>25.4</v>
      </c>
      <c r="I102" s="1027" t="s">
        <v>1349</v>
      </c>
      <c r="J102" s="1084"/>
      <c r="K102" s="1086"/>
      <c r="L102" s="366">
        <v>114000</v>
      </c>
      <c r="M102" s="1086"/>
      <c r="N102" s="1086"/>
      <c r="O102" s="1020"/>
      <c r="P102" s="1021">
        <f t="shared" si="10"/>
        <v>0</v>
      </c>
      <c r="Q102" s="1021">
        <f t="shared" si="11"/>
        <v>0</v>
      </c>
      <c r="R102" s="770">
        <v>595</v>
      </c>
      <c r="S102" s="770">
        <v>300</v>
      </c>
      <c r="T102" s="770">
        <v>1345</v>
      </c>
      <c r="U102" s="302">
        <f t="shared" si="18"/>
        <v>0.24008249999999998</v>
      </c>
      <c r="V102" s="305">
        <v>33.4</v>
      </c>
    </row>
    <row r="103" spans="1:22" ht="15" customHeight="1">
      <c r="A103" s="1077" t="s">
        <v>1202</v>
      </c>
      <c r="B103" s="1081">
        <v>6.15</v>
      </c>
      <c r="C103" s="1081">
        <v>6.35</v>
      </c>
      <c r="D103" s="1067">
        <v>1.06</v>
      </c>
      <c r="E103" s="1064">
        <v>36.799999999999997</v>
      </c>
      <c r="F103" s="1070">
        <v>34</v>
      </c>
      <c r="G103" s="540" t="s">
        <v>1726</v>
      </c>
      <c r="H103" s="1064">
        <v>28.5</v>
      </c>
      <c r="I103" s="1027" t="s">
        <v>1349</v>
      </c>
      <c r="J103" s="1084"/>
      <c r="K103" s="1086"/>
      <c r="L103" s="366">
        <v>129000</v>
      </c>
      <c r="M103" s="1086"/>
      <c r="N103" s="1086"/>
      <c r="O103" s="1020"/>
      <c r="P103" s="1021">
        <f t="shared" ref="P103:P104" si="19">IF(OR(U103="",J103=""),0,J103*U103)</f>
        <v>0</v>
      </c>
      <c r="Q103" s="1021">
        <f t="shared" ref="Q103:Q104" si="20">IF(OR(V103="",J103=""),0,J103*V103)</f>
        <v>0</v>
      </c>
      <c r="R103" s="770">
        <v>595</v>
      </c>
      <c r="S103" s="770">
        <v>300</v>
      </c>
      <c r="T103" s="770">
        <v>1465</v>
      </c>
      <c r="U103" s="302">
        <f t="shared" si="18"/>
        <v>0.26150250000000003</v>
      </c>
      <c r="V103" s="305">
        <v>28.5</v>
      </c>
    </row>
    <row r="104" spans="1:22" ht="15" customHeight="1" thickBot="1">
      <c r="A104" s="137" t="s">
        <v>1203</v>
      </c>
      <c r="B104" s="1081">
        <v>6.66</v>
      </c>
      <c r="C104" s="1081">
        <v>6.86</v>
      </c>
      <c r="D104" s="1068">
        <v>1.1399999999999999</v>
      </c>
      <c r="E104" s="1064">
        <v>52.3</v>
      </c>
      <c r="F104" s="1071">
        <v>39</v>
      </c>
      <c r="G104" s="540" t="s">
        <v>1727</v>
      </c>
      <c r="H104" s="1065">
        <v>34</v>
      </c>
      <c r="I104" s="1027" t="s">
        <v>1349</v>
      </c>
      <c r="J104" s="1090"/>
      <c r="K104" s="1086"/>
      <c r="L104" s="366">
        <v>140000</v>
      </c>
      <c r="M104" s="1086"/>
      <c r="N104" s="1086"/>
      <c r="O104" s="1020"/>
      <c r="P104" s="1021">
        <f t="shared" si="19"/>
        <v>0</v>
      </c>
      <c r="Q104" s="1021">
        <f t="shared" si="20"/>
        <v>0</v>
      </c>
      <c r="R104" s="770">
        <v>595</v>
      </c>
      <c r="S104" s="770">
        <v>300</v>
      </c>
      <c r="T104" s="770">
        <v>1465</v>
      </c>
      <c r="U104" s="302">
        <f t="shared" si="18"/>
        <v>0.26150250000000003</v>
      </c>
      <c r="V104" s="305">
        <v>34</v>
      </c>
    </row>
    <row r="105" spans="1:22" ht="15" customHeight="1" thickBot="1">
      <c r="A105" s="1616" t="s">
        <v>1004</v>
      </c>
      <c r="B105" s="1617"/>
      <c r="C105" s="1617"/>
      <c r="D105" s="1617"/>
      <c r="E105" s="1617"/>
      <c r="F105" s="1617"/>
      <c r="G105" s="1617"/>
      <c r="H105" s="1617"/>
      <c r="I105" s="1617"/>
      <c r="J105" s="1618"/>
      <c r="K105" s="1086"/>
      <c r="L105" s="1072"/>
      <c r="M105" s="1086"/>
      <c r="N105" s="1086"/>
      <c r="O105" s="1055"/>
      <c r="P105" s="1086"/>
      <c r="Q105" s="1020"/>
      <c r="R105" s="1021"/>
      <c r="S105" s="1021"/>
      <c r="T105" s="1021"/>
      <c r="U105" s="1021"/>
      <c r="V105" s="1021"/>
    </row>
    <row r="106" spans="1:22" s="76" customFormat="1" ht="26.25" customHeight="1" thickBot="1">
      <c r="A106" s="1332" t="s">
        <v>1003</v>
      </c>
      <c r="B106" s="1333"/>
      <c r="C106" s="1333"/>
      <c r="D106" s="1333"/>
      <c r="E106" s="1333"/>
      <c r="F106" s="1333"/>
      <c r="G106" s="1333"/>
      <c r="H106" s="1333"/>
      <c r="I106" s="1334"/>
      <c r="J106" s="1335"/>
      <c r="K106" s="104"/>
      <c r="L106" s="462"/>
      <c r="M106" s="104"/>
      <c r="N106" s="104"/>
      <c r="O106" s="1020"/>
      <c r="P106" s="1021">
        <f t="shared" ref="P106:P135" si="21">IF(OR(U106="",J106=""),0,J106*U106)</f>
        <v>0</v>
      </c>
      <c r="Q106" s="1021">
        <f t="shared" ref="Q106:Q135" si="22">IF(OR(V106="",J106=""),0,J106*V106)</f>
        <v>0</v>
      </c>
      <c r="R106" s="187"/>
      <c r="S106" s="187"/>
      <c r="T106" s="187"/>
      <c r="U106" s="101"/>
      <c r="V106" s="187"/>
    </row>
    <row r="107" spans="1:22" ht="15" customHeight="1">
      <c r="A107" s="29" t="s">
        <v>979</v>
      </c>
      <c r="B107" s="1314">
        <v>1.65</v>
      </c>
      <c r="C107" s="1314">
        <v>1.85</v>
      </c>
      <c r="D107" s="1316">
        <v>0.28299999999999997</v>
      </c>
      <c r="E107" s="1320">
        <v>15.8</v>
      </c>
      <c r="F107" s="1318">
        <v>34</v>
      </c>
      <c r="G107" s="539" t="s">
        <v>1711</v>
      </c>
      <c r="H107" s="1320">
        <v>16.3</v>
      </c>
      <c r="I107" s="1248" t="s">
        <v>1349</v>
      </c>
      <c r="J107" s="1324"/>
      <c r="K107" s="1086"/>
      <c r="L107" s="366">
        <v>78000</v>
      </c>
      <c r="M107" s="1086"/>
      <c r="N107" s="1086"/>
      <c r="O107" s="1020"/>
      <c r="P107" s="1021">
        <f t="shared" si="21"/>
        <v>0</v>
      </c>
      <c r="Q107" s="1021">
        <f t="shared" si="22"/>
        <v>0</v>
      </c>
      <c r="R107" s="305">
        <v>595</v>
      </c>
      <c r="S107" s="305">
        <v>300</v>
      </c>
      <c r="T107" s="305">
        <v>895</v>
      </c>
      <c r="U107" s="302">
        <v>0.1597575</v>
      </c>
      <c r="V107" s="305">
        <v>21.8</v>
      </c>
    </row>
    <row r="108" spans="1:22" ht="15" customHeight="1">
      <c r="A108" s="692" t="s">
        <v>981</v>
      </c>
      <c r="B108" s="1315">
        <v>2.65</v>
      </c>
      <c r="C108" s="1315">
        <v>3.05</v>
      </c>
      <c r="D108" s="1317">
        <v>0.45400000000000001</v>
      </c>
      <c r="E108" s="1321">
        <v>18</v>
      </c>
      <c r="F108" s="1319">
        <v>31</v>
      </c>
      <c r="G108" s="540" t="s">
        <v>1712</v>
      </c>
      <c r="H108" s="1321">
        <v>20</v>
      </c>
      <c r="I108" s="1247" t="s">
        <v>1349</v>
      </c>
      <c r="J108" s="1323"/>
      <c r="K108" s="1086"/>
      <c r="L108" s="366">
        <v>85000</v>
      </c>
      <c r="M108" s="1086"/>
      <c r="N108" s="1086"/>
      <c r="O108" s="1020"/>
      <c r="P108" s="1021">
        <f t="shared" si="21"/>
        <v>0</v>
      </c>
      <c r="Q108" s="1021">
        <f t="shared" si="22"/>
        <v>0</v>
      </c>
      <c r="R108" s="305">
        <v>595</v>
      </c>
      <c r="S108" s="305">
        <v>300</v>
      </c>
      <c r="T108" s="305">
        <v>1125</v>
      </c>
      <c r="U108" s="302">
        <v>0.2008125</v>
      </c>
      <c r="V108" s="305">
        <v>26</v>
      </c>
    </row>
    <row r="109" spans="1:22" ht="15" customHeight="1">
      <c r="A109" s="692" t="s">
        <v>983</v>
      </c>
      <c r="B109" s="1315">
        <v>3.85</v>
      </c>
      <c r="C109" s="1315">
        <v>3.7</v>
      </c>
      <c r="D109" s="1317">
        <v>0.66</v>
      </c>
      <c r="E109" s="1321" t="s">
        <v>1713</v>
      </c>
      <c r="F109" s="1319">
        <v>36</v>
      </c>
      <c r="G109" s="540" t="s">
        <v>1714</v>
      </c>
      <c r="H109" s="1321">
        <v>24</v>
      </c>
      <c r="I109" s="1247" t="s">
        <v>1349</v>
      </c>
      <c r="J109" s="1323"/>
      <c r="K109" s="1086"/>
      <c r="L109" s="366">
        <v>100000</v>
      </c>
      <c r="M109" s="1086"/>
      <c r="N109" s="1086"/>
      <c r="O109" s="1020"/>
      <c r="P109" s="1021">
        <f t="shared" si="21"/>
        <v>0</v>
      </c>
      <c r="Q109" s="1021">
        <f t="shared" si="22"/>
        <v>0</v>
      </c>
      <c r="R109" s="534">
        <v>595</v>
      </c>
      <c r="S109" s="305">
        <v>300</v>
      </c>
      <c r="T109" s="305">
        <v>1345</v>
      </c>
      <c r="U109" s="302">
        <v>0.24008249999999998</v>
      </c>
      <c r="V109" s="305">
        <v>31</v>
      </c>
    </row>
    <row r="110" spans="1:22" ht="15" customHeight="1">
      <c r="A110" s="692" t="s">
        <v>985</v>
      </c>
      <c r="B110" s="1315">
        <v>4.6500000000000004</v>
      </c>
      <c r="C110" s="1315">
        <v>4.3499999999999996</v>
      </c>
      <c r="D110" s="1317">
        <v>0.79700000000000004</v>
      </c>
      <c r="E110" s="1321">
        <v>56.9</v>
      </c>
      <c r="F110" s="1319">
        <v>43</v>
      </c>
      <c r="G110" s="540" t="s">
        <v>1714</v>
      </c>
      <c r="H110" s="1321" t="s">
        <v>1715</v>
      </c>
      <c r="I110" s="1247" t="s">
        <v>1349</v>
      </c>
      <c r="J110" s="1323"/>
      <c r="K110" s="1086"/>
      <c r="L110" s="366">
        <v>110000</v>
      </c>
      <c r="M110" s="1086"/>
      <c r="N110" s="1086"/>
      <c r="O110" s="1020"/>
      <c r="P110" s="1021">
        <f t="shared" si="21"/>
        <v>0</v>
      </c>
      <c r="Q110" s="1021">
        <f t="shared" si="22"/>
        <v>0</v>
      </c>
      <c r="R110" s="534">
        <v>595</v>
      </c>
      <c r="S110" s="305">
        <v>300</v>
      </c>
      <c r="T110" s="305">
        <v>1345</v>
      </c>
      <c r="U110" s="302">
        <v>0.24008249999999998</v>
      </c>
      <c r="V110" s="305">
        <v>31</v>
      </c>
    </row>
    <row r="111" spans="1:22" ht="15" customHeight="1">
      <c r="A111" s="692" t="s">
        <v>987</v>
      </c>
      <c r="B111" s="1315">
        <v>6</v>
      </c>
      <c r="C111" s="1315">
        <v>6.15</v>
      </c>
      <c r="D111" s="1317">
        <v>1.0289999999999999</v>
      </c>
      <c r="E111" s="1321">
        <v>53.8</v>
      </c>
      <c r="F111" s="1319">
        <v>45</v>
      </c>
      <c r="G111" s="540" t="s">
        <v>1716</v>
      </c>
      <c r="H111" s="1321">
        <v>27.3</v>
      </c>
      <c r="I111" s="1247" t="s">
        <v>1349</v>
      </c>
      <c r="J111" s="1323"/>
      <c r="K111" s="1086"/>
      <c r="L111" s="366">
        <v>120000</v>
      </c>
      <c r="M111" s="1086"/>
      <c r="N111" s="1086"/>
      <c r="O111" s="1020"/>
      <c r="P111" s="1021">
        <f t="shared" si="21"/>
        <v>0</v>
      </c>
      <c r="Q111" s="1021">
        <f t="shared" si="22"/>
        <v>0</v>
      </c>
      <c r="R111" s="534">
        <v>595</v>
      </c>
      <c r="S111" s="305">
        <v>300</v>
      </c>
      <c r="T111" s="305">
        <v>1465</v>
      </c>
      <c r="U111" s="302">
        <v>0.26150250000000003</v>
      </c>
      <c r="V111" s="305">
        <v>34.799999999999997</v>
      </c>
    </row>
    <row r="112" spans="1:22" ht="15" customHeight="1">
      <c r="A112" s="692" t="s">
        <v>989</v>
      </c>
      <c r="B112" s="1315">
        <v>7.35</v>
      </c>
      <c r="C112" s="1315">
        <v>8.1999999999999993</v>
      </c>
      <c r="D112" s="1317">
        <v>1.26</v>
      </c>
      <c r="E112" s="1321">
        <v>45.4</v>
      </c>
      <c r="F112" s="1319">
        <v>50</v>
      </c>
      <c r="G112" s="540" t="s">
        <v>1717</v>
      </c>
      <c r="H112" s="1321">
        <v>31.7</v>
      </c>
      <c r="I112" s="1247" t="s">
        <v>1349</v>
      </c>
      <c r="J112" s="1323"/>
      <c r="K112" s="1086"/>
      <c r="L112" s="366">
        <v>133000</v>
      </c>
      <c r="M112" s="1086"/>
      <c r="N112" s="1086"/>
      <c r="O112" s="1020"/>
      <c r="P112" s="1021">
        <f t="shared" si="21"/>
        <v>0</v>
      </c>
      <c r="Q112" s="1021">
        <f t="shared" si="22"/>
        <v>0</v>
      </c>
      <c r="R112" s="534">
        <v>695</v>
      </c>
      <c r="S112" s="305">
        <v>300</v>
      </c>
      <c r="T112" s="305">
        <v>1465</v>
      </c>
      <c r="U112" s="302">
        <v>0.30545250000000002</v>
      </c>
      <c r="V112" s="305">
        <v>40.200000000000003</v>
      </c>
    </row>
    <row r="113" spans="1:22" ht="15" customHeight="1">
      <c r="A113" s="692" t="s">
        <v>980</v>
      </c>
      <c r="B113" s="1315">
        <v>2.25</v>
      </c>
      <c r="C113" s="1315">
        <v>2.35</v>
      </c>
      <c r="D113" s="1317">
        <v>0.38600000000000001</v>
      </c>
      <c r="E113" s="1321">
        <v>33.200000000000003</v>
      </c>
      <c r="F113" s="1319">
        <v>39</v>
      </c>
      <c r="G113" s="540" t="s">
        <v>1711</v>
      </c>
      <c r="H113" s="1321">
        <v>16.7</v>
      </c>
      <c r="I113" s="1247" t="s">
        <v>1349</v>
      </c>
      <c r="J113" s="1323"/>
      <c r="K113" s="1086"/>
      <c r="L113" s="366">
        <v>83000</v>
      </c>
      <c r="M113" s="1086"/>
      <c r="N113" s="1086"/>
      <c r="O113" s="1020"/>
      <c r="P113" s="1021">
        <f t="shared" si="21"/>
        <v>0</v>
      </c>
      <c r="Q113" s="1021">
        <f t="shared" si="22"/>
        <v>0</v>
      </c>
      <c r="R113" s="305">
        <v>595</v>
      </c>
      <c r="S113" s="305">
        <v>300</v>
      </c>
      <c r="T113" s="305">
        <v>895</v>
      </c>
      <c r="U113" s="302">
        <v>0.1597575</v>
      </c>
      <c r="V113" s="305">
        <v>22.2</v>
      </c>
    </row>
    <row r="114" spans="1:22" ht="15" customHeight="1">
      <c r="A114" s="692" t="s">
        <v>982</v>
      </c>
      <c r="B114" s="1315">
        <v>3.05</v>
      </c>
      <c r="C114" s="1315">
        <v>3.15</v>
      </c>
      <c r="D114" s="1317">
        <v>0.52300000000000002</v>
      </c>
      <c r="E114" s="1321">
        <v>26.7</v>
      </c>
      <c r="F114" s="1319">
        <v>32</v>
      </c>
      <c r="G114" s="540" t="s">
        <v>1712</v>
      </c>
      <c r="H114" s="1321">
        <v>20.8</v>
      </c>
      <c r="I114" s="1247" t="s">
        <v>1349</v>
      </c>
      <c r="J114" s="1323"/>
      <c r="K114" s="1086"/>
      <c r="L114" s="366">
        <v>89000</v>
      </c>
      <c r="M114" s="1086"/>
      <c r="N114" s="1086"/>
      <c r="O114" s="1020"/>
      <c r="P114" s="1021">
        <f t="shared" si="21"/>
        <v>0</v>
      </c>
      <c r="Q114" s="1021">
        <f t="shared" si="22"/>
        <v>0</v>
      </c>
      <c r="R114" s="305">
        <v>595</v>
      </c>
      <c r="S114" s="305">
        <v>300</v>
      </c>
      <c r="T114" s="305">
        <v>1125</v>
      </c>
      <c r="U114" s="302">
        <v>0.2008125</v>
      </c>
      <c r="V114" s="305">
        <v>26.8</v>
      </c>
    </row>
    <row r="115" spans="1:22" ht="15" customHeight="1">
      <c r="A115" s="692" t="s">
        <v>984</v>
      </c>
      <c r="B115" s="1315">
        <v>4.2</v>
      </c>
      <c r="C115" s="1315">
        <v>4.0999999999999996</v>
      </c>
      <c r="D115" s="1317">
        <v>0.72</v>
      </c>
      <c r="E115" s="1321">
        <v>41.2</v>
      </c>
      <c r="F115" s="1319">
        <v>37</v>
      </c>
      <c r="G115" s="540" t="s">
        <v>1714</v>
      </c>
      <c r="H115" s="1321">
        <v>25.4</v>
      </c>
      <c r="I115" s="1247" t="s">
        <v>1349</v>
      </c>
      <c r="J115" s="1323"/>
      <c r="K115" s="1086"/>
      <c r="L115" s="366">
        <v>106000</v>
      </c>
      <c r="M115" s="1086"/>
      <c r="N115" s="1086"/>
      <c r="O115" s="1020"/>
      <c r="P115" s="1021">
        <f t="shared" si="21"/>
        <v>0</v>
      </c>
      <c r="Q115" s="1021">
        <f t="shared" si="22"/>
        <v>0</v>
      </c>
      <c r="R115" s="534">
        <v>595</v>
      </c>
      <c r="S115" s="305">
        <v>300</v>
      </c>
      <c r="T115" s="305">
        <v>1345</v>
      </c>
      <c r="U115" s="302">
        <v>0.24008249999999998</v>
      </c>
      <c r="V115" s="305">
        <v>32.4</v>
      </c>
    </row>
    <row r="116" spans="1:22" ht="15" customHeight="1">
      <c r="A116" s="692" t="s">
        <v>986</v>
      </c>
      <c r="B116" s="1315">
        <v>5.35</v>
      </c>
      <c r="C116" s="1315">
        <v>5.7</v>
      </c>
      <c r="D116" s="1317">
        <v>0.91700000000000004</v>
      </c>
      <c r="E116" s="1321">
        <v>61.5</v>
      </c>
      <c r="F116" s="1319">
        <v>43</v>
      </c>
      <c r="G116" s="540" t="s">
        <v>1714</v>
      </c>
      <c r="H116" s="1321">
        <v>26.3</v>
      </c>
      <c r="I116" s="1247" t="s">
        <v>1349</v>
      </c>
      <c r="J116" s="1323"/>
      <c r="K116" s="1086"/>
      <c r="L116" s="366">
        <v>113000</v>
      </c>
      <c r="M116" s="1086"/>
      <c r="N116" s="1086"/>
      <c r="O116" s="1020"/>
      <c r="P116" s="1021">
        <f t="shared" si="21"/>
        <v>0</v>
      </c>
      <c r="Q116" s="1021">
        <f t="shared" si="22"/>
        <v>0</v>
      </c>
      <c r="R116" s="534">
        <v>595</v>
      </c>
      <c r="S116" s="305">
        <v>300</v>
      </c>
      <c r="T116" s="305">
        <v>1345</v>
      </c>
      <c r="U116" s="302">
        <v>0.24008249999999998</v>
      </c>
      <c r="V116" s="305">
        <v>32.4</v>
      </c>
    </row>
    <row r="117" spans="1:22" ht="15" customHeight="1">
      <c r="A117" s="692" t="s">
        <v>988</v>
      </c>
      <c r="B117" s="1315">
        <v>6.75</v>
      </c>
      <c r="C117" s="1315">
        <v>7.15</v>
      </c>
      <c r="D117" s="1317">
        <v>1.157</v>
      </c>
      <c r="E117" s="1321">
        <v>40.299999999999997</v>
      </c>
      <c r="F117" s="1319">
        <v>46</v>
      </c>
      <c r="G117" s="540" t="s">
        <v>1716</v>
      </c>
      <c r="H117" s="1321">
        <v>28.5</v>
      </c>
      <c r="I117" s="1247" t="s">
        <v>1349</v>
      </c>
      <c r="J117" s="1323"/>
      <c r="K117" s="1086"/>
      <c r="L117" s="366">
        <v>129000</v>
      </c>
      <c r="M117" s="1086"/>
      <c r="N117" s="1086"/>
      <c r="O117" s="1020"/>
      <c r="P117" s="1021">
        <f t="shared" si="21"/>
        <v>0</v>
      </c>
      <c r="Q117" s="1021">
        <f t="shared" si="22"/>
        <v>0</v>
      </c>
      <c r="R117" s="534">
        <v>595</v>
      </c>
      <c r="S117" s="305">
        <v>300</v>
      </c>
      <c r="T117" s="305">
        <v>1465</v>
      </c>
      <c r="U117" s="302">
        <v>0.26150250000000003</v>
      </c>
      <c r="V117" s="305">
        <v>36</v>
      </c>
    </row>
    <row r="118" spans="1:22" ht="15" customHeight="1">
      <c r="A118" s="692" t="s">
        <v>990</v>
      </c>
      <c r="B118" s="1315">
        <v>8.25</v>
      </c>
      <c r="C118" s="1315">
        <v>8.5</v>
      </c>
      <c r="D118" s="1317">
        <v>1.4139999999999999</v>
      </c>
      <c r="E118" s="1321">
        <v>64.7</v>
      </c>
      <c r="F118" s="1319">
        <v>50</v>
      </c>
      <c r="G118" s="540" t="s">
        <v>1717</v>
      </c>
      <c r="H118" s="1321">
        <v>34</v>
      </c>
      <c r="I118" s="1247" t="s">
        <v>1349</v>
      </c>
      <c r="J118" s="1323"/>
      <c r="K118" s="1086"/>
      <c r="L118" s="366">
        <v>140000</v>
      </c>
      <c r="M118" s="1086"/>
      <c r="N118" s="1086"/>
      <c r="O118" s="1020"/>
      <c r="P118" s="1021">
        <f t="shared" si="21"/>
        <v>0</v>
      </c>
      <c r="Q118" s="1021">
        <f t="shared" si="22"/>
        <v>0</v>
      </c>
      <c r="R118" s="534">
        <v>695</v>
      </c>
      <c r="S118" s="305">
        <v>300</v>
      </c>
      <c r="T118" s="305">
        <v>1465</v>
      </c>
      <c r="U118" s="302">
        <v>0.30545250000000002</v>
      </c>
      <c r="V118" s="305">
        <v>42</v>
      </c>
    </row>
    <row r="119" spans="1:22" ht="23.25" customHeight="1" thickBot="1">
      <c r="A119" s="1340">
        <v>12126200000334</v>
      </c>
      <c r="B119" s="1727" t="s">
        <v>1013</v>
      </c>
      <c r="C119" s="1727"/>
      <c r="D119" s="1727"/>
      <c r="E119" s="1727"/>
      <c r="F119" s="1727"/>
      <c r="G119" s="1727"/>
      <c r="H119" s="1727"/>
      <c r="I119" s="1249" t="s">
        <v>1349</v>
      </c>
      <c r="J119" s="1325"/>
      <c r="K119" s="1322"/>
      <c r="L119" s="366">
        <v>8000</v>
      </c>
      <c r="M119" s="1322"/>
      <c r="N119" s="1322"/>
      <c r="O119" s="1020"/>
      <c r="P119" s="1021"/>
      <c r="Q119" s="1021"/>
      <c r="U119" s="117"/>
      <c r="V119" s="101"/>
    </row>
    <row r="120" spans="1:22" s="76" customFormat="1" ht="26.1" customHeight="1" thickBot="1">
      <c r="A120" s="1721" t="s">
        <v>2093</v>
      </c>
      <c r="B120" s="1722"/>
      <c r="C120" s="1722"/>
      <c r="D120" s="1722"/>
      <c r="E120" s="1722"/>
      <c r="F120" s="1722"/>
      <c r="G120" s="1722"/>
      <c r="H120" s="1722"/>
      <c r="I120" s="1722"/>
      <c r="J120" s="1723"/>
      <c r="K120" s="104"/>
      <c r="L120" s="1053"/>
      <c r="M120" s="181"/>
      <c r="N120" s="104"/>
      <c r="O120" s="1020"/>
      <c r="P120" s="1021">
        <f t="shared" si="21"/>
        <v>0</v>
      </c>
      <c r="Q120" s="1021">
        <f t="shared" si="22"/>
        <v>0</v>
      </c>
      <c r="U120" s="101"/>
    </row>
    <row r="121" spans="1:22" s="76" customFormat="1" ht="26.25" customHeight="1" thickBot="1">
      <c r="A121" s="1336" t="s">
        <v>1005</v>
      </c>
      <c r="B121" s="1337"/>
      <c r="C121" s="1337"/>
      <c r="D121" s="1337"/>
      <c r="E121" s="1337"/>
      <c r="F121" s="1337"/>
      <c r="G121" s="1337"/>
      <c r="H121" s="1337"/>
      <c r="I121" s="1338"/>
      <c r="J121" s="1339"/>
      <c r="K121" s="104"/>
      <c r="L121" s="462"/>
      <c r="M121" s="104"/>
      <c r="N121" s="104"/>
      <c r="O121" s="1020"/>
      <c r="P121" s="1021">
        <f t="shared" si="21"/>
        <v>0</v>
      </c>
      <c r="Q121" s="1021">
        <f t="shared" si="22"/>
        <v>0</v>
      </c>
      <c r="R121" s="187"/>
      <c r="S121" s="187"/>
      <c r="T121" s="187"/>
      <c r="U121" s="101"/>
      <c r="V121" s="187"/>
    </row>
    <row r="122" spans="1:22" ht="15" customHeight="1">
      <c r="A122" s="762" t="s">
        <v>991</v>
      </c>
      <c r="B122" s="1081">
        <v>1.65</v>
      </c>
      <c r="C122" s="1081">
        <v>1.85</v>
      </c>
      <c r="D122" s="1066">
        <v>0.28299999999999997</v>
      </c>
      <c r="E122" s="1064">
        <v>15.8</v>
      </c>
      <c r="F122" s="1069">
        <v>34</v>
      </c>
      <c r="G122" s="424" t="s">
        <v>1718</v>
      </c>
      <c r="H122" s="1063">
        <v>11.6</v>
      </c>
      <c r="I122" s="1027" t="s">
        <v>1349</v>
      </c>
      <c r="J122" s="1087"/>
      <c r="K122" s="1086"/>
      <c r="L122" s="366">
        <v>75000</v>
      </c>
      <c r="M122" s="1086"/>
      <c r="N122" s="1086"/>
      <c r="O122" s="1020"/>
      <c r="P122" s="1021">
        <f t="shared" si="21"/>
        <v>0</v>
      </c>
      <c r="Q122" s="1021">
        <f t="shared" si="22"/>
        <v>0</v>
      </c>
      <c r="R122" s="305">
        <v>555</v>
      </c>
      <c r="S122" s="305">
        <v>255</v>
      </c>
      <c r="T122" s="305">
        <v>755</v>
      </c>
      <c r="U122" s="302">
        <v>0.10685137500000001</v>
      </c>
      <c r="V122" s="305">
        <v>15.9</v>
      </c>
    </row>
    <row r="123" spans="1:22" ht="15" customHeight="1">
      <c r="A123" s="1077" t="s">
        <v>993</v>
      </c>
      <c r="B123" s="1081">
        <v>2.65</v>
      </c>
      <c r="C123" s="1081">
        <v>3.05</v>
      </c>
      <c r="D123" s="1067">
        <v>0.45400000000000001</v>
      </c>
      <c r="E123" s="1064">
        <v>18</v>
      </c>
      <c r="F123" s="1070">
        <v>31</v>
      </c>
      <c r="G123" s="540" t="s">
        <v>1719</v>
      </c>
      <c r="H123" s="1064">
        <v>13.9</v>
      </c>
      <c r="I123" s="1027" t="s">
        <v>1349</v>
      </c>
      <c r="J123" s="1084"/>
      <c r="K123" s="1086"/>
      <c r="L123" s="366">
        <v>83000</v>
      </c>
      <c r="M123" s="1086"/>
      <c r="N123" s="1086"/>
      <c r="O123" s="1020"/>
      <c r="P123" s="1021">
        <f t="shared" si="21"/>
        <v>0</v>
      </c>
      <c r="Q123" s="1021">
        <f t="shared" si="22"/>
        <v>0</v>
      </c>
      <c r="R123" s="305">
        <v>555</v>
      </c>
      <c r="S123" s="305">
        <v>255</v>
      </c>
      <c r="T123" s="305">
        <v>985</v>
      </c>
      <c r="U123" s="302">
        <v>0.13940212500000002</v>
      </c>
      <c r="V123" s="305">
        <v>19.399999999999999</v>
      </c>
    </row>
    <row r="124" spans="1:22" ht="15" customHeight="1">
      <c r="A124" s="1077" t="s">
        <v>995</v>
      </c>
      <c r="B124" s="1081">
        <v>3.85</v>
      </c>
      <c r="C124" s="1081">
        <v>3.7</v>
      </c>
      <c r="D124" s="1067">
        <v>0.66</v>
      </c>
      <c r="E124" s="1064">
        <v>38.200000000000003</v>
      </c>
      <c r="F124" s="1070">
        <v>36</v>
      </c>
      <c r="G124" s="540" t="s">
        <v>1720</v>
      </c>
      <c r="H124" s="1064">
        <v>17.3</v>
      </c>
      <c r="I124" s="1027" t="s">
        <v>1349</v>
      </c>
      <c r="J124" s="1084"/>
      <c r="K124" s="1086"/>
      <c r="L124" s="366">
        <v>91000</v>
      </c>
      <c r="M124" s="1086"/>
      <c r="N124" s="1086"/>
      <c r="O124" s="1020"/>
      <c r="P124" s="1021">
        <f t="shared" si="21"/>
        <v>0</v>
      </c>
      <c r="Q124" s="1021">
        <f t="shared" si="22"/>
        <v>0</v>
      </c>
      <c r="R124" s="534">
        <v>555</v>
      </c>
      <c r="S124" s="305">
        <v>255</v>
      </c>
      <c r="T124" s="305">
        <v>1205</v>
      </c>
      <c r="U124" s="302">
        <v>0.17053762500000003</v>
      </c>
      <c r="V124" s="305">
        <v>24</v>
      </c>
    </row>
    <row r="125" spans="1:22" ht="15" customHeight="1">
      <c r="A125" s="1077" t="s">
        <v>997</v>
      </c>
      <c r="B125" s="1081">
        <v>4.6500000000000004</v>
      </c>
      <c r="C125" s="1081">
        <v>4.3499999999999996</v>
      </c>
      <c r="D125" s="1067">
        <v>0.79700000000000004</v>
      </c>
      <c r="E125" s="1064">
        <v>56.9</v>
      </c>
      <c r="F125" s="1070">
        <v>43</v>
      </c>
      <c r="G125" s="540" t="s">
        <v>1720</v>
      </c>
      <c r="H125" s="1064">
        <v>17.899999999999999</v>
      </c>
      <c r="I125" s="1027" t="s">
        <v>1349</v>
      </c>
      <c r="J125" s="1084"/>
      <c r="K125" s="1086"/>
      <c r="L125" s="366">
        <v>106000</v>
      </c>
      <c r="M125" s="1086"/>
      <c r="N125" s="1086"/>
      <c r="O125" s="1020"/>
      <c r="P125" s="1021">
        <f t="shared" si="21"/>
        <v>0</v>
      </c>
      <c r="Q125" s="1021">
        <f t="shared" si="22"/>
        <v>0</v>
      </c>
      <c r="R125" s="305">
        <v>555</v>
      </c>
      <c r="S125" s="305">
        <v>255</v>
      </c>
      <c r="T125" s="305">
        <v>1205</v>
      </c>
      <c r="U125" s="302">
        <v>0.17053762500000003</v>
      </c>
      <c r="V125" s="305">
        <v>24.6</v>
      </c>
    </row>
    <row r="126" spans="1:22" ht="15" customHeight="1">
      <c r="A126" s="1077" t="s">
        <v>999</v>
      </c>
      <c r="B126" s="1081">
        <v>6</v>
      </c>
      <c r="C126" s="1081">
        <v>6.15</v>
      </c>
      <c r="D126" s="1067">
        <v>1.0289999999999999</v>
      </c>
      <c r="E126" s="1064">
        <v>53.8</v>
      </c>
      <c r="F126" s="1070">
        <v>45</v>
      </c>
      <c r="G126" s="540" t="s">
        <v>1721</v>
      </c>
      <c r="H126" s="1064">
        <v>20.5</v>
      </c>
      <c r="I126" s="1027" t="s">
        <v>1349</v>
      </c>
      <c r="J126" s="1084"/>
      <c r="K126" s="1086"/>
      <c r="L126" s="366">
        <v>110000</v>
      </c>
      <c r="M126" s="1086"/>
      <c r="N126" s="1086"/>
      <c r="O126" s="1020"/>
      <c r="P126" s="1021">
        <f t="shared" si="21"/>
        <v>0</v>
      </c>
      <c r="Q126" s="1021">
        <f t="shared" si="22"/>
        <v>0</v>
      </c>
      <c r="R126" s="305">
        <v>555</v>
      </c>
      <c r="S126" s="305">
        <v>255</v>
      </c>
      <c r="T126" s="305">
        <v>1325</v>
      </c>
      <c r="U126" s="302">
        <v>0.187520625</v>
      </c>
      <c r="V126" s="305">
        <v>27.3</v>
      </c>
    </row>
    <row r="127" spans="1:22" ht="15" customHeight="1">
      <c r="A127" s="1077" t="s">
        <v>1001</v>
      </c>
      <c r="B127" s="1081">
        <v>7.35</v>
      </c>
      <c r="C127" s="1081">
        <v>8.1999999999999993</v>
      </c>
      <c r="D127" s="1067">
        <v>1.26</v>
      </c>
      <c r="E127" s="1064">
        <v>45.4</v>
      </c>
      <c r="F127" s="1070">
        <v>50</v>
      </c>
      <c r="G127" s="540" t="s">
        <v>1722</v>
      </c>
      <c r="H127" s="1064">
        <v>24</v>
      </c>
      <c r="I127" s="1027" t="s">
        <v>1349</v>
      </c>
      <c r="J127" s="1084"/>
      <c r="K127" s="1086"/>
      <c r="L127" s="366">
        <v>129000</v>
      </c>
      <c r="M127" s="1086"/>
      <c r="N127" s="1086"/>
      <c r="O127" s="1020"/>
      <c r="P127" s="1021">
        <f t="shared" si="21"/>
        <v>0</v>
      </c>
      <c r="Q127" s="1021">
        <f t="shared" si="22"/>
        <v>0</v>
      </c>
      <c r="R127" s="534">
        <v>650</v>
      </c>
      <c r="S127" s="305">
        <v>255</v>
      </c>
      <c r="T127" s="305">
        <v>1325</v>
      </c>
      <c r="U127" s="302">
        <v>0.21961875</v>
      </c>
      <c r="V127" s="305">
        <v>31.1</v>
      </c>
    </row>
    <row r="128" spans="1:22" ht="15" customHeight="1">
      <c r="A128" s="1077" t="s">
        <v>992</v>
      </c>
      <c r="B128" s="1081">
        <v>2.25</v>
      </c>
      <c r="C128" s="1081">
        <v>2.35</v>
      </c>
      <c r="D128" s="1067">
        <v>0.38600000000000001</v>
      </c>
      <c r="E128" s="1064">
        <v>33.200000000000003</v>
      </c>
      <c r="F128" s="1070">
        <v>39</v>
      </c>
      <c r="G128" s="540" t="s">
        <v>1718</v>
      </c>
      <c r="H128" s="1064">
        <v>12</v>
      </c>
      <c r="I128" s="1027" t="s">
        <v>1349</v>
      </c>
      <c r="J128" s="1084"/>
      <c r="K128" s="1086"/>
      <c r="L128" s="366">
        <v>76000</v>
      </c>
      <c r="M128" s="1086"/>
      <c r="N128" s="1086"/>
      <c r="O128" s="1020"/>
      <c r="P128" s="1021">
        <f t="shared" si="21"/>
        <v>0</v>
      </c>
      <c r="Q128" s="1021">
        <f t="shared" si="22"/>
        <v>0</v>
      </c>
      <c r="R128" s="305">
        <v>555</v>
      </c>
      <c r="S128" s="305">
        <v>255</v>
      </c>
      <c r="T128" s="305">
        <v>755</v>
      </c>
      <c r="U128" s="302">
        <v>0.10685137500000001</v>
      </c>
      <c r="V128" s="305">
        <v>16.3</v>
      </c>
    </row>
    <row r="129" spans="1:22" ht="15" customHeight="1">
      <c r="A129" s="1077" t="s">
        <v>994</v>
      </c>
      <c r="B129" s="1081">
        <v>3.05</v>
      </c>
      <c r="C129" s="1081">
        <v>3.15</v>
      </c>
      <c r="D129" s="1067">
        <v>0.52300000000000002</v>
      </c>
      <c r="E129" s="1064">
        <v>26.7</v>
      </c>
      <c r="F129" s="1070">
        <v>32</v>
      </c>
      <c r="G129" s="540" t="s">
        <v>1719</v>
      </c>
      <c r="H129" s="1064">
        <v>14.8</v>
      </c>
      <c r="I129" s="1027" t="s">
        <v>1349</v>
      </c>
      <c r="J129" s="1084"/>
      <c r="K129" s="1086"/>
      <c r="L129" s="366">
        <v>84000</v>
      </c>
      <c r="M129" s="1086"/>
      <c r="N129" s="1086"/>
      <c r="O129" s="1020"/>
      <c r="P129" s="1021">
        <f t="shared" si="21"/>
        <v>0</v>
      </c>
      <c r="Q129" s="1021">
        <f t="shared" si="22"/>
        <v>0</v>
      </c>
      <c r="R129" s="305">
        <v>555</v>
      </c>
      <c r="S129" s="305">
        <v>255</v>
      </c>
      <c r="T129" s="305">
        <v>985</v>
      </c>
      <c r="U129" s="302">
        <v>0.13940212500000002</v>
      </c>
      <c r="V129" s="305">
        <v>20.3</v>
      </c>
    </row>
    <row r="130" spans="1:22" ht="15" customHeight="1">
      <c r="A130" s="1077" t="s">
        <v>996</v>
      </c>
      <c r="B130" s="1081">
        <v>4.2</v>
      </c>
      <c r="C130" s="1081">
        <v>4.0999999999999996</v>
      </c>
      <c r="D130" s="1067">
        <v>0.72</v>
      </c>
      <c r="E130" s="1064">
        <v>41.2</v>
      </c>
      <c r="F130" s="1070">
        <v>37</v>
      </c>
      <c r="G130" s="540" t="s">
        <v>1720</v>
      </c>
      <c r="H130" s="1064">
        <v>18.2</v>
      </c>
      <c r="I130" s="1027" t="s">
        <v>1349</v>
      </c>
      <c r="J130" s="1084"/>
      <c r="K130" s="1086"/>
      <c r="L130" s="366">
        <v>100000</v>
      </c>
      <c r="M130" s="1086"/>
      <c r="N130" s="1086"/>
      <c r="O130" s="1020"/>
      <c r="P130" s="1021">
        <f t="shared" si="21"/>
        <v>0</v>
      </c>
      <c r="Q130" s="1021">
        <f t="shared" si="22"/>
        <v>0</v>
      </c>
      <c r="R130" s="534">
        <v>555</v>
      </c>
      <c r="S130" s="305">
        <v>255</v>
      </c>
      <c r="T130" s="305">
        <v>1205</v>
      </c>
      <c r="U130" s="302">
        <v>0.17053762500000003</v>
      </c>
      <c r="V130" s="305">
        <v>24.9</v>
      </c>
    </row>
    <row r="131" spans="1:22" ht="15" customHeight="1">
      <c r="A131" s="1077" t="s">
        <v>998</v>
      </c>
      <c r="B131" s="1081">
        <v>5.35</v>
      </c>
      <c r="C131" s="1081">
        <v>5.7</v>
      </c>
      <c r="D131" s="1067">
        <v>0.91700000000000004</v>
      </c>
      <c r="E131" s="1064">
        <v>61.5</v>
      </c>
      <c r="F131" s="1070">
        <v>43</v>
      </c>
      <c r="G131" s="540" t="s">
        <v>1720</v>
      </c>
      <c r="H131" s="1064">
        <v>18.8</v>
      </c>
      <c r="I131" s="1027" t="s">
        <v>1349</v>
      </c>
      <c r="J131" s="1084"/>
      <c r="K131" s="1086"/>
      <c r="L131" s="366">
        <v>109000</v>
      </c>
      <c r="M131" s="1086"/>
      <c r="N131" s="1086"/>
      <c r="O131" s="1020"/>
      <c r="P131" s="1021">
        <f t="shared" si="21"/>
        <v>0</v>
      </c>
      <c r="Q131" s="1021">
        <f t="shared" si="22"/>
        <v>0</v>
      </c>
      <c r="R131" s="305">
        <v>555</v>
      </c>
      <c r="S131" s="305">
        <v>255</v>
      </c>
      <c r="T131" s="305">
        <v>1205</v>
      </c>
      <c r="U131" s="302">
        <v>0.17053762500000003</v>
      </c>
      <c r="V131" s="305">
        <v>25.5</v>
      </c>
    </row>
    <row r="132" spans="1:22" ht="15" customHeight="1">
      <c r="A132" s="1077" t="s">
        <v>1000</v>
      </c>
      <c r="B132" s="1081">
        <v>6.75</v>
      </c>
      <c r="C132" s="1081">
        <v>7.15</v>
      </c>
      <c r="D132" s="1067">
        <v>1.157</v>
      </c>
      <c r="E132" s="1064">
        <v>40.299999999999997</v>
      </c>
      <c r="F132" s="1070">
        <v>46</v>
      </c>
      <c r="G132" s="540" t="s">
        <v>1721</v>
      </c>
      <c r="H132" s="1064">
        <v>21.7</v>
      </c>
      <c r="I132" s="1027" t="s">
        <v>1349</v>
      </c>
      <c r="J132" s="1084"/>
      <c r="K132" s="1086"/>
      <c r="L132" s="366">
        <v>121000</v>
      </c>
      <c r="M132" s="1086"/>
      <c r="N132" s="1086"/>
      <c r="O132" s="1020"/>
      <c r="P132" s="1021">
        <f t="shared" si="21"/>
        <v>0</v>
      </c>
      <c r="Q132" s="1021">
        <f t="shared" si="22"/>
        <v>0</v>
      </c>
      <c r="R132" s="534">
        <v>555</v>
      </c>
      <c r="S132" s="305">
        <v>255</v>
      </c>
      <c r="T132" s="305">
        <v>1325</v>
      </c>
      <c r="U132" s="302">
        <v>0.187520625</v>
      </c>
      <c r="V132" s="305">
        <v>28.5</v>
      </c>
    </row>
    <row r="133" spans="1:22" ht="15" customHeight="1" thickBot="1">
      <c r="A133" s="137" t="s">
        <v>1002</v>
      </c>
      <c r="B133" s="1081">
        <v>8.25</v>
      </c>
      <c r="C133" s="1081">
        <v>8.5</v>
      </c>
      <c r="D133" s="1068">
        <v>1.4139999999999999</v>
      </c>
      <c r="E133" s="1064">
        <v>64.7</v>
      </c>
      <c r="F133" s="1071">
        <v>50</v>
      </c>
      <c r="G133" s="540" t="s">
        <v>1722</v>
      </c>
      <c r="H133" s="1065">
        <v>25.2</v>
      </c>
      <c r="I133" s="1027" t="s">
        <v>1349</v>
      </c>
      <c r="J133" s="1090"/>
      <c r="K133" s="1086"/>
      <c r="L133" s="366">
        <v>135000</v>
      </c>
      <c r="M133" s="1086"/>
      <c r="N133" s="1086"/>
      <c r="O133" s="1020"/>
      <c r="P133" s="1021">
        <f t="shared" si="21"/>
        <v>0</v>
      </c>
      <c r="Q133" s="1021">
        <f t="shared" si="22"/>
        <v>0</v>
      </c>
      <c r="R133" s="534">
        <v>650</v>
      </c>
      <c r="S133" s="305">
        <v>255</v>
      </c>
      <c r="T133" s="305">
        <v>1325</v>
      </c>
      <c r="U133" s="302">
        <v>0.21961875</v>
      </c>
      <c r="V133" s="305">
        <v>32.299999999999997</v>
      </c>
    </row>
    <row r="134" spans="1:22" s="76" customFormat="1" ht="26.1" customHeight="1" thickBot="1">
      <c r="A134" s="1616" t="s">
        <v>1004</v>
      </c>
      <c r="B134" s="1617"/>
      <c r="C134" s="1617"/>
      <c r="D134" s="1617"/>
      <c r="E134" s="1617"/>
      <c r="F134" s="1617"/>
      <c r="G134" s="1617"/>
      <c r="H134" s="1617"/>
      <c r="I134" s="1617"/>
      <c r="J134" s="1618"/>
      <c r="K134" s="104"/>
      <c r="L134" s="1053"/>
      <c r="M134" s="181"/>
      <c r="N134" s="104"/>
      <c r="O134" s="1020"/>
      <c r="P134" s="1021">
        <f t="shared" si="21"/>
        <v>0</v>
      </c>
      <c r="Q134" s="1021">
        <f t="shared" si="22"/>
        <v>0</v>
      </c>
      <c r="U134" s="101"/>
    </row>
    <row r="135" spans="1:22" s="76" customFormat="1" ht="26.25" customHeight="1" thickBot="1">
      <c r="A135" s="1724" t="s">
        <v>6</v>
      </c>
      <c r="B135" s="1725"/>
      <c r="C135" s="1725"/>
      <c r="D135" s="1725"/>
      <c r="E135" s="1725"/>
      <c r="F135" s="1725"/>
      <c r="G135" s="1725"/>
      <c r="H135" s="1725"/>
      <c r="I135" s="1725"/>
      <c r="J135" s="1726"/>
      <c r="K135" s="104"/>
      <c r="L135" s="462"/>
      <c r="M135" s="104"/>
      <c r="N135" s="104"/>
      <c r="O135" s="1020"/>
      <c r="P135" s="1021">
        <f t="shared" si="21"/>
        <v>0</v>
      </c>
      <c r="Q135" s="1021">
        <f t="shared" si="22"/>
        <v>0</v>
      </c>
      <c r="R135" s="187"/>
      <c r="S135" s="187"/>
      <c r="T135" s="187"/>
      <c r="U135" s="101"/>
      <c r="V135" s="187"/>
    </row>
    <row r="136" spans="1:22" ht="18" customHeight="1">
      <c r="A136" s="227" t="s">
        <v>1402</v>
      </c>
      <c r="B136" s="1706" t="s">
        <v>2051</v>
      </c>
      <c r="C136" s="1707"/>
      <c r="D136" s="1707"/>
      <c r="E136" s="1707"/>
      <c r="F136" s="1707"/>
      <c r="G136" s="1707"/>
      <c r="H136" s="864">
        <v>0.31</v>
      </c>
      <c r="I136" s="1028" t="s">
        <v>1349</v>
      </c>
      <c r="J136" s="1085"/>
      <c r="K136" s="1086"/>
      <c r="L136" s="366">
        <v>5000</v>
      </c>
      <c r="M136" s="1086"/>
      <c r="N136" s="1086"/>
      <c r="O136" s="1020"/>
      <c r="P136" s="1021"/>
      <c r="Q136" s="1021"/>
      <c r="U136" s="117"/>
      <c r="V136" s="101"/>
    </row>
    <row r="137" spans="1:22" ht="18" customHeight="1">
      <c r="A137" s="504" t="s">
        <v>2048</v>
      </c>
      <c r="B137" s="1278" t="s">
        <v>2052</v>
      </c>
      <c r="C137" s="1279"/>
      <c r="D137" s="1279"/>
      <c r="E137" s="1279"/>
      <c r="F137" s="1279"/>
      <c r="G137" s="1279"/>
      <c r="H137" s="1285"/>
      <c r="I137" s="1028" t="s">
        <v>1349</v>
      </c>
      <c r="J137" s="1280"/>
      <c r="K137" s="1281"/>
      <c r="L137" s="366">
        <v>10000</v>
      </c>
      <c r="M137" s="1281"/>
      <c r="N137" s="1281"/>
      <c r="O137" s="1020"/>
      <c r="P137" s="1021"/>
      <c r="Q137" s="1021"/>
      <c r="U137" s="117"/>
      <c r="V137" s="101"/>
    </row>
    <row r="138" spans="1:22" ht="18" customHeight="1">
      <c r="A138" s="504" t="s">
        <v>142</v>
      </c>
      <c r="B138" s="1710" t="s">
        <v>78</v>
      </c>
      <c r="C138" s="1711"/>
      <c r="D138" s="1711"/>
      <c r="E138" s="1711"/>
      <c r="F138" s="1711"/>
      <c r="G138" s="1711"/>
      <c r="H138" s="1712"/>
      <c r="I138" s="1027" t="s">
        <v>1349</v>
      </c>
      <c r="J138" s="1084"/>
      <c r="K138" s="1086"/>
      <c r="L138" s="366">
        <v>35000</v>
      </c>
      <c r="M138" s="1086"/>
      <c r="N138" s="1086"/>
      <c r="O138" s="1020"/>
      <c r="P138" s="1021">
        <f>IF(OR(U138="",J138=""),0,J138*U138)</f>
        <v>0</v>
      </c>
      <c r="Q138" s="1021">
        <f>IF(OR(V138="",J138=""),0,J138*V138)</f>
        <v>0</v>
      </c>
      <c r="U138" s="117"/>
      <c r="V138" s="101"/>
    </row>
    <row r="139" spans="1:22" ht="18" customHeight="1">
      <c r="A139" s="227" t="s">
        <v>140</v>
      </c>
      <c r="B139" s="1706" t="s">
        <v>79</v>
      </c>
      <c r="C139" s="1707"/>
      <c r="D139" s="1707"/>
      <c r="E139" s="1707"/>
      <c r="F139" s="1707"/>
      <c r="G139" s="1707"/>
      <c r="H139" s="1708"/>
      <c r="I139" s="1027" t="s">
        <v>1349</v>
      </c>
      <c r="J139" s="1084"/>
      <c r="K139" s="1086"/>
      <c r="L139" s="366">
        <v>26000</v>
      </c>
      <c r="M139" s="1086"/>
      <c r="N139" s="1086"/>
      <c r="O139" s="1020"/>
      <c r="P139" s="1021">
        <f>IF(OR(U139="",J139=""),0,J139*U139)</f>
        <v>0</v>
      </c>
      <c r="Q139" s="1021">
        <f>IF(OR(V139="",J139=""),0,J139*V139)</f>
        <v>0</v>
      </c>
      <c r="U139" s="117"/>
      <c r="V139" s="101"/>
    </row>
    <row r="140" spans="1:22" ht="18" customHeight="1">
      <c r="A140" s="227" t="s">
        <v>219</v>
      </c>
      <c r="B140" s="1706" t="s">
        <v>545</v>
      </c>
      <c r="C140" s="1707"/>
      <c r="D140" s="1707"/>
      <c r="E140" s="1707"/>
      <c r="F140" s="1707"/>
      <c r="G140" s="1707"/>
      <c r="H140" s="1708"/>
      <c r="I140" s="1027" t="s">
        <v>1349</v>
      </c>
      <c r="J140" s="1084"/>
      <c r="K140" s="1086"/>
      <c r="L140" s="366">
        <v>29000</v>
      </c>
      <c r="M140" s="1086"/>
      <c r="N140" s="1086"/>
      <c r="O140" s="1020"/>
      <c r="P140" s="1021">
        <f>IF(OR(U140="",J140=""),0,J140*U140)</f>
        <v>0</v>
      </c>
      <c r="Q140" s="1021">
        <f>IF(OR(V140="",J140=""),0,J140*V140)</f>
        <v>0</v>
      </c>
      <c r="U140" s="117"/>
      <c r="V140" s="101"/>
    </row>
    <row r="141" spans="1:22" ht="18" customHeight="1">
      <c r="A141" s="227" t="s">
        <v>978</v>
      </c>
      <c r="B141" s="1075" t="s">
        <v>1355</v>
      </c>
      <c r="C141" s="1076"/>
      <c r="D141" s="1076"/>
      <c r="E141" s="1076"/>
      <c r="F141" s="1076"/>
      <c r="G141" s="1076"/>
      <c r="H141" s="1078"/>
      <c r="I141" s="1027" t="s">
        <v>1349</v>
      </c>
      <c r="J141" s="1084"/>
      <c r="K141" s="1086"/>
      <c r="L141" s="366">
        <v>51000</v>
      </c>
      <c r="M141" s="1086"/>
      <c r="N141" s="1086"/>
      <c r="O141" s="1020"/>
      <c r="P141" s="1021"/>
      <c r="Q141" s="1021"/>
      <c r="U141" s="117"/>
      <c r="V141" s="101"/>
    </row>
    <row r="142" spans="1:22" ht="18" customHeight="1">
      <c r="A142" s="227" t="s">
        <v>110</v>
      </c>
      <c r="B142" s="1706" t="s">
        <v>111</v>
      </c>
      <c r="C142" s="1707"/>
      <c r="D142" s="1707"/>
      <c r="E142" s="1707"/>
      <c r="F142" s="1707"/>
      <c r="G142" s="1707"/>
      <c r="H142" s="1708"/>
      <c r="I142" s="1027" t="s">
        <v>1349</v>
      </c>
      <c r="J142" s="1084"/>
      <c r="K142" s="1086"/>
      <c r="L142" s="366">
        <v>25000</v>
      </c>
      <c r="M142" s="1086"/>
      <c r="N142" s="1086"/>
      <c r="O142" s="1020"/>
      <c r="P142" s="1021">
        <f>IF(OR(U142="",J142=""),0,J142*U142)</f>
        <v>0</v>
      </c>
      <c r="Q142" s="1021">
        <f>IF(OR(V142="",J142=""),0,J142*V142)</f>
        <v>0</v>
      </c>
      <c r="U142" s="117"/>
      <c r="V142" s="101"/>
    </row>
    <row r="143" spans="1:22" ht="23.25" customHeight="1">
      <c r="A143" s="227" t="s">
        <v>495</v>
      </c>
      <c r="B143" s="1702" t="s">
        <v>498</v>
      </c>
      <c r="C143" s="1703"/>
      <c r="D143" s="1703"/>
      <c r="E143" s="1703"/>
      <c r="F143" s="1703"/>
      <c r="G143" s="1703"/>
      <c r="H143" s="1709"/>
      <c r="I143" s="1027" t="s">
        <v>1349</v>
      </c>
      <c r="J143" s="1084"/>
      <c r="K143" s="1086"/>
      <c r="L143" s="366">
        <v>35000</v>
      </c>
      <c r="M143" s="1086"/>
      <c r="N143" s="1086"/>
      <c r="O143" s="1020"/>
      <c r="P143" s="1021">
        <f>IF(OR(U143="",J143=""),0,J143*U143)</f>
        <v>0</v>
      </c>
      <c r="Q143" s="1021">
        <f>IF(OR(V143="",J143=""),0,J143*V143)</f>
        <v>0</v>
      </c>
      <c r="U143" s="117"/>
      <c r="V143" s="101"/>
    </row>
    <row r="144" spans="1:22" ht="23.25" customHeight="1">
      <c r="A144" s="227" t="s">
        <v>377</v>
      </c>
      <c r="B144" s="1713" t="s">
        <v>378</v>
      </c>
      <c r="C144" s="1714"/>
      <c r="D144" s="1714"/>
      <c r="E144" s="1714"/>
      <c r="F144" s="1714"/>
      <c r="G144" s="1714"/>
      <c r="H144" s="1715"/>
      <c r="I144" s="1027" t="s">
        <v>1349</v>
      </c>
      <c r="J144" s="1084"/>
      <c r="K144" s="1086"/>
      <c r="L144" s="366">
        <v>54000</v>
      </c>
      <c r="M144" s="1086"/>
      <c r="N144" s="1086"/>
      <c r="O144" s="1020"/>
      <c r="P144" s="1021">
        <f>IF(OR(U144="",J144=""),0,J144*U144)</f>
        <v>0</v>
      </c>
      <c r="Q144" s="1021">
        <f>IF(OR(V144="",J144=""),0,J144*V144)</f>
        <v>0</v>
      </c>
      <c r="U144" s="117"/>
      <c r="V144" s="101"/>
    </row>
    <row r="145" spans="1:22" ht="23.25" customHeight="1">
      <c r="A145" s="227" t="s">
        <v>1006</v>
      </c>
      <c r="B145" s="1713" t="s">
        <v>1007</v>
      </c>
      <c r="C145" s="1714"/>
      <c r="D145" s="1714"/>
      <c r="E145" s="1714"/>
      <c r="F145" s="1714"/>
      <c r="G145" s="1714"/>
      <c r="H145" s="1715"/>
      <c r="I145" s="1027" t="s">
        <v>1349</v>
      </c>
      <c r="J145" s="1084"/>
      <c r="K145" s="1086"/>
      <c r="L145" s="366">
        <v>83000</v>
      </c>
      <c r="M145" s="1086"/>
      <c r="N145" s="1086"/>
      <c r="O145" s="1020"/>
      <c r="P145" s="1021"/>
      <c r="Q145" s="1021"/>
      <c r="U145" s="117"/>
      <c r="V145" s="101"/>
    </row>
    <row r="146" spans="1:22" ht="23.25" customHeight="1">
      <c r="A146" s="227" t="s">
        <v>1008</v>
      </c>
      <c r="B146" s="1713" t="s">
        <v>1009</v>
      </c>
      <c r="C146" s="1714"/>
      <c r="D146" s="1714"/>
      <c r="E146" s="1714"/>
      <c r="F146" s="1714"/>
      <c r="G146" s="1714"/>
      <c r="H146" s="1715"/>
      <c r="I146" s="1027" t="s">
        <v>1349</v>
      </c>
      <c r="J146" s="1084"/>
      <c r="K146" s="1086"/>
      <c r="L146" s="366">
        <v>74000</v>
      </c>
      <c r="M146" s="1086"/>
      <c r="N146" s="1086"/>
      <c r="O146" s="1020"/>
      <c r="P146" s="1021"/>
      <c r="Q146" s="1021"/>
      <c r="U146" s="117"/>
      <c r="V146" s="101"/>
    </row>
    <row r="147" spans="1:22" ht="23.25" customHeight="1">
      <c r="A147" s="676">
        <v>12126200000334</v>
      </c>
      <c r="B147" s="1713" t="s">
        <v>1013</v>
      </c>
      <c r="C147" s="1714"/>
      <c r="D147" s="1714"/>
      <c r="E147" s="1714"/>
      <c r="F147" s="1714"/>
      <c r="G147" s="1714"/>
      <c r="H147" s="1715"/>
      <c r="I147" s="1027" t="s">
        <v>1349</v>
      </c>
      <c r="J147" s="1084"/>
      <c r="K147" s="1086"/>
      <c r="L147" s="366">
        <v>8000</v>
      </c>
      <c r="M147" s="1086"/>
      <c r="N147" s="1086"/>
      <c r="O147" s="1020"/>
      <c r="P147" s="1021"/>
      <c r="Q147" s="1021"/>
      <c r="U147" s="117"/>
      <c r="V147" s="101"/>
    </row>
    <row r="148" spans="1:22" ht="18" customHeight="1">
      <c r="A148" s="227" t="s">
        <v>1388</v>
      </c>
      <c r="B148" s="1710" t="s">
        <v>1389</v>
      </c>
      <c r="C148" s="1711"/>
      <c r="D148" s="1711"/>
      <c r="E148" s="1711"/>
      <c r="F148" s="1711"/>
      <c r="G148" s="1711"/>
      <c r="H148" s="1712"/>
      <c r="I148" s="1027" t="s">
        <v>1349</v>
      </c>
      <c r="J148" s="1084"/>
      <c r="K148" s="1086"/>
      <c r="L148" s="366">
        <v>18000</v>
      </c>
      <c r="M148" s="1086"/>
      <c r="N148" s="1086"/>
      <c r="O148" s="1020"/>
      <c r="P148" s="1021"/>
      <c r="Q148" s="1021"/>
      <c r="U148" s="117"/>
      <c r="V148" s="101"/>
    </row>
    <row r="149" spans="1:22" ht="18" customHeight="1">
      <c r="A149" s="227" t="s">
        <v>80</v>
      </c>
      <c r="B149" s="1713" t="s">
        <v>1010</v>
      </c>
      <c r="C149" s="1714"/>
      <c r="D149" s="1714"/>
      <c r="E149" s="1714"/>
      <c r="F149" s="1714"/>
      <c r="G149" s="1714"/>
      <c r="H149" s="1715"/>
      <c r="I149" s="1027" t="s">
        <v>1349</v>
      </c>
      <c r="J149" s="1084"/>
      <c r="K149" s="1086"/>
      <c r="L149" s="366">
        <v>21000</v>
      </c>
      <c r="M149" s="1086"/>
      <c r="N149" s="1086"/>
      <c r="O149" s="1020"/>
      <c r="P149" s="1021">
        <f>IF(OR(U149="",J149=""),0,J149*U149)</f>
        <v>0</v>
      </c>
      <c r="Q149" s="1021">
        <f>IF(OR(V149="",J149=""),0,J149*V149)</f>
        <v>0</v>
      </c>
      <c r="U149" s="117"/>
      <c r="V149" s="101"/>
    </row>
    <row r="150" spans="1:22" ht="25.5" customHeight="1">
      <c r="A150" s="227" t="s">
        <v>1093</v>
      </c>
      <c r="B150" s="1702" t="s">
        <v>1094</v>
      </c>
      <c r="C150" s="1703"/>
      <c r="D150" s="1703"/>
      <c r="E150" s="1703"/>
      <c r="F150" s="1703"/>
      <c r="G150" s="1703"/>
      <c r="H150" s="1709"/>
      <c r="I150" s="1027" t="s">
        <v>1349</v>
      </c>
      <c r="J150" s="1084"/>
      <c r="K150" s="1086"/>
      <c r="L150" s="366">
        <v>20000</v>
      </c>
      <c r="M150" s="1086"/>
      <c r="N150" s="1086"/>
      <c r="O150" s="1020"/>
      <c r="P150" s="1021"/>
      <c r="Q150" s="1021"/>
      <c r="U150" s="117"/>
      <c r="V150" s="101"/>
    </row>
    <row r="151" spans="1:22" ht="25.5" customHeight="1">
      <c r="A151" s="1143" t="s">
        <v>445</v>
      </c>
      <c r="B151" s="1702" t="s">
        <v>1728</v>
      </c>
      <c r="C151" s="1703"/>
      <c r="D151" s="1703"/>
      <c r="E151" s="1703"/>
      <c r="F151" s="1703"/>
      <c r="G151" s="1029" t="s">
        <v>588</v>
      </c>
      <c r="H151" s="1030">
        <v>0.2</v>
      </c>
      <c r="I151" s="1027" t="s">
        <v>1349</v>
      </c>
      <c r="J151" s="1031"/>
      <c r="K151" s="1032"/>
      <c r="L151" s="366">
        <v>13900</v>
      </c>
      <c r="M151" s="1086"/>
      <c r="N151" s="1086"/>
      <c r="O151" s="1020"/>
      <c r="P151" s="1021"/>
      <c r="Q151" s="1021"/>
      <c r="U151" s="117"/>
      <c r="V151" s="101"/>
    </row>
    <row r="152" spans="1:22" ht="25.5" customHeight="1">
      <c r="A152" s="1143" t="s">
        <v>233</v>
      </c>
      <c r="B152" s="1702" t="s">
        <v>1729</v>
      </c>
      <c r="C152" s="1703"/>
      <c r="D152" s="1703"/>
      <c r="E152" s="1703"/>
      <c r="F152" s="1703"/>
      <c r="G152" s="1029" t="s">
        <v>592</v>
      </c>
      <c r="H152" s="1030">
        <v>0.2</v>
      </c>
      <c r="I152" s="1027" t="s">
        <v>1349</v>
      </c>
      <c r="J152" s="1031"/>
      <c r="K152" s="1032"/>
      <c r="L152" s="366">
        <v>5900</v>
      </c>
      <c r="M152" s="1086"/>
      <c r="N152" s="1086"/>
      <c r="O152" s="1020"/>
      <c r="P152" s="1021"/>
      <c r="Q152" s="1021"/>
      <c r="U152" s="117"/>
      <c r="V152" s="101"/>
    </row>
    <row r="153" spans="1:22" ht="25.5" customHeight="1">
      <c r="A153" s="227" t="s">
        <v>1730</v>
      </c>
      <c r="B153" s="1702" t="s">
        <v>1728</v>
      </c>
      <c r="C153" s="1703"/>
      <c r="D153" s="1703"/>
      <c r="E153" s="1703"/>
      <c r="F153" s="1703"/>
      <c r="G153" s="1719"/>
      <c r="H153" s="1720"/>
      <c r="I153" s="1027" t="s">
        <v>1349</v>
      </c>
      <c r="J153" s="1084"/>
      <c r="K153" s="1086"/>
      <c r="L153" s="366">
        <v>16000</v>
      </c>
      <c r="M153" s="1086"/>
      <c r="N153" s="1086"/>
      <c r="O153" s="1020"/>
      <c r="P153" s="1021"/>
      <c r="Q153" s="1021"/>
      <c r="U153" s="117"/>
      <c r="V153" s="101"/>
    </row>
    <row r="154" spans="1:22" ht="36" customHeight="1">
      <c r="A154" s="227" t="s">
        <v>156</v>
      </c>
      <c r="B154" s="1702" t="s">
        <v>1731</v>
      </c>
      <c r="C154" s="1703"/>
      <c r="D154" s="1703"/>
      <c r="E154" s="1703"/>
      <c r="F154" s="1703"/>
      <c r="G154" s="12" t="s">
        <v>596</v>
      </c>
      <c r="H154" s="12">
        <v>0.1</v>
      </c>
      <c r="I154" s="1027" t="s">
        <v>1349</v>
      </c>
      <c r="J154" s="1084"/>
      <c r="K154" s="1086"/>
      <c r="L154" s="366">
        <v>23000</v>
      </c>
      <c r="M154" s="1086"/>
      <c r="N154" s="1086"/>
      <c r="O154" s="1020"/>
      <c r="P154" s="1021">
        <f>IF(OR(U154="",J154=""),0,J154*U154)</f>
        <v>0</v>
      </c>
      <c r="Q154" s="1021">
        <f>IF(OR(V154="",J154=""),0,J154*V154)</f>
        <v>0</v>
      </c>
      <c r="U154" s="117"/>
      <c r="V154" s="101"/>
    </row>
    <row r="155" spans="1:22" ht="36" customHeight="1">
      <c r="A155" s="227" t="s">
        <v>388</v>
      </c>
      <c r="B155" s="1702" t="s">
        <v>2183</v>
      </c>
      <c r="C155" s="1703"/>
      <c r="D155" s="1703"/>
      <c r="E155" s="1703"/>
      <c r="F155" s="1703"/>
      <c r="G155" s="1029" t="s">
        <v>593</v>
      </c>
      <c r="H155" s="1033">
        <v>0.57999999999999996</v>
      </c>
      <c r="I155" s="1027" t="s">
        <v>1349</v>
      </c>
      <c r="J155" s="1031"/>
      <c r="K155" s="1032"/>
      <c r="L155" s="366">
        <v>109000</v>
      </c>
      <c r="M155" s="1086"/>
      <c r="N155" s="1086"/>
      <c r="O155" s="1020"/>
      <c r="P155" s="1021"/>
      <c r="Q155" s="1021"/>
      <c r="U155" s="117"/>
      <c r="V155" s="101"/>
    </row>
    <row r="156" spans="1:22" ht="36" customHeight="1">
      <c r="A156" s="504" t="s">
        <v>1954</v>
      </c>
      <c r="B156" s="1702" t="s">
        <v>1955</v>
      </c>
      <c r="C156" s="1703"/>
      <c r="D156" s="1703"/>
      <c r="E156" s="1703"/>
      <c r="F156" s="1703"/>
      <c r="G156" s="1029" t="s">
        <v>1956</v>
      </c>
      <c r="H156" s="1033">
        <v>0.6</v>
      </c>
      <c r="I156" s="1027" t="s">
        <v>1349</v>
      </c>
      <c r="J156" s="1224"/>
      <c r="K156" s="1032"/>
      <c r="L156" s="366">
        <v>48000</v>
      </c>
      <c r="M156" s="1204"/>
      <c r="N156" s="1204"/>
      <c r="O156" s="1020"/>
      <c r="P156" s="1021"/>
      <c r="Q156" s="1021"/>
      <c r="U156" s="117"/>
      <c r="V156" s="101"/>
    </row>
    <row r="157" spans="1:22" ht="33.75" customHeight="1" thickBot="1">
      <c r="A157" s="504" t="s">
        <v>319</v>
      </c>
      <c r="B157" s="1713" t="s">
        <v>1012</v>
      </c>
      <c r="C157" s="1714"/>
      <c r="D157" s="1714"/>
      <c r="E157" s="1714"/>
      <c r="F157" s="1714"/>
      <c r="G157" s="393" t="s">
        <v>321</v>
      </c>
      <c r="H157" s="505">
        <v>1.4</v>
      </c>
      <c r="I157" s="1027" t="s">
        <v>1349</v>
      </c>
      <c r="J157" s="1085"/>
      <c r="K157" s="1086"/>
      <c r="L157" s="366">
        <v>61000</v>
      </c>
      <c r="M157" s="1086"/>
      <c r="N157" s="1086"/>
      <c r="O157" s="1020"/>
      <c r="P157" s="1021">
        <f>IF(OR(U157="",J157=""),0,J157*U157)</f>
        <v>0</v>
      </c>
      <c r="Q157" s="1021">
        <f>IF(OR(V157="",J157=""),0,J157*V157)</f>
        <v>0</v>
      </c>
      <c r="U157" s="117"/>
      <c r="V157" s="101"/>
    </row>
    <row r="158" spans="1:22" ht="21.75" customHeight="1" thickBot="1">
      <c r="A158" s="1573" t="s">
        <v>255</v>
      </c>
      <c r="B158" s="1574"/>
      <c r="C158" s="1574"/>
      <c r="D158" s="1574"/>
      <c r="E158" s="1574"/>
      <c r="F158" s="1574"/>
      <c r="G158" s="1574"/>
      <c r="H158" s="1574"/>
      <c r="I158" s="1574"/>
      <c r="J158" s="1575"/>
      <c r="K158" s="180"/>
      <c r="L158" s="481"/>
      <c r="M158" s="181"/>
      <c r="N158" s="180"/>
      <c r="O158" s="1020"/>
      <c r="P158" s="1021"/>
      <c r="Q158" s="1021"/>
      <c r="R158" s="11"/>
      <c r="S158" s="11"/>
      <c r="T158" s="11"/>
      <c r="U158" s="101"/>
      <c r="V158" s="11"/>
    </row>
    <row r="159" spans="1:22" ht="21" customHeight="1" thickBot="1">
      <c r="A159" s="1489" t="s">
        <v>614</v>
      </c>
      <c r="B159" s="1490"/>
      <c r="C159" s="1490"/>
      <c r="D159" s="1490"/>
      <c r="E159" s="1490"/>
      <c r="F159" s="1490"/>
      <c r="G159" s="1490"/>
      <c r="H159" s="1490"/>
      <c r="I159" s="1490"/>
      <c r="J159" s="1491"/>
      <c r="K159" s="181"/>
      <c r="L159" s="463"/>
      <c r="M159" s="179"/>
      <c r="N159" s="181"/>
      <c r="O159" s="1020"/>
      <c r="P159" s="1021"/>
      <c r="Q159" s="1021"/>
      <c r="R159" s="11"/>
      <c r="S159" s="11"/>
      <c r="T159" s="11"/>
      <c r="U159" s="101"/>
      <c r="V159" s="11"/>
    </row>
    <row r="160" spans="1:22" ht="12.75" customHeight="1">
      <c r="A160" s="762" t="s">
        <v>54</v>
      </c>
      <c r="B160" s="1716">
        <v>2.5</v>
      </c>
      <c r="C160" s="1716">
        <v>3.7</v>
      </c>
      <c r="D160" s="1602">
        <v>0.43</v>
      </c>
      <c r="E160" s="1608">
        <v>22</v>
      </c>
      <c r="F160" s="1608">
        <v>28</v>
      </c>
      <c r="G160" s="539" t="s">
        <v>218</v>
      </c>
      <c r="H160" s="1063">
        <v>16.5</v>
      </c>
      <c r="I160" s="1611" t="s">
        <v>1349</v>
      </c>
      <c r="J160" s="1579"/>
      <c r="K160" s="181"/>
      <c r="L160" s="1581">
        <v>159000</v>
      </c>
      <c r="M160" s="1086"/>
      <c r="N160" s="181"/>
      <c r="O160" s="1561"/>
      <c r="P160" s="1021">
        <f>IF(OR(U160="",$J$89=""),0,$J$89*U160)</f>
        <v>0</v>
      </c>
      <c r="Q160" s="1021">
        <f t="shared" ref="Q160:Q168" si="23">IF(OR(V160="",J160=""),0,J160*V160)</f>
        <v>0</v>
      </c>
      <c r="R160" s="307">
        <v>670</v>
      </c>
      <c r="S160" s="307">
        <v>290</v>
      </c>
      <c r="T160" s="307">
        <v>670</v>
      </c>
      <c r="U160" s="308">
        <f t="shared" ref="U160:U168" si="24">(R160/1000)*(S160/1000)*(T160/1000)</f>
        <v>0.13018100000000002</v>
      </c>
      <c r="V160" s="307">
        <v>21.5</v>
      </c>
    </row>
    <row r="161" spans="1:22" ht="15.75">
      <c r="A161" s="1077" t="s">
        <v>140</v>
      </c>
      <c r="B161" s="1717"/>
      <c r="C161" s="1717"/>
      <c r="D161" s="1603"/>
      <c r="E161" s="1609"/>
      <c r="F161" s="1609"/>
      <c r="G161" s="540" t="s">
        <v>295</v>
      </c>
      <c r="H161" s="1064">
        <v>2.5</v>
      </c>
      <c r="I161" s="1612"/>
      <c r="J161" s="1614"/>
      <c r="K161" s="181"/>
      <c r="L161" s="1615"/>
      <c r="M161" s="1086"/>
      <c r="N161" s="181"/>
      <c r="O161" s="1561"/>
      <c r="P161" s="1021">
        <f>IF(OR(U161="",$J$89=""),0,$J$89*U161)</f>
        <v>0</v>
      </c>
      <c r="Q161" s="1021">
        <f t="shared" si="23"/>
        <v>0</v>
      </c>
      <c r="R161" s="307">
        <v>715</v>
      </c>
      <c r="S161" s="307">
        <v>123</v>
      </c>
      <c r="T161" s="307">
        <v>715</v>
      </c>
      <c r="U161" s="308">
        <f t="shared" si="24"/>
        <v>6.2880674999999997E-2</v>
      </c>
      <c r="V161" s="307">
        <v>5</v>
      </c>
    </row>
    <row r="162" spans="1:22" ht="16.5" thickBot="1">
      <c r="A162" s="228" t="s">
        <v>1402</v>
      </c>
      <c r="B162" s="1718"/>
      <c r="C162" s="1718"/>
      <c r="D162" s="1604"/>
      <c r="E162" s="1610"/>
      <c r="F162" s="1610"/>
      <c r="G162" s="541" t="s">
        <v>318</v>
      </c>
      <c r="H162" s="1065">
        <v>0.3</v>
      </c>
      <c r="I162" s="1613"/>
      <c r="J162" s="1580"/>
      <c r="K162" s="181"/>
      <c r="L162" s="1582"/>
      <c r="M162" s="1086"/>
      <c r="N162" s="181"/>
      <c r="O162" s="1561"/>
      <c r="P162" s="1021">
        <f>IF(OR(U162="",$J$89=""),0,$J$89*U162)</f>
        <v>0</v>
      </c>
      <c r="Q162" s="1021">
        <f t="shared" si="23"/>
        <v>0</v>
      </c>
      <c r="R162" s="307">
        <v>395</v>
      </c>
      <c r="S162" s="307">
        <v>50</v>
      </c>
      <c r="T162" s="307">
        <v>270</v>
      </c>
      <c r="U162" s="308">
        <f t="shared" si="24"/>
        <v>5.3325000000000013E-3</v>
      </c>
      <c r="V162" s="307">
        <v>0.61</v>
      </c>
    </row>
    <row r="163" spans="1:22" ht="15.75">
      <c r="A163" s="762" t="s">
        <v>55</v>
      </c>
      <c r="B163" s="1716">
        <v>2.9</v>
      </c>
      <c r="C163" s="1716">
        <v>4.5999999999999996</v>
      </c>
      <c r="D163" s="1602">
        <v>0.499</v>
      </c>
      <c r="E163" s="1608">
        <v>16</v>
      </c>
      <c r="F163" s="1608">
        <v>32</v>
      </c>
      <c r="G163" s="539" t="s">
        <v>218</v>
      </c>
      <c r="H163" s="1063">
        <v>16.5</v>
      </c>
      <c r="I163" s="1611" t="s">
        <v>1349</v>
      </c>
      <c r="J163" s="1579"/>
      <c r="K163" s="181"/>
      <c r="L163" s="1581">
        <v>169000</v>
      </c>
      <c r="M163" s="1086"/>
      <c r="N163" s="181"/>
      <c r="O163" s="1561"/>
      <c r="P163" s="1021">
        <f>IF(OR(U163="",$J$135=""),0,$J$135*U163)</f>
        <v>0</v>
      </c>
      <c r="Q163" s="1021">
        <f t="shared" si="23"/>
        <v>0</v>
      </c>
      <c r="R163" s="307">
        <v>670</v>
      </c>
      <c r="S163" s="307">
        <v>290</v>
      </c>
      <c r="T163" s="307">
        <v>670</v>
      </c>
      <c r="U163" s="308">
        <f t="shared" si="24"/>
        <v>0.13018100000000002</v>
      </c>
      <c r="V163" s="307">
        <v>21.5</v>
      </c>
    </row>
    <row r="164" spans="1:22" ht="15.75">
      <c r="A164" s="1077" t="s">
        <v>140</v>
      </c>
      <c r="B164" s="1717"/>
      <c r="C164" s="1717"/>
      <c r="D164" s="1603"/>
      <c r="E164" s="1609"/>
      <c r="F164" s="1609"/>
      <c r="G164" s="540" t="s">
        <v>295</v>
      </c>
      <c r="H164" s="1064">
        <v>2.5</v>
      </c>
      <c r="I164" s="1612"/>
      <c r="J164" s="1614"/>
      <c r="K164" s="181"/>
      <c r="L164" s="1615"/>
      <c r="M164" s="1086"/>
      <c r="N164" s="181"/>
      <c r="O164" s="1561"/>
      <c r="P164" s="1021">
        <f>IF(OR(U164="",$J$135=""),0,$J$135*U164)</f>
        <v>0</v>
      </c>
      <c r="Q164" s="1021">
        <f t="shared" si="23"/>
        <v>0</v>
      </c>
      <c r="R164" s="307">
        <v>715</v>
      </c>
      <c r="S164" s="307">
        <v>123</v>
      </c>
      <c r="T164" s="307">
        <v>715</v>
      </c>
      <c r="U164" s="308">
        <f t="shared" si="24"/>
        <v>6.2880674999999997E-2</v>
      </c>
      <c r="V164" s="307">
        <v>5</v>
      </c>
    </row>
    <row r="165" spans="1:22" ht="16.5" thickBot="1">
      <c r="A165" s="228" t="s">
        <v>1402</v>
      </c>
      <c r="B165" s="1718"/>
      <c r="C165" s="1718"/>
      <c r="D165" s="1604"/>
      <c r="E165" s="1610"/>
      <c r="F165" s="1610"/>
      <c r="G165" s="541" t="s">
        <v>318</v>
      </c>
      <c r="H165" s="1065">
        <v>0.3</v>
      </c>
      <c r="I165" s="1613"/>
      <c r="J165" s="1580"/>
      <c r="K165" s="181"/>
      <c r="L165" s="1582"/>
      <c r="M165" s="1086"/>
      <c r="N165" s="181"/>
      <c r="O165" s="1561"/>
      <c r="P165" s="1021">
        <f>IF(OR(U165="",$J$135=""),0,$J$135*U165)</f>
        <v>0</v>
      </c>
      <c r="Q165" s="1021">
        <f t="shared" si="23"/>
        <v>0</v>
      </c>
      <c r="R165" s="307">
        <v>395</v>
      </c>
      <c r="S165" s="307">
        <v>50</v>
      </c>
      <c r="T165" s="307">
        <v>270</v>
      </c>
      <c r="U165" s="308">
        <f t="shared" si="24"/>
        <v>5.3325000000000013E-3</v>
      </c>
      <c r="V165" s="307">
        <v>0.61</v>
      </c>
    </row>
    <row r="166" spans="1:22" ht="15.75">
      <c r="A166" s="762" t="s">
        <v>56</v>
      </c>
      <c r="B166" s="1716">
        <v>3.5</v>
      </c>
      <c r="C166" s="1716">
        <v>5.0999999999999996</v>
      </c>
      <c r="D166" s="1602">
        <v>0.60199999999999998</v>
      </c>
      <c r="E166" s="1608">
        <v>24</v>
      </c>
      <c r="F166" s="1608">
        <v>34</v>
      </c>
      <c r="G166" s="539" t="s">
        <v>218</v>
      </c>
      <c r="H166" s="1063">
        <v>16.5</v>
      </c>
      <c r="I166" s="1611" t="s">
        <v>1349</v>
      </c>
      <c r="J166" s="1579"/>
      <c r="K166" s="181"/>
      <c r="L166" s="1581">
        <v>179000</v>
      </c>
      <c r="M166" s="1086"/>
      <c r="N166" s="181"/>
      <c r="O166" s="1561"/>
      <c r="P166" s="1021">
        <f>IF(OR(U166="",$J$139=""),0,$J$139*U166)</f>
        <v>0</v>
      </c>
      <c r="Q166" s="1021">
        <f t="shared" si="23"/>
        <v>0</v>
      </c>
      <c r="R166" s="307">
        <v>670</v>
      </c>
      <c r="S166" s="307">
        <v>290</v>
      </c>
      <c r="T166" s="307">
        <v>670</v>
      </c>
      <c r="U166" s="308">
        <f t="shared" si="24"/>
        <v>0.13018100000000002</v>
      </c>
      <c r="V166" s="307">
        <v>21.5</v>
      </c>
    </row>
    <row r="167" spans="1:22" ht="15.75">
      <c r="A167" s="1077" t="s">
        <v>140</v>
      </c>
      <c r="B167" s="1717"/>
      <c r="C167" s="1717"/>
      <c r="D167" s="1603"/>
      <c r="E167" s="1609"/>
      <c r="F167" s="1609"/>
      <c r="G167" s="540" t="s">
        <v>295</v>
      </c>
      <c r="H167" s="1064">
        <v>2.5</v>
      </c>
      <c r="I167" s="1612"/>
      <c r="J167" s="1614"/>
      <c r="K167" s="181"/>
      <c r="L167" s="1615"/>
      <c r="M167" s="1086"/>
      <c r="N167" s="181"/>
      <c r="O167" s="1561"/>
      <c r="P167" s="1021">
        <f>IF(OR(U167="",$J$139=""),0,$J$139*U167)</f>
        <v>0</v>
      </c>
      <c r="Q167" s="1021">
        <f t="shared" si="23"/>
        <v>0</v>
      </c>
      <c r="R167" s="307">
        <v>715</v>
      </c>
      <c r="S167" s="307">
        <v>123</v>
      </c>
      <c r="T167" s="307">
        <v>715</v>
      </c>
      <c r="U167" s="308">
        <f t="shared" si="24"/>
        <v>6.2880674999999997E-2</v>
      </c>
      <c r="V167" s="309">
        <v>5</v>
      </c>
    </row>
    <row r="168" spans="1:22" ht="16.5" thickBot="1">
      <c r="A168" s="228" t="s">
        <v>1402</v>
      </c>
      <c r="B168" s="1718"/>
      <c r="C168" s="1718"/>
      <c r="D168" s="1604"/>
      <c r="E168" s="1610"/>
      <c r="F168" s="1610"/>
      <c r="G168" s="541" t="s">
        <v>318</v>
      </c>
      <c r="H168" s="1065">
        <v>0.3</v>
      </c>
      <c r="I168" s="1613"/>
      <c r="J168" s="1580"/>
      <c r="K168" s="181"/>
      <c r="L168" s="1582"/>
      <c r="M168" s="1086"/>
      <c r="N168" s="181"/>
      <c r="O168" s="1561"/>
      <c r="P168" s="1021">
        <f>IF(OR(U168="",$J$139=""),0,$J$139*U168)</f>
        <v>0</v>
      </c>
      <c r="Q168" s="1021">
        <f t="shared" si="23"/>
        <v>0</v>
      </c>
      <c r="R168" s="307">
        <v>395</v>
      </c>
      <c r="S168" s="307">
        <v>50</v>
      </c>
      <c r="T168" s="307">
        <v>270</v>
      </c>
      <c r="U168" s="308">
        <f t="shared" si="24"/>
        <v>5.3325000000000013E-3</v>
      </c>
      <c r="V168" s="309">
        <v>0.61</v>
      </c>
    </row>
    <row r="169" spans="1:22" ht="26.25" customHeight="1" thickBot="1">
      <c r="A169" s="1616" t="s">
        <v>2049</v>
      </c>
      <c r="B169" s="1617"/>
      <c r="C169" s="1617"/>
      <c r="D169" s="1617"/>
      <c r="E169" s="1617"/>
      <c r="F169" s="1617"/>
      <c r="G169" s="1617"/>
      <c r="H169" s="1617"/>
      <c r="I169" s="1617"/>
      <c r="J169" s="1618"/>
      <c r="K169" s="181"/>
      <c r="L169" s="1052"/>
      <c r="M169" s="104"/>
      <c r="N169" s="181"/>
      <c r="O169" s="1020"/>
      <c r="P169" s="1021"/>
      <c r="Q169" s="1021"/>
      <c r="R169" s="16"/>
      <c r="S169" s="16"/>
      <c r="T169" s="16"/>
      <c r="U169" s="101"/>
      <c r="V169" s="11"/>
    </row>
    <row r="170" spans="1:22" ht="16.5" thickBot="1">
      <c r="A170" s="244" t="s">
        <v>615</v>
      </c>
      <c r="B170" s="245"/>
      <c r="C170" s="245"/>
      <c r="D170" s="245"/>
      <c r="E170" s="245"/>
      <c r="F170" s="245"/>
      <c r="G170" s="245"/>
      <c r="H170" s="245"/>
      <c r="I170" s="273"/>
      <c r="J170" s="246"/>
      <c r="K170" s="181"/>
      <c r="L170" s="462"/>
      <c r="M170" s="179"/>
      <c r="N170" s="181"/>
      <c r="O170" s="1020"/>
      <c r="P170" s="1021"/>
      <c r="Q170" s="1021"/>
      <c r="R170" s="16"/>
      <c r="S170" s="16"/>
      <c r="T170" s="16"/>
      <c r="U170" s="101"/>
      <c r="V170" s="11"/>
    </row>
    <row r="171" spans="1:22" ht="15.75" customHeight="1">
      <c r="A171" s="762" t="s">
        <v>57</v>
      </c>
      <c r="B171" s="1562">
        <v>5.0999999999999996</v>
      </c>
      <c r="C171" s="1562">
        <v>6.67</v>
      </c>
      <c r="D171" s="1564">
        <v>0.877</v>
      </c>
      <c r="E171" s="1568">
        <v>15</v>
      </c>
      <c r="F171" s="1568">
        <v>26</v>
      </c>
      <c r="G171" s="542" t="s">
        <v>143</v>
      </c>
      <c r="H171" s="1074">
        <v>35</v>
      </c>
      <c r="I171" s="1570" t="s">
        <v>1349</v>
      </c>
      <c r="J171" s="1579"/>
      <c r="K171" s="181"/>
      <c r="L171" s="1581">
        <v>210000</v>
      </c>
      <c r="M171" s="1086"/>
      <c r="N171" s="181"/>
      <c r="O171" s="1561"/>
      <c r="P171" s="1021">
        <f>IF(OR(U171="",$J$149=""),0,$J$149*U171)</f>
        <v>0</v>
      </c>
      <c r="Q171" s="1021">
        <f t="shared" ref="Q171:Q182" si="25">IF(OR(V171="",J171=""),0,J171*V171)</f>
        <v>0</v>
      </c>
      <c r="R171" s="310">
        <v>900</v>
      </c>
      <c r="S171" s="310">
        <v>330</v>
      </c>
      <c r="T171" s="310">
        <v>900</v>
      </c>
      <c r="U171" s="308">
        <f t="shared" ref="U171:U182" si="26">(R171/1000)*(S171/1000)*(T171/1000)</f>
        <v>0.26730000000000004</v>
      </c>
      <c r="V171" s="307">
        <v>41</v>
      </c>
    </row>
    <row r="172" spans="1:22" ht="16.5" thickBot="1">
      <c r="A172" s="137" t="s">
        <v>142</v>
      </c>
      <c r="B172" s="1563"/>
      <c r="C172" s="1563"/>
      <c r="D172" s="1565"/>
      <c r="E172" s="1569"/>
      <c r="F172" s="1569"/>
      <c r="G172" s="541" t="s">
        <v>310</v>
      </c>
      <c r="H172" s="1071">
        <v>6</v>
      </c>
      <c r="I172" s="1571"/>
      <c r="J172" s="1580"/>
      <c r="K172" s="181"/>
      <c r="L172" s="1582"/>
      <c r="M172" s="1086"/>
      <c r="N172" s="181"/>
      <c r="O172" s="1561"/>
      <c r="P172" s="1021">
        <f>IF(OR(U172="",$J$149=""),0,$J$149*U172)</f>
        <v>0</v>
      </c>
      <c r="Q172" s="1021">
        <f t="shared" si="25"/>
        <v>0</v>
      </c>
      <c r="R172" s="310">
        <v>1035</v>
      </c>
      <c r="S172" s="310">
        <v>90</v>
      </c>
      <c r="T172" s="310">
        <v>1035</v>
      </c>
      <c r="U172" s="308">
        <f t="shared" si="26"/>
        <v>9.6410249999999975E-2</v>
      </c>
      <c r="V172" s="307">
        <v>9</v>
      </c>
    </row>
    <row r="173" spans="1:22" ht="15.75">
      <c r="A173" s="762" t="s">
        <v>58</v>
      </c>
      <c r="B173" s="1562">
        <v>5.93</v>
      </c>
      <c r="C173" s="1562">
        <v>7.87</v>
      </c>
      <c r="D173" s="1564">
        <v>1.02</v>
      </c>
      <c r="E173" s="1568">
        <v>17</v>
      </c>
      <c r="F173" s="1568">
        <v>28</v>
      </c>
      <c r="G173" s="542" t="s">
        <v>143</v>
      </c>
      <c r="H173" s="1074">
        <v>35</v>
      </c>
      <c r="I173" s="1570" t="s">
        <v>1349</v>
      </c>
      <c r="J173" s="1579"/>
      <c r="K173" s="181"/>
      <c r="L173" s="1581">
        <v>236000</v>
      </c>
      <c r="M173" s="1086"/>
      <c r="N173" s="181"/>
      <c r="O173" s="1561"/>
      <c r="P173" s="1021">
        <f>IF(OR(U173="",$J$149=""),0,$J$149*U173)</f>
        <v>0</v>
      </c>
      <c r="Q173" s="1021">
        <f t="shared" si="25"/>
        <v>0</v>
      </c>
      <c r="R173" s="310">
        <v>900</v>
      </c>
      <c r="S173" s="310">
        <v>330</v>
      </c>
      <c r="T173" s="310">
        <v>900</v>
      </c>
      <c r="U173" s="308">
        <f t="shared" si="26"/>
        <v>0.26730000000000004</v>
      </c>
      <c r="V173" s="307">
        <v>41</v>
      </c>
    </row>
    <row r="174" spans="1:22" ht="16.5" thickBot="1">
      <c r="A174" s="137" t="s">
        <v>142</v>
      </c>
      <c r="B174" s="1563"/>
      <c r="C174" s="1563"/>
      <c r="D174" s="1565"/>
      <c r="E174" s="1569"/>
      <c r="F174" s="1569"/>
      <c r="G174" s="541" t="s">
        <v>310</v>
      </c>
      <c r="H174" s="1071">
        <v>6</v>
      </c>
      <c r="I174" s="1571"/>
      <c r="J174" s="1580"/>
      <c r="K174" s="181"/>
      <c r="L174" s="1582"/>
      <c r="M174" s="1086"/>
      <c r="N174" s="181"/>
      <c r="O174" s="1561"/>
      <c r="P174" s="1021">
        <f>IF(OR(U174="",$J$149=""),0,$J$149*U174)</f>
        <v>0</v>
      </c>
      <c r="Q174" s="1021">
        <f t="shared" si="25"/>
        <v>0</v>
      </c>
      <c r="R174" s="310">
        <v>1035</v>
      </c>
      <c r="S174" s="310">
        <v>90</v>
      </c>
      <c r="T174" s="310">
        <v>1035</v>
      </c>
      <c r="U174" s="308">
        <f t="shared" si="26"/>
        <v>9.6410249999999975E-2</v>
      </c>
      <c r="V174" s="307">
        <v>9</v>
      </c>
    </row>
    <row r="175" spans="1:22" ht="15.75">
      <c r="A175" s="762" t="s">
        <v>59</v>
      </c>
      <c r="B175" s="1562">
        <v>6.17</v>
      </c>
      <c r="C175" s="1562">
        <v>8.06</v>
      </c>
      <c r="D175" s="1564">
        <v>1.0620000000000001</v>
      </c>
      <c r="E175" s="1568">
        <v>20</v>
      </c>
      <c r="F175" s="1568">
        <v>30</v>
      </c>
      <c r="G175" s="542" t="s">
        <v>143</v>
      </c>
      <c r="H175" s="1074">
        <v>35</v>
      </c>
      <c r="I175" s="1570" t="s">
        <v>1349</v>
      </c>
      <c r="J175" s="1579"/>
      <c r="K175" s="181"/>
      <c r="L175" s="1581">
        <v>248000</v>
      </c>
      <c r="M175" s="1086"/>
      <c r="N175" s="181"/>
      <c r="O175" s="1561"/>
      <c r="P175" s="1021">
        <f>IF(OR(U175="",$J$154=""),0,$J$154*U175)</f>
        <v>0</v>
      </c>
      <c r="Q175" s="1021">
        <f t="shared" si="25"/>
        <v>0</v>
      </c>
      <c r="R175" s="310">
        <v>900</v>
      </c>
      <c r="S175" s="310">
        <v>330</v>
      </c>
      <c r="T175" s="310">
        <v>900</v>
      </c>
      <c r="U175" s="308">
        <f t="shared" si="26"/>
        <v>0.26730000000000004</v>
      </c>
      <c r="V175" s="307">
        <v>41</v>
      </c>
    </row>
    <row r="176" spans="1:22" ht="16.5" thickBot="1">
      <c r="A176" s="137" t="s">
        <v>142</v>
      </c>
      <c r="B176" s="1563"/>
      <c r="C176" s="1563"/>
      <c r="D176" s="1565"/>
      <c r="E176" s="1569"/>
      <c r="F176" s="1569"/>
      <c r="G176" s="541" t="s">
        <v>310</v>
      </c>
      <c r="H176" s="1071">
        <v>6</v>
      </c>
      <c r="I176" s="1571"/>
      <c r="J176" s="1580"/>
      <c r="K176" s="181"/>
      <c r="L176" s="1582"/>
      <c r="M176" s="1086"/>
      <c r="N176" s="181"/>
      <c r="O176" s="1561"/>
      <c r="P176" s="1021">
        <f>IF(OR(U176="",$J$154=""),0,$J$154*U176)</f>
        <v>0</v>
      </c>
      <c r="Q176" s="1021">
        <f t="shared" si="25"/>
        <v>0</v>
      </c>
      <c r="R176" s="310">
        <v>1035</v>
      </c>
      <c r="S176" s="310">
        <v>90</v>
      </c>
      <c r="T176" s="310">
        <v>1035</v>
      </c>
      <c r="U176" s="308">
        <f t="shared" si="26"/>
        <v>9.6410249999999975E-2</v>
      </c>
      <c r="V176" s="307">
        <v>9</v>
      </c>
    </row>
    <row r="177" spans="1:22" ht="15.75">
      <c r="A177" s="762" t="s">
        <v>60</v>
      </c>
      <c r="B177" s="1562">
        <v>6.7</v>
      </c>
      <c r="C177" s="1562">
        <v>8.67</v>
      </c>
      <c r="D177" s="1564">
        <v>1.1519999999999999</v>
      </c>
      <c r="E177" s="1568">
        <v>22</v>
      </c>
      <c r="F177" s="1568">
        <v>32</v>
      </c>
      <c r="G177" s="542" t="s">
        <v>143</v>
      </c>
      <c r="H177" s="1074">
        <v>35</v>
      </c>
      <c r="I177" s="1570" t="s">
        <v>1349</v>
      </c>
      <c r="J177" s="1579"/>
      <c r="K177" s="181"/>
      <c r="L177" s="1581">
        <v>259000</v>
      </c>
      <c r="M177" s="1086"/>
      <c r="N177" s="181"/>
      <c r="O177" s="1561"/>
      <c r="P177" s="1021">
        <f t="shared" ref="P177:P182" si="27">IF(OR(U177="",$J$154=""),0,$J$154*U177)</f>
        <v>0</v>
      </c>
      <c r="Q177" s="1021">
        <f t="shared" si="25"/>
        <v>0</v>
      </c>
      <c r="R177" s="310">
        <v>900</v>
      </c>
      <c r="S177" s="310">
        <v>330</v>
      </c>
      <c r="T177" s="310">
        <v>900</v>
      </c>
      <c r="U177" s="308">
        <f t="shared" si="26"/>
        <v>0.26730000000000004</v>
      </c>
      <c r="V177" s="307">
        <v>41</v>
      </c>
    </row>
    <row r="178" spans="1:22" ht="16.5" thickBot="1">
      <c r="A178" s="137" t="s">
        <v>142</v>
      </c>
      <c r="B178" s="1563"/>
      <c r="C178" s="1563"/>
      <c r="D178" s="1565"/>
      <c r="E178" s="1569"/>
      <c r="F178" s="1569"/>
      <c r="G178" s="541" t="s">
        <v>310</v>
      </c>
      <c r="H178" s="1071">
        <v>6</v>
      </c>
      <c r="I178" s="1571"/>
      <c r="J178" s="1580"/>
      <c r="K178" s="181"/>
      <c r="L178" s="1582"/>
      <c r="M178" s="1086"/>
      <c r="N178" s="181"/>
      <c r="O178" s="1561"/>
      <c r="P178" s="1021">
        <f t="shared" si="27"/>
        <v>0</v>
      </c>
      <c r="Q178" s="1021">
        <f t="shared" si="25"/>
        <v>0</v>
      </c>
      <c r="R178" s="310">
        <v>1035</v>
      </c>
      <c r="S178" s="310">
        <v>90</v>
      </c>
      <c r="T178" s="310">
        <v>1035</v>
      </c>
      <c r="U178" s="308">
        <f t="shared" si="26"/>
        <v>9.6410249999999975E-2</v>
      </c>
      <c r="V178" s="307">
        <v>9</v>
      </c>
    </row>
    <row r="179" spans="1:22" ht="15.75">
      <c r="A179" s="762" t="s">
        <v>61</v>
      </c>
      <c r="B179" s="1562">
        <v>9.2799999999999994</v>
      </c>
      <c r="C179" s="1562">
        <v>11.65</v>
      </c>
      <c r="D179" s="1564">
        <v>1.5960000000000001</v>
      </c>
      <c r="E179" s="1568">
        <v>32</v>
      </c>
      <c r="F179" s="1568">
        <v>34</v>
      </c>
      <c r="G179" s="542" t="s">
        <v>143</v>
      </c>
      <c r="H179" s="1074">
        <v>38</v>
      </c>
      <c r="I179" s="1570" t="s">
        <v>1349</v>
      </c>
      <c r="J179" s="1579"/>
      <c r="K179" s="181"/>
      <c r="L179" s="1581">
        <v>274000</v>
      </c>
      <c r="M179" s="1086"/>
      <c r="N179" s="181"/>
      <c r="O179" s="1561"/>
      <c r="P179" s="1021">
        <f t="shared" si="27"/>
        <v>0</v>
      </c>
      <c r="Q179" s="1021">
        <f t="shared" si="25"/>
        <v>0</v>
      </c>
      <c r="R179" s="310">
        <v>900</v>
      </c>
      <c r="S179" s="310">
        <v>330</v>
      </c>
      <c r="T179" s="310">
        <v>900</v>
      </c>
      <c r="U179" s="308">
        <f t="shared" si="26"/>
        <v>0.26730000000000004</v>
      </c>
      <c r="V179" s="307">
        <v>44</v>
      </c>
    </row>
    <row r="180" spans="1:22" ht="16.5" thickBot="1">
      <c r="A180" s="137" t="s">
        <v>142</v>
      </c>
      <c r="B180" s="1563"/>
      <c r="C180" s="1563"/>
      <c r="D180" s="1565"/>
      <c r="E180" s="1569"/>
      <c r="F180" s="1569"/>
      <c r="G180" s="541" t="s">
        <v>310</v>
      </c>
      <c r="H180" s="1071">
        <v>6</v>
      </c>
      <c r="I180" s="1571"/>
      <c r="J180" s="1580"/>
      <c r="K180" s="181"/>
      <c r="L180" s="1582"/>
      <c r="M180" s="1086"/>
      <c r="N180" s="181"/>
      <c r="O180" s="1561"/>
      <c r="P180" s="1021">
        <f t="shared" si="27"/>
        <v>0</v>
      </c>
      <c r="Q180" s="1021">
        <f t="shared" si="25"/>
        <v>0</v>
      </c>
      <c r="R180" s="310">
        <v>1035</v>
      </c>
      <c r="S180" s="310">
        <v>90</v>
      </c>
      <c r="T180" s="310">
        <v>1035</v>
      </c>
      <c r="U180" s="308">
        <f t="shared" si="26"/>
        <v>9.6410249999999975E-2</v>
      </c>
      <c r="V180" s="307">
        <v>9</v>
      </c>
    </row>
    <row r="181" spans="1:22" ht="15.75">
      <c r="A181" s="762" t="s">
        <v>62</v>
      </c>
      <c r="B181" s="1562">
        <v>10.58</v>
      </c>
      <c r="C181" s="1562">
        <v>12.62</v>
      </c>
      <c r="D181" s="1564">
        <v>1.82</v>
      </c>
      <c r="E181" s="1568">
        <v>38</v>
      </c>
      <c r="F181" s="1568">
        <v>36</v>
      </c>
      <c r="G181" s="542" t="s">
        <v>143</v>
      </c>
      <c r="H181" s="1074">
        <v>38</v>
      </c>
      <c r="I181" s="1570" t="s">
        <v>1349</v>
      </c>
      <c r="J181" s="1579"/>
      <c r="K181" s="181"/>
      <c r="L181" s="1581">
        <v>285000</v>
      </c>
      <c r="M181" s="1086"/>
      <c r="N181" s="181"/>
      <c r="O181" s="1561"/>
      <c r="P181" s="1021">
        <f t="shared" si="27"/>
        <v>0</v>
      </c>
      <c r="Q181" s="1021">
        <f t="shared" si="25"/>
        <v>0</v>
      </c>
      <c r="R181" s="310">
        <v>900</v>
      </c>
      <c r="S181" s="310">
        <v>330</v>
      </c>
      <c r="T181" s="310">
        <v>900</v>
      </c>
      <c r="U181" s="308">
        <f t="shared" si="26"/>
        <v>0.26730000000000004</v>
      </c>
      <c r="V181" s="307">
        <v>44</v>
      </c>
    </row>
    <row r="182" spans="1:22" ht="16.5" thickBot="1">
      <c r="A182" s="137" t="s">
        <v>142</v>
      </c>
      <c r="B182" s="1563"/>
      <c r="C182" s="1563"/>
      <c r="D182" s="1565"/>
      <c r="E182" s="1569"/>
      <c r="F182" s="1569"/>
      <c r="G182" s="541" t="s">
        <v>310</v>
      </c>
      <c r="H182" s="1071">
        <v>6</v>
      </c>
      <c r="I182" s="1571"/>
      <c r="J182" s="1580"/>
      <c r="K182" s="181"/>
      <c r="L182" s="1582"/>
      <c r="M182" s="1086"/>
      <c r="N182" s="181"/>
      <c r="O182" s="1561"/>
      <c r="P182" s="1021">
        <f t="shared" si="27"/>
        <v>0</v>
      </c>
      <c r="Q182" s="1021">
        <f t="shared" si="25"/>
        <v>0</v>
      </c>
      <c r="R182" s="310">
        <v>1035</v>
      </c>
      <c r="S182" s="310">
        <v>90</v>
      </c>
      <c r="T182" s="310">
        <v>1035</v>
      </c>
      <c r="U182" s="308">
        <f t="shared" si="26"/>
        <v>9.6410249999999975E-2</v>
      </c>
      <c r="V182" s="307">
        <v>9</v>
      </c>
    </row>
    <row r="183" spans="1:22" ht="28.5" customHeight="1" thickBot="1">
      <c r="A183" s="1587" t="s">
        <v>2050</v>
      </c>
      <c r="B183" s="1588"/>
      <c r="C183" s="1588"/>
      <c r="D183" s="1588"/>
      <c r="E183" s="1588"/>
      <c r="F183" s="1588"/>
      <c r="G183" s="1588"/>
      <c r="H183" s="1588"/>
      <c r="I183" s="1588"/>
      <c r="J183" s="1589"/>
      <c r="K183" s="181"/>
      <c r="L183" s="1052"/>
      <c r="M183" s="104"/>
      <c r="N183" s="181"/>
      <c r="O183" s="1020"/>
      <c r="P183" s="1021"/>
      <c r="Q183" s="1021"/>
      <c r="R183" s="11"/>
      <c r="S183" s="11"/>
      <c r="T183" s="11"/>
      <c r="U183" s="11"/>
      <c r="V183" s="11"/>
    </row>
    <row r="184" spans="1:22" ht="24" customHeight="1" thickBot="1">
      <c r="A184" s="253" t="s">
        <v>616</v>
      </c>
      <c r="B184" s="245"/>
      <c r="C184" s="245"/>
      <c r="D184" s="245"/>
      <c r="E184" s="245"/>
      <c r="F184" s="245"/>
      <c r="G184" s="245"/>
      <c r="H184" s="245"/>
      <c r="I184" s="273"/>
      <c r="J184" s="246"/>
      <c r="K184" s="181"/>
      <c r="L184" s="462"/>
      <c r="M184" s="104"/>
      <c r="N184" s="181"/>
      <c r="O184" s="1020"/>
      <c r="P184" s="1021"/>
      <c r="Q184" s="1021"/>
      <c r="R184" s="11"/>
      <c r="S184" s="11"/>
      <c r="T184" s="11"/>
      <c r="U184" s="101"/>
      <c r="V184" s="11"/>
    </row>
    <row r="185" spans="1:22" ht="15.75">
      <c r="A185" s="138" t="s">
        <v>36</v>
      </c>
      <c r="B185" s="1063">
        <v>2</v>
      </c>
      <c r="C185" s="1063">
        <v>3</v>
      </c>
      <c r="D185" s="1066">
        <v>0.34399999999999997</v>
      </c>
      <c r="E185" s="1063">
        <v>7.6</v>
      </c>
      <c r="F185" s="1069">
        <v>31</v>
      </c>
      <c r="G185" s="539" t="s">
        <v>544</v>
      </c>
      <c r="H185" s="31">
        <v>15.1</v>
      </c>
      <c r="I185" s="1027" t="s">
        <v>1349</v>
      </c>
      <c r="J185" s="223"/>
      <c r="K185" s="181"/>
      <c r="L185" s="1180">
        <v>63000</v>
      </c>
      <c r="M185" s="104"/>
      <c r="N185" s="181"/>
      <c r="O185" s="1020"/>
      <c r="P185" s="1021">
        <f t="shared" ref="P185:P193" si="28">IF(OR(U185="",J185=""),0,J185*U185)</f>
        <v>0</v>
      </c>
      <c r="Q185" s="1021">
        <f t="shared" ref="Q185:Q193" si="29">IF(OR(V185="",J185=""),0,J185*V185)</f>
        <v>0</v>
      </c>
      <c r="R185" s="305">
        <v>790</v>
      </c>
      <c r="S185" s="305">
        <v>260</v>
      </c>
      <c r="T185" s="305">
        <v>550</v>
      </c>
      <c r="U185" s="308">
        <f t="shared" ref="U185:U193" si="30">(R185/1000)*(S185/1000)*(T185/1000)</f>
        <v>0.11297000000000003</v>
      </c>
      <c r="V185" s="305">
        <v>17.399999999999999</v>
      </c>
    </row>
    <row r="186" spans="1:22" ht="15.75">
      <c r="A186" s="1079" t="s">
        <v>37</v>
      </c>
      <c r="B186" s="1064">
        <v>2.7</v>
      </c>
      <c r="C186" s="1064">
        <v>4</v>
      </c>
      <c r="D186" s="1067">
        <v>0.46400000000000002</v>
      </c>
      <c r="E186" s="1064">
        <v>14.4</v>
      </c>
      <c r="F186" s="1070">
        <v>32</v>
      </c>
      <c r="G186" s="540" t="s">
        <v>311</v>
      </c>
      <c r="H186" s="14">
        <v>17.5</v>
      </c>
      <c r="I186" s="1027" t="s">
        <v>1349</v>
      </c>
      <c r="J186" s="224"/>
      <c r="K186" s="181"/>
      <c r="L186" s="1180">
        <v>69000</v>
      </c>
      <c r="M186" s="104"/>
      <c r="N186" s="181"/>
      <c r="O186" s="1020"/>
      <c r="P186" s="1021">
        <f t="shared" si="28"/>
        <v>0</v>
      </c>
      <c r="Q186" s="1021">
        <f t="shared" si="29"/>
        <v>0</v>
      </c>
      <c r="R186" s="305">
        <v>890</v>
      </c>
      <c r="S186" s="305">
        <v>260</v>
      </c>
      <c r="T186" s="305">
        <v>550</v>
      </c>
      <c r="U186" s="308">
        <f t="shared" si="30"/>
        <v>0.12727000000000002</v>
      </c>
      <c r="V186" s="305">
        <v>20</v>
      </c>
    </row>
    <row r="187" spans="1:22" ht="15.75">
      <c r="A187" s="1079" t="s">
        <v>38</v>
      </c>
      <c r="B187" s="1064">
        <v>3.6</v>
      </c>
      <c r="C187" s="1064">
        <v>5.2</v>
      </c>
      <c r="D187" s="1067">
        <v>0.61899999999999999</v>
      </c>
      <c r="E187" s="1064">
        <v>8.1999999999999993</v>
      </c>
      <c r="F187" s="1070">
        <v>33</v>
      </c>
      <c r="G187" s="540" t="s">
        <v>312</v>
      </c>
      <c r="H187" s="14">
        <v>20.7</v>
      </c>
      <c r="I187" s="1027" t="s">
        <v>1349</v>
      </c>
      <c r="J187" s="224"/>
      <c r="K187" s="181"/>
      <c r="L187" s="1180">
        <v>75000</v>
      </c>
      <c r="M187" s="104"/>
      <c r="N187" s="181"/>
      <c r="O187" s="1020"/>
      <c r="P187" s="1021">
        <f t="shared" si="28"/>
        <v>0</v>
      </c>
      <c r="Q187" s="1021">
        <f t="shared" si="29"/>
        <v>0</v>
      </c>
      <c r="R187" s="305">
        <v>990</v>
      </c>
      <c r="S187" s="305">
        <v>260</v>
      </c>
      <c r="T187" s="305">
        <v>550</v>
      </c>
      <c r="U187" s="308">
        <f t="shared" si="30"/>
        <v>0.14157000000000003</v>
      </c>
      <c r="V187" s="305">
        <v>23.1</v>
      </c>
    </row>
    <row r="188" spans="1:22" ht="15.75">
      <c r="A188" s="1079" t="s">
        <v>39</v>
      </c>
      <c r="B188" s="1064">
        <v>4.3</v>
      </c>
      <c r="C188" s="1064">
        <v>5.7</v>
      </c>
      <c r="D188" s="1067">
        <v>0.74</v>
      </c>
      <c r="E188" s="1064">
        <v>9.5</v>
      </c>
      <c r="F188" s="1070">
        <v>34</v>
      </c>
      <c r="G188" s="540" t="s">
        <v>312</v>
      </c>
      <c r="H188" s="14">
        <v>20.7</v>
      </c>
      <c r="I188" s="1027" t="s">
        <v>1349</v>
      </c>
      <c r="J188" s="224"/>
      <c r="K188" s="181"/>
      <c r="L188" s="1180">
        <v>78000</v>
      </c>
      <c r="M188" s="104"/>
      <c r="N188" s="181"/>
      <c r="O188" s="1020"/>
      <c r="P188" s="1021">
        <f t="shared" si="28"/>
        <v>0</v>
      </c>
      <c r="Q188" s="1021">
        <f t="shared" si="29"/>
        <v>0</v>
      </c>
      <c r="R188" s="305">
        <v>990</v>
      </c>
      <c r="S188" s="305">
        <v>260</v>
      </c>
      <c r="T188" s="305">
        <v>550</v>
      </c>
      <c r="U188" s="308">
        <f t="shared" si="30"/>
        <v>0.14157000000000003</v>
      </c>
      <c r="V188" s="305">
        <v>23.1</v>
      </c>
    </row>
    <row r="189" spans="1:22" ht="15.75">
      <c r="A189" s="1079" t="s">
        <v>40</v>
      </c>
      <c r="B189" s="1064">
        <v>5</v>
      </c>
      <c r="C189" s="1064">
        <v>7.2</v>
      </c>
      <c r="D189" s="1067">
        <v>0.86</v>
      </c>
      <c r="E189" s="1064">
        <v>17.2</v>
      </c>
      <c r="F189" s="1070">
        <v>35</v>
      </c>
      <c r="G189" s="540" t="s">
        <v>313</v>
      </c>
      <c r="H189" s="14">
        <v>23.5</v>
      </c>
      <c r="I189" s="1027" t="s">
        <v>1349</v>
      </c>
      <c r="J189" s="224"/>
      <c r="K189" s="181"/>
      <c r="L189" s="1180">
        <v>89000</v>
      </c>
      <c r="M189" s="104"/>
      <c r="N189" s="181"/>
      <c r="O189" s="1020"/>
      <c r="P189" s="1021">
        <f t="shared" si="28"/>
        <v>0</v>
      </c>
      <c r="Q189" s="1021">
        <f t="shared" si="29"/>
        <v>0</v>
      </c>
      <c r="R189" s="305">
        <v>1210</v>
      </c>
      <c r="S189" s="305">
        <v>260</v>
      </c>
      <c r="T189" s="305">
        <v>550</v>
      </c>
      <c r="U189" s="308">
        <f t="shared" si="30"/>
        <v>0.17303000000000002</v>
      </c>
      <c r="V189" s="305">
        <v>26</v>
      </c>
    </row>
    <row r="190" spans="1:22" ht="15.75">
      <c r="A190" s="1079" t="s">
        <v>41</v>
      </c>
      <c r="B190" s="1064">
        <v>6.8</v>
      </c>
      <c r="C190" s="1064">
        <v>9.6</v>
      </c>
      <c r="D190" s="1067">
        <v>1.17</v>
      </c>
      <c r="E190" s="1064">
        <v>18.8</v>
      </c>
      <c r="F190" s="1070">
        <v>36</v>
      </c>
      <c r="G190" s="540" t="s">
        <v>314</v>
      </c>
      <c r="H190" s="14">
        <v>32.4</v>
      </c>
      <c r="I190" s="1027" t="s">
        <v>1349</v>
      </c>
      <c r="J190" s="224"/>
      <c r="K190" s="181"/>
      <c r="L190" s="1180">
        <v>116000</v>
      </c>
      <c r="M190" s="104"/>
      <c r="N190" s="181"/>
      <c r="O190" s="1020"/>
      <c r="P190" s="1021">
        <f t="shared" si="28"/>
        <v>0</v>
      </c>
      <c r="Q190" s="1021">
        <f t="shared" si="29"/>
        <v>0</v>
      </c>
      <c r="R190" s="305">
        <v>1510</v>
      </c>
      <c r="S190" s="305">
        <v>260</v>
      </c>
      <c r="T190" s="305">
        <v>550</v>
      </c>
      <c r="U190" s="308">
        <f t="shared" si="30"/>
        <v>0.21593000000000001</v>
      </c>
      <c r="V190" s="305">
        <v>36</v>
      </c>
    </row>
    <row r="191" spans="1:22" ht="15.75">
      <c r="A191" s="1079" t="s">
        <v>42</v>
      </c>
      <c r="B191" s="1064">
        <v>7.8</v>
      </c>
      <c r="C191" s="1064">
        <v>10.8</v>
      </c>
      <c r="D191" s="1067">
        <v>1.3420000000000001</v>
      </c>
      <c r="E191" s="1064">
        <v>30</v>
      </c>
      <c r="F191" s="1070">
        <v>37</v>
      </c>
      <c r="G191" s="540" t="s">
        <v>315</v>
      </c>
      <c r="H191" s="14">
        <v>34.9</v>
      </c>
      <c r="I191" s="1027" t="s">
        <v>1349</v>
      </c>
      <c r="J191" s="224"/>
      <c r="K191" s="181"/>
      <c r="L191" s="1180">
        <v>123000</v>
      </c>
      <c r="M191" s="104"/>
      <c r="N191" s="181"/>
      <c r="O191" s="1020"/>
      <c r="P191" s="1021">
        <f t="shared" si="28"/>
        <v>0</v>
      </c>
      <c r="Q191" s="1021">
        <f t="shared" si="29"/>
        <v>0</v>
      </c>
      <c r="R191" s="305">
        <v>1615</v>
      </c>
      <c r="S191" s="305">
        <v>260</v>
      </c>
      <c r="T191" s="305">
        <v>550</v>
      </c>
      <c r="U191" s="308">
        <f t="shared" si="30"/>
        <v>0.23094500000000001</v>
      </c>
      <c r="V191" s="305">
        <v>38.6</v>
      </c>
    </row>
    <row r="192" spans="1:22" ht="15.75">
      <c r="A192" s="1079" t="s">
        <v>43</v>
      </c>
      <c r="B192" s="1064">
        <v>10.199999999999999</v>
      </c>
      <c r="C192" s="1064">
        <v>13.5</v>
      </c>
      <c r="D192" s="1067">
        <v>1.754</v>
      </c>
      <c r="E192" s="1064">
        <v>40.299999999999997</v>
      </c>
      <c r="F192" s="1070">
        <v>38</v>
      </c>
      <c r="G192" s="540" t="s">
        <v>316</v>
      </c>
      <c r="H192" s="14">
        <v>40</v>
      </c>
      <c r="I192" s="1027" t="s">
        <v>1349</v>
      </c>
      <c r="J192" s="224"/>
      <c r="K192" s="181"/>
      <c r="L192" s="1180">
        <v>144000</v>
      </c>
      <c r="M192" s="104"/>
      <c r="N192" s="181"/>
      <c r="O192" s="1020"/>
      <c r="P192" s="1021">
        <f t="shared" si="28"/>
        <v>0</v>
      </c>
      <c r="Q192" s="1021">
        <f t="shared" si="29"/>
        <v>0</v>
      </c>
      <c r="R192" s="305">
        <v>1905</v>
      </c>
      <c r="S192" s="305">
        <v>260</v>
      </c>
      <c r="T192" s="305">
        <v>550</v>
      </c>
      <c r="U192" s="308">
        <f t="shared" si="30"/>
        <v>0.27241500000000002</v>
      </c>
      <c r="V192" s="305">
        <v>43.5</v>
      </c>
    </row>
    <row r="193" spans="1:22" ht="16.5" thickBot="1">
      <c r="A193" s="133" t="s">
        <v>44</v>
      </c>
      <c r="B193" s="1065">
        <v>11.5</v>
      </c>
      <c r="C193" s="1065">
        <v>15.5</v>
      </c>
      <c r="D193" s="1068">
        <v>1.978</v>
      </c>
      <c r="E193" s="1065">
        <v>51.9</v>
      </c>
      <c r="F193" s="1071">
        <v>39</v>
      </c>
      <c r="G193" s="541" t="s">
        <v>317</v>
      </c>
      <c r="H193" s="398">
        <v>43.6</v>
      </c>
      <c r="I193" s="1027" t="s">
        <v>1349</v>
      </c>
      <c r="J193" s="225"/>
      <c r="K193" s="181"/>
      <c r="L193" s="1180">
        <v>151000</v>
      </c>
      <c r="M193" s="104"/>
      <c r="N193" s="181"/>
      <c r="O193" s="1020"/>
      <c r="P193" s="1021">
        <f t="shared" si="28"/>
        <v>0</v>
      </c>
      <c r="Q193" s="1021">
        <f t="shared" si="29"/>
        <v>0</v>
      </c>
      <c r="R193" s="305">
        <v>2070</v>
      </c>
      <c r="S193" s="305">
        <v>260</v>
      </c>
      <c r="T193" s="305">
        <v>550</v>
      </c>
      <c r="U193" s="308">
        <f t="shared" si="30"/>
        <v>0.29601000000000005</v>
      </c>
      <c r="V193" s="305">
        <v>48.9</v>
      </c>
    </row>
    <row r="194" spans="1:22" ht="27" customHeight="1" thickBot="1">
      <c r="A194" s="1605" t="s">
        <v>578</v>
      </c>
      <c r="B194" s="1606"/>
      <c r="C194" s="1606"/>
      <c r="D194" s="1606"/>
      <c r="E194" s="1606"/>
      <c r="F194" s="1606"/>
      <c r="G194" s="1606"/>
      <c r="H194" s="1606"/>
      <c r="I194" s="1606"/>
      <c r="J194" s="1607"/>
      <c r="K194" s="181"/>
      <c r="L194" s="1052"/>
      <c r="M194" s="104"/>
      <c r="N194" s="181"/>
      <c r="O194" s="1020"/>
      <c r="P194" s="1021"/>
      <c r="Q194" s="1021"/>
      <c r="R194" s="11"/>
      <c r="S194" s="11"/>
      <c r="T194" s="11"/>
      <c r="U194" s="188"/>
      <c r="V194" s="11"/>
    </row>
    <row r="195" spans="1:22" ht="24" customHeight="1" thickBot="1">
      <c r="A195" s="253" t="s">
        <v>617</v>
      </c>
      <c r="B195" s="245"/>
      <c r="C195" s="245"/>
      <c r="D195" s="245"/>
      <c r="E195" s="245"/>
      <c r="F195" s="245"/>
      <c r="G195" s="245"/>
      <c r="H195" s="245"/>
      <c r="I195" s="273"/>
      <c r="J195" s="246"/>
      <c r="K195" s="181"/>
      <c r="L195" s="462"/>
      <c r="M195" s="104"/>
      <c r="N195" s="181"/>
      <c r="O195" s="1020"/>
      <c r="P195" s="1021"/>
      <c r="Q195" s="1021"/>
      <c r="R195" s="11"/>
      <c r="S195" s="11"/>
      <c r="T195" s="11"/>
      <c r="U195" s="101"/>
      <c r="V195" s="11"/>
    </row>
    <row r="196" spans="1:22" ht="15.75">
      <c r="A196" s="138" t="s">
        <v>45</v>
      </c>
      <c r="B196" s="1063">
        <v>2</v>
      </c>
      <c r="C196" s="1063">
        <v>3</v>
      </c>
      <c r="D196" s="1066">
        <v>0.34399999999999997</v>
      </c>
      <c r="E196" s="1063">
        <v>7.6</v>
      </c>
      <c r="F196" s="1069">
        <v>32</v>
      </c>
      <c r="G196" s="539" t="s">
        <v>544</v>
      </c>
      <c r="H196" s="31">
        <v>15.1</v>
      </c>
      <c r="I196" s="1027" t="s">
        <v>1349</v>
      </c>
      <c r="J196" s="223"/>
      <c r="K196" s="181"/>
      <c r="L196" s="1180">
        <v>68000</v>
      </c>
      <c r="M196" s="104"/>
      <c r="N196" s="181"/>
      <c r="O196" s="1020"/>
      <c r="P196" s="1021">
        <f t="shared" ref="P196:P204" si="31">IF(OR(U196="",J196=""),0,J196*U196)</f>
        <v>0</v>
      </c>
      <c r="Q196" s="1021">
        <f t="shared" ref="Q196:Q204" si="32">IF(OR(V196="",J196=""),0,J196*V196)</f>
        <v>0</v>
      </c>
      <c r="R196" s="305">
        <v>790</v>
      </c>
      <c r="S196" s="305">
        <v>260</v>
      </c>
      <c r="T196" s="305">
        <v>550</v>
      </c>
      <c r="U196" s="308">
        <f t="shared" ref="U196:U204" si="33">(R196/1000)*(S196/1000)*(T196/1000)</f>
        <v>0.11297000000000003</v>
      </c>
      <c r="V196" s="305">
        <v>17.399999999999999</v>
      </c>
    </row>
    <row r="197" spans="1:22" ht="15.75">
      <c r="A197" s="1079" t="s">
        <v>46</v>
      </c>
      <c r="B197" s="1064">
        <v>2.7</v>
      </c>
      <c r="C197" s="1064">
        <v>4</v>
      </c>
      <c r="D197" s="1067">
        <v>0.46400000000000002</v>
      </c>
      <c r="E197" s="1064">
        <v>14.4</v>
      </c>
      <c r="F197" s="1070">
        <v>34</v>
      </c>
      <c r="G197" s="540" t="s">
        <v>311</v>
      </c>
      <c r="H197" s="14">
        <v>17.5</v>
      </c>
      <c r="I197" s="1027" t="s">
        <v>1349</v>
      </c>
      <c r="J197" s="224"/>
      <c r="K197" s="181"/>
      <c r="L197" s="1180">
        <v>75000</v>
      </c>
      <c r="M197" s="104"/>
      <c r="N197" s="181"/>
      <c r="O197" s="1020"/>
      <c r="P197" s="1021">
        <f t="shared" si="31"/>
        <v>0</v>
      </c>
      <c r="Q197" s="1021">
        <f t="shared" si="32"/>
        <v>0</v>
      </c>
      <c r="R197" s="305">
        <v>890</v>
      </c>
      <c r="S197" s="305">
        <v>260</v>
      </c>
      <c r="T197" s="305">
        <v>550</v>
      </c>
      <c r="U197" s="308">
        <f t="shared" si="33"/>
        <v>0.12727000000000002</v>
      </c>
      <c r="V197" s="305">
        <v>20</v>
      </c>
    </row>
    <row r="198" spans="1:22" ht="15.75">
      <c r="A198" s="1079" t="s">
        <v>47</v>
      </c>
      <c r="B198" s="1064">
        <v>3.6</v>
      </c>
      <c r="C198" s="1064">
        <v>5.2</v>
      </c>
      <c r="D198" s="1067">
        <v>0.61899999999999999</v>
      </c>
      <c r="E198" s="1064">
        <v>8.1999999999999993</v>
      </c>
      <c r="F198" s="1070">
        <v>35</v>
      </c>
      <c r="G198" s="540" t="s">
        <v>312</v>
      </c>
      <c r="H198" s="14">
        <v>20.7</v>
      </c>
      <c r="I198" s="1027" t="s">
        <v>1349</v>
      </c>
      <c r="J198" s="224"/>
      <c r="K198" s="181"/>
      <c r="L198" s="1180">
        <v>83000</v>
      </c>
      <c r="M198" s="104"/>
      <c r="N198" s="181"/>
      <c r="O198" s="1020"/>
      <c r="P198" s="1021">
        <f t="shared" si="31"/>
        <v>0</v>
      </c>
      <c r="Q198" s="1021">
        <f t="shared" si="32"/>
        <v>0</v>
      </c>
      <c r="R198" s="305">
        <v>990</v>
      </c>
      <c r="S198" s="305">
        <v>260</v>
      </c>
      <c r="T198" s="305">
        <v>550</v>
      </c>
      <c r="U198" s="308">
        <f t="shared" si="33"/>
        <v>0.14157000000000003</v>
      </c>
      <c r="V198" s="305">
        <v>23.1</v>
      </c>
    </row>
    <row r="199" spans="1:22" ht="15.75">
      <c r="A199" s="1079" t="s">
        <v>48</v>
      </c>
      <c r="B199" s="1064">
        <v>4.3</v>
      </c>
      <c r="C199" s="1064">
        <v>5.7</v>
      </c>
      <c r="D199" s="1067">
        <v>0.74</v>
      </c>
      <c r="E199" s="1064">
        <v>9.5</v>
      </c>
      <c r="F199" s="1070">
        <v>36</v>
      </c>
      <c r="G199" s="540" t="s">
        <v>312</v>
      </c>
      <c r="H199" s="14">
        <v>20.7</v>
      </c>
      <c r="I199" s="1027" t="s">
        <v>1349</v>
      </c>
      <c r="J199" s="224"/>
      <c r="K199" s="181"/>
      <c r="L199" s="1180">
        <v>85000</v>
      </c>
      <c r="M199" s="104"/>
      <c r="N199" s="181"/>
      <c r="O199" s="1020"/>
      <c r="P199" s="1021">
        <f t="shared" si="31"/>
        <v>0</v>
      </c>
      <c r="Q199" s="1021">
        <f t="shared" si="32"/>
        <v>0</v>
      </c>
      <c r="R199" s="305">
        <v>990</v>
      </c>
      <c r="S199" s="305">
        <v>260</v>
      </c>
      <c r="T199" s="305">
        <v>550</v>
      </c>
      <c r="U199" s="308">
        <f t="shared" si="33"/>
        <v>0.14157000000000003</v>
      </c>
      <c r="V199" s="305">
        <v>23.1</v>
      </c>
    </row>
    <row r="200" spans="1:22" ht="15.75">
      <c r="A200" s="1079" t="s">
        <v>49</v>
      </c>
      <c r="B200" s="1064">
        <v>5</v>
      </c>
      <c r="C200" s="1064">
        <v>7.2</v>
      </c>
      <c r="D200" s="1067">
        <v>0.86</v>
      </c>
      <c r="E200" s="1064">
        <v>17.2</v>
      </c>
      <c r="F200" s="1070">
        <v>37</v>
      </c>
      <c r="G200" s="540" t="s">
        <v>313</v>
      </c>
      <c r="H200" s="14">
        <v>23.5</v>
      </c>
      <c r="I200" s="1027" t="s">
        <v>1349</v>
      </c>
      <c r="J200" s="224"/>
      <c r="K200" s="181"/>
      <c r="L200" s="1180">
        <v>90000</v>
      </c>
      <c r="M200" s="104"/>
      <c r="N200" s="181"/>
      <c r="O200" s="1020"/>
      <c r="P200" s="1021">
        <f t="shared" si="31"/>
        <v>0</v>
      </c>
      <c r="Q200" s="1021">
        <f t="shared" si="32"/>
        <v>0</v>
      </c>
      <c r="R200" s="305">
        <v>1210</v>
      </c>
      <c r="S200" s="305">
        <v>260</v>
      </c>
      <c r="T200" s="305">
        <v>550</v>
      </c>
      <c r="U200" s="308">
        <f t="shared" si="33"/>
        <v>0.17303000000000002</v>
      </c>
      <c r="V200" s="305">
        <v>26</v>
      </c>
    </row>
    <row r="201" spans="1:22" ht="15.75">
      <c r="A201" s="1079" t="s">
        <v>50</v>
      </c>
      <c r="B201" s="1064">
        <v>6.8</v>
      </c>
      <c r="C201" s="1064">
        <v>9.6</v>
      </c>
      <c r="D201" s="1067">
        <v>1.17</v>
      </c>
      <c r="E201" s="1064">
        <v>18.8</v>
      </c>
      <c r="F201" s="1070">
        <v>38</v>
      </c>
      <c r="G201" s="540" t="s">
        <v>314</v>
      </c>
      <c r="H201" s="14">
        <v>32.4</v>
      </c>
      <c r="I201" s="1027" t="s">
        <v>1349</v>
      </c>
      <c r="J201" s="224"/>
      <c r="K201" s="181"/>
      <c r="L201" s="1180">
        <v>125000</v>
      </c>
      <c r="M201" s="104"/>
      <c r="N201" s="181"/>
      <c r="O201" s="1020"/>
      <c r="P201" s="1021">
        <f t="shared" si="31"/>
        <v>0</v>
      </c>
      <c r="Q201" s="1021">
        <f t="shared" si="32"/>
        <v>0</v>
      </c>
      <c r="R201" s="305">
        <v>1510</v>
      </c>
      <c r="S201" s="305">
        <v>260</v>
      </c>
      <c r="T201" s="305">
        <v>550</v>
      </c>
      <c r="U201" s="308">
        <f t="shared" si="33"/>
        <v>0.21593000000000001</v>
      </c>
      <c r="V201" s="305">
        <v>36</v>
      </c>
    </row>
    <row r="202" spans="1:22" ht="15.75">
      <c r="A202" s="1079" t="s">
        <v>51</v>
      </c>
      <c r="B202" s="1064">
        <v>7.8</v>
      </c>
      <c r="C202" s="1064">
        <v>10.8</v>
      </c>
      <c r="D202" s="1067">
        <v>1.3420000000000001</v>
      </c>
      <c r="E202" s="1064">
        <v>30</v>
      </c>
      <c r="F202" s="1070">
        <v>39</v>
      </c>
      <c r="G202" s="540" t="s">
        <v>315</v>
      </c>
      <c r="H202" s="14">
        <v>34.9</v>
      </c>
      <c r="I202" s="1027" t="s">
        <v>1349</v>
      </c>
      <c r="J202" s="224"/>
      <c r="K202" s="181"/>
      <c r="L202" s="1180">
        <v>133000</v>
      </c>
      <c r="M202" s="104"/>
      <c r="N202" s="181"/>
      <c r="O202" s="1020"/>
      <c r="P202" s="1021">
        <f t="shared" si="31"/>
        <v>0</v>
      </c>
      <c r="Q202" s="1021">
        <f t="shared" si="32"/>
        <v>0</v>
      </c>
      <c r="R202" s="305">
        <v>1615</v>
      </c>
      <c r="S202" s="305">
        <v>260</v>
      </c>
      <c r="T202" s="305">
        <v>550</v>
      </c>
      <c r="U202" s="308">
        <f t="shared" si="33"/>
        <v>0.23094500000000001</v>
      </c>
      <c r="V202" s="305">
        <v>38.6</v>
      </c>
    </row>
    <row r="203" spans="1:22" ht="15.75">
      <c r="A203" s="1079" t="s">
        <v>52</v>
      </c>
      <c r="B203" s="1064">
        <v>10.199999999999999</v>
      </c>
      <c r="C203" s="1064">
        <v>13.5</v>
      </c>
      <c r="D203" s="1067">
        <v>1.754</v>
      </c>
      <c r="E203" s="1064">
        <v>40.299999999999997</v>
      </c>
      <c r="F203" s="1070">
        <v>40</v>
      </c>
      <c r="G203" s="540" t="s">
        <v>316</v>
      </c>
      <c r="H203" s="14">
        <v>40</v>
      </c>
      <c r="I203" s="1027" t="s">
        <v>1349</v>
      </c>
      <c r="J203" s="224"/>
      <c r="K203" s="181"/>
      <c r="L203" s="1180">
        <v>151000</v>
      </c>
      <c r="M203" s="104"/>
      <c r="N203" s="181"/>
      <c r="O203" s="1020"/>
      <c r="P203" s="1021">
        <f t="shared" si="31"/>
        <v>0</v>
      </c>
      <c r="Q203" s="1021">
        <f t="shared" si="32"/>
        <v>0</v>
      </c>
      <c r="R203" s="305">
        <v>1905</v>
      </c>
      <c r="S203" s="305">
        <v>260</v>
      </c>
      <c r="T203" s="305">
        <v>550</v>
      </c>
      <c r="U203" s="308">
        <f t="shared" si="33"/>
        <v>0.27241500000000002</v>
      </c>
      <c r="V203" s="305">
        <v>43.5</v>
      </c>
    </row>
    <row r="204" spans="1:22" ht="16.5" thickBot="1">
      <c r="A204" s="133" t="s">
        <v>53</v>
      </c>
      <c r="B204" s="1065">
        <v>11.5</v>
      </c>
      <c r="C204" s="1065">
        <v>15.5</v>
      </c>
      <c r="D204" s="1068">
        <v>1.978</v>
      </c>
      <c r="E204" s="1065">
        <v>51.9</v>
      </c>
      <c r="F204" s="1071">
        <v>41</v>
      </c>
      <c r="G204" s="541" t="s">
        <v>317</v>
      </c>
      <c r="H204" s="398">
        <v>43.6</v>
      </c>
      <c r="I204" s="1027" t="s">
        <v>1349</v>
      </c>
      <c r="J204" s="225"/>
      <c r="K204" s="181"/>
      <c r="L204" s="1180">
        <v>158000</v>
      </c>
      <c r="M204" s="104"/>
      <c r="N204" s="181"/>
      <c r="O204" s="1020"/>
      <c r="P204" s="1021">
        <f t="shared" si="31"/>
        <v>0</v>
      </c>
      <c r="Q204" s="1021">
        <f t="shared" si="32"/>
        <v>0</v>
      </c>
      <c r="R204" s="305">
        <v>2070</v>
      </c>
      <c r="S204" s="305">
        <v>260</v>
      </c>
      <c r="T204" s="305">
        <v>550</v>
      </c>
      <c r="U204" s="308">
        <f t="shared" si="33"/>
        <v>0.29601000000000005</v>
      </c>
      <c r="V204" s="305">
        <v>48.9</v>
      </c>
    </row>
    <row r="205" spans="1:22" ht="27.75" customHeight="1" thickBot="1">
      <c r="A205" s="1605" t="s">
        <v>578</v>
      </c>
      <c r="B205" s="1606"/>
      <c r="C205" s="1606"/>
      <c r="D205" s="1606"/>
      <c r="E205" s="1606"/>
      <c r="F205" s="1606"/>
      <c r="G205" s="1606"/>
      <c r="H205" s="1606"/>
      <c r="I205" s="1606"/>
      <c r="J205" s="1607"/>
      <c r="K205" s="181"/>
      <c r="L205" s="1052"/>
      <c r="M205" s="104"/>
      <c r="N205" s="181"/>
      <c r="O205" s="1020"/>
      <c r="P205" s="1021"/>
      <c r="Q205" s="1021"/>
      <c r="R205" s="11"/>
      <c r="S205" s="11"/>
      <c r="T205" s="11"/>
      <c r="U205" s="188"/>
      <c r="V205" s="11"/>
    </row>
    <row r="206" spans="1:22" ht="18" customHeight="1" thickBot="1">
      <c r="A206" s="244" t="s">
        <v>618</v>
      </c>
      <c r="B206" s="245"/>
      <c r="C206" s="245"/>
      <c r="D206" s="245"/>
      <c r="E206" s="245"/>
      <c r="F206" s="245"/>
      <c r="G206" s="245"/>
      <c r="H206" s="245"/>
      <c r="I206" s="273"/>
      <c r="J206" s="246"/>
      <c r="K206" s="181"/>
      <c r="L206" s="462"/>
      <c r="M206" s="179"/>
      <c r="N206" s="181"/>
      <c r="O206" s="1020"/>
      <c r="P206" s="1021"/>
      <c r="Q206" s="1021"/>
      <c r="R206" s="11"/>
      <c r="S206" s="11"/>
      <c r="T206" s="11"/>
      <c r="U206" s="11"/>
      <c r="V206" s="11"/>
    </row>
    <row r="207" spans="1:22" ht="15.75" customHeight="1">
      <c r="A207" s="861" t="s">
        <v>1402</v>
      </c>
      <c r="B207" s="1706" t="s">
        <v>2051</v>
      </c>
      <c r="C207" s="1707"/>
      <c r="D207" s="1707"/>
      <c r="E207" s="1707"/>
      <c r="F207" s="1707"/>
      <c r="G207" s="1707"/>
      <c r="H207" s="864">
        <v>0.31</v>
      </c>
      <c r="I207" s="1027" t="s">
        <v>1349</v>
      </c>
      <c r="J207" s="1085"/>
      <c r="K207" s="181"/>
      <c r="L207" s="1180">
        <v>5000</v>
      </c>
      <c r="M207" s="1086"/>
      <c r="N207" s="181"/>
      <c r="O207" s="1020"/>
      <c r="P207" s="1021"/>
      <c r="Q207" s="1021"/>
      <c r="R207" s="11"/>
      <c r="S207" s="11"/>
      <c r="T207" s="11"/>
      <c r="U207" s="117"/>
      <c r="V207" s="11"/>
    </row>
    <row r="208" spans="1:22" ht="18" customHeight="1">
      <c r="A208" s="504" t="s">
        <v>2048</v>
      </c>
      <c r="B208" s="1278" t="s">
        <v>2052</v>
      </c>
      <c r="C208" s="1279"/>
      <c r="D208" s="1279"/>
      <c r="E208" s="1279"/>
      <c r="F208" s="1279"/>
      <c r="G208" s="1279"/>
      <c r="H208" s="1285"/>
      <c r="I208" s="1028" t="s">
        <v>1349</v>
      </c>
      <c r="J208" s="1280"/>
      <c r="K208" s="1281"/>
      <c r="L208" s="366">
        <v>10000</v>
      </c>
      <c r="M208" s="1281"/>
      <c r="N208" s="1281"/>
      <c r="O208" s="1020"/>
      <c r="P208" s="1021"/>
      <c r="Q208" s="1021"/>
      <c r="U208" s="117"/>
      <c r="V208" s="101"/>
    </row>
    <row r="209" spans="1:22" ht="15.75">
      <c r="A209" s="861" t="s">
        <v>142</v>
      </c>
      <c r="B209" s="1710" t="s">
        <v>78</v>
      </c>
      <c r="C209" s="1711"/>
      <c r="D209" s="1711"/>
      <c r="E209" s="1711"/>
      <c r="F209" s="1711"/>
      <c r="G209" s="1711"/>
      <c r="H209" s="1712"/>
      <c r="I209" s="1027" t="s">
        <v>1349</v>
      </c>
      <c r="J209" s="1084"/>
      <c r="K209" s="181"/>
      <c r="L209" s="1180">
        <v>35000</v>
      </c>
      <c r="M209" s="1086"/>
      <c r="N209" s="181"/>
      <c r="O209" s="1020"/>
      <c r="P209" s="1021"/>
      <c r="Q209" s="1021"/>
      <c r="U209" s="117"/>
    </row>
    <row r="210" spans="1:22" ht="15.75">
      <c r="A210" s="692" t="s">
        <v>140</v>
      </c>
      <c r="B210" s="1710" t="s">
        <v>79</v>
      </c>
      <c r="C210" s="1711"/>
      <c r="D210" s="1711"/>
      <c r="E210" s="1711"/>
      <c r="F210" s="1711"/>
      <c r="G210" s="1711"/>
      <c r="H210" s="1712"/>
      <c r="I210" s="1027" t="s">
        <v>1349</v>
      </c>
      <c r="J210" s="1084"/>
      <c r="K210" s="181"/>
      <c r="L210" s="1180">
        <v>26000</v>
      </c>
      <c r="M210" s="1086"/>
      <c r="N210" s="181"/>
      <c r="O210" s="1020"/>
      <c r="P210" s="1021"/>
      <c r="Q210" s="1021"/>
      <c r="U210" s="117"/>
    </row>
    <row r="211" spans="1:22" ht="15.75" customHeight="1">
      <c r="A211" s="861" t="s">
        <v>110</v>
      </c>
      <c r="B211" s="1706" t="s">
        <v>579</v>
      </c>
      <c r="C211" s="1707"/>
      <c r="D211" s="1707"/>
      <c r="E211" s="1707"/>
      <c r="F211" s="1707"/>
      <c r="G211" s="1707"/>
      <c r="H211" s="1708"/>
      <c r="I211" s="1027" t="s">
        <v>1349</v>
      </c>
      <c r="J211" s="1084"/>
      <c r="K211" s="1086"/>
      <c r="L211" s="1180">
        <v>25000</v>
      </c>
      <c r="M211" s="1086"/>
      <c r="N211" s="1086"/>
      <c r="O211" s="1020"/>
      <c r="P211" s="1021"/>
      <c r="Q211" s="1021"/>
      <c r="U211" s="117"/>
      <c r="V211" s="101"/>
    </row>
    <row r="212" spans="1:22" ht="23.25" customHeight="1">
      <c r="A212" s="861" t="s">
        <v>495</v>
      </c>
      <c r="B212" s="1702" t="s">
        <v>619</v>
      </c>
      <c r="C212" s="1703"/>
      <c r="D212" s="1703"/>
      <c r="E212" s="1703"/>
      <c r="F212" s="1703"/>
      <c r="G212" s="1703"/>
      <c r="H212" s="1709"/>
      <c r="I212" s="1027" t="s">
        <v>1349</v>
      </c>
      <c r="J212" s="1084"/>
      <c r="K212" s="1086"/>
      <c r="L212" s="1180">
        <v>35000</v>
      </c>
      <c r="M212" s="1086"/>
      <c r="N212" s="1086"/>
      <c r="O212" s="1020"/>
      <c r="P212" s="1021"/>
      <c r="Q212" s="1021"/>
      <c r="U212" s="117"/>
      <c r="V212" s="101"/>
    </row>
    <row r="213" spans="1:22" ht="23.25" customHeight="1">
      <c r="A213" s="861" t="s">
        <v>1948</v>
      </c>
      <c r="B213" s="1713" t="s">
        <v>1949</v>
      </c>
      <c r="C213" s="1714"/>
      <c r="D213" s="1714"/>
      <c r="E213" s="1714"/>
      <c r="F213" s="1714"/>
      <c r="G213" s="1714"/>
      <c r="H213" s="1715"/>
      <c r="I213" s="1027" t="s">
        <v>1349</v>
      </c>
      <c r="J213" s="1203"/>
      <c r="K213" s="1204"/>
      <c r="L213" s="1205">
        <v>120000</v>
      </c>
      <c r="M213" s="1204"/>
      <c r="N213" s="1204"/>
      <c r="O213" s="1020"/>
      <c r="P213" s="1021"/>
      <c r="Q213" s="1021"/>
      <c r="U213" s="117"/>
      <c r="V213" s="101"/>
    </row>
    <row r="214" spans="1:22" ht="23.25" customHeight="1">
      <c r="A214" s="861" t="s">
        <v>1950</v>
      </c>
      <c r="B214" s="1713" t="s">
        <v>1951</v>
      </c>
      <c r="C214" s="1714"/>
      <c r="D214" s="1714"/>
      <c r="E214" s="1714"/>
      <c r="F214" s="1714"/>
      <c r="G214" s="1714"/>
      <c r="H214" s="1715"/>
      <c r="I214" s="1027" t="s">
        <v>1349</v>
      </c>
      <c r="J214" s="1203"/>
      <c r="K214" s="1204"/>
      <c r="L214" s="1205">
        <v>68000</v>
      </c>
      <c r="M214" s="1204"/>
      <c r="N214" s="1204"/>
      <c r="O214" s="1020"/>
      <c r="P214" s="1021"/>
      <c r="Q214" s="1021"/>
      <c r="U214" s="117"/>
      <c r="V214" s="101"/>
    </row>
    <row r="215" spans="1:22" ht="23.25" customHeight="1">
      <c r="A215" s="676">
        <v>12126200000334</v>
      </c>
      <c r="B215" s="1713" t="s">
        <v>1013</v>
      </c>
      <c r="C215" s="1714"/>
      <c r="D215" s="1714"/>
      <c r="E215" s="1714"/>
      <c r="F215" s="1714"/>
      <c r="G215" s="1714"/>
      <c r="H215" s="1715"/>
      <c r="I215" s="1027" t="s">
        <v>1349</v>
      </c>
      <c r="J215" s="1203"/>
      <c r="K215" s="1204"/>
      <c r="L215" s="1205">
        <v>8000</v>
      </c>
      <c r="M215" s="1204"/>
      <c r="N215" s="1204"/>
      <c r="O215" s="1020"/>
      <c r="P215" s="1021"/>
      <c r="Q215" s="1021"/>
      <c r="U215" s="117"/>
      <c r="V215" s="101"/>
    </row>
    <row r="216" spans="1:22" ht="18" customHeight="1">
      <c r="A216" s="227" t="s">
        <v>1388</v>
      </c>
      <c r="B216" s="1710" t="s">
        <v>1389</v>
      </c>
      <c r="C216" s="1711"/>
      <c r="D216" s="1711"/>
      <c r="E216" s="1711"/>
      <c r="F216" s="1711"/>
      <c r="G216" s="1711"/>
      <c r="H216" s="1712"/>
      <c r="I216" s="1027" t="s">
        <v>1349</v>
      </c>
      <c r="J216" s="1084"/>
      <c r="K216" s="1086"/>
      <c r="L216" s="1180">
        <v>18000</v>
      </c>
      <c r="M216" s="1086"/>
      <c r="N216" s="1086"/>
      <c r="O216" s="1020"/>
      <c r="P216" s="1021"/>
      <c r="Q216" s="1021"/>
      <c r="U216" s="117"/>
      <c r="V216" s="101"/>
    </row>
    <row r="217" spans="1:22" ht="27" customHeight="1">
      <c r="A217" s="692" t="s">
        <v>1095</v>
      </c>
      <c r="B217" s="1702" t="s">
        <v>1096</v>
      </c>
      <c r="C217" s="1703"/>
      <c r="D217" s="1703"/>
      <c r="E217" s="1703"/>
      <c r="F217" s="1703"/>
      <c r="G217" s="1703"/>
      <c r="H217" s="1709"/>
      <c r="I217" s="1027" t="s">
        <v>1349</v>
      </c>
      <c r="J217" s="1084"/>
      <c r="K217" s="181"/>
      <c r="L217" s="1180">
        <v>41000</v>
      </c>
      <c r="M217" s="1086"/>
      <c r="N217" s="181"/>
      <c r="O217" s="1020"/>
      <c r="P217" s="1021"/>
      <c r="Q217" s="1021"/>
      <c r="R217" s="11"/>
      <c r="S217" s="11"/>
      <c r="T217" s="11"/>
      <c r="U217" s="117"/>
      <c r="V217" s="11"/>
    </row>
    <row r="218" spans="1:22" ht="27" customHeight="1">
      <c r="A218" s="1143" t="s">
        <v>445</v>
      </c>
      <c r="B218" s="1702" t="s">
        <v>1728</v>
      </c>
      <c r="C218" s="1703"/>
      <c r="D218" s="1703"/>
      <c r="E218" s="1703"/>
      <c r="F218" s="1703"/>
      <c r="G218" s="1029" t="s">
        <v>588</v>
      </c>
      <c r="H218" s="1030">
        <v>0.2</v>
      </c>
      <c r="I218" s="1027" t="s">
        <v>1349</v>
      </c>
      <c r="J218" s="1031"/>
      <c r="K218" s="1032"/>
      <c r="L218" s="1180">
        <v>13900</v>
      </c>
      <c r="M218" s="1086"/>
      <c r="N218" s="181"/>
      <c r="O218" s="1020"/>
      <c r="P218" s="1021"/>
      <c r="Q218" s="1021"/>
      <c r="R218" s="11"/>
      <c r="S218" s="11"/>
      <c r="T218" s="11"/>
      <c r="U218" s="117"/>
      <c r="V218" s="11"/>
    </row>
    <row r="219" spans="1:22" ht="27" customHeight="1">
      <c r="A219" s="1143" t="s">
        <v>233</v>
      </c>
      <c r="B219" s="1702" t="s">
        <v>1729</v>
      </c>
      <c r="C219" s="1703"/>
      <c r="D219" s="1703"/>
      <c r="E219" s="1703"/>
      <c r="F219" s="1703"/>
      <c r="G219" s="1029" t="s">
        <v>592</v>
      </c>
      <c r="H219" s="1030">
        <v>0.2</v>
      </c>
      <c r="I219" s="1027" t="s">
        <v>1349</v>
      </c>
      <c r="J219" s="1031"/>
      <c r="K219" s="1032"/>
      <c r="L219" s="1180">
        <v>5900</v>
      </c>
      <c r="M219" s="1086"/>
      <c r="N219" s="181"/>
      <c r="O219" s="1020"/>
      <c r="P219" s="1021"/>
      <c r="Q219" s="1021"/>
      <c r="R219" s="11"/>
      <c r="S219" s="11"/>
      <c r="T219" s="11"/>
      <c r="U219" s="117"/>
      <c r="V219" s="11"/>
    </row>
    <row r="220" spans="1:22" ht="36" customHeight="1">
      <c r="A220" s="227" t="s">
        <v>156</v>
      </c>
      <c r="B220" s="1702" t="s">
        <v>1731</v>
      </c>
      <c r="C220" s="1703"/>
      <c r="D220" s="1703"/>
      <c r="E220" s="1703"/>
      <c r="F220" s="1703"/>
      <c r="G220" s="12" t="s">
        <v>596</v>
      </c>
      <c r="H220" s="12">
        <v>0.1</v>
      </c>
      <c r="I220" s="1027" t="s">
        <v>1349</v>
      </c>
      <c r="J220" s="1084"/>
      <c r="K220" s="1086"/>
      <c r="L220" s="1180">
        <v>23000</v>
      </c>
      <c r="M220" s="1086"/>
      <c r="N220" s="181"/>
      <c r="O220" s="1020"/>
      <c r="P220" s="1021"/>
      <c r="Q220" s="1021"/>
      <c r="R220" s="11"/>
      <c r="S220" s="11"/>
      <c r="T220" s="11"/>
      <c r="U220" s="117"/>
      <c r="V220" s="11"/>
    </row>
    <row r="221" spans="1:22" ht="27" customHeight="1">
      <c r="A221" s="1144" t="s">
        <v>388</v>
      </c>
      <c r="B221" s="1702" t="s">
        <v>2183</v>
      </c>
      <c r="C221" s="1703"/>
      <c r="D221" s="1703"/>
      <c r="E221" s="1703"/>
      <c r="F221" s="1703"/>
      <c r="G221" s="1029" t="s">
        <v>593</v>
      </c>
      <c r="H221" s="1033">
        <v>0.57999999999999996</v>
      </c>
      <c r="I221" s="1027" t="s">
        <v>1349</v>
      </c>
      <c r="J221" s="1031"/>
      <c r="K221" s="1032"/>
      <c r="L221" s="1180">
        <v>109000</v>
      </c>
      <c r="M221" s="1086"/>
      <c r="N221" s="181"/>
      <c r="O221" s="1020"/>
      <c r="P221" s="1021"/>
      <c r="Q221" s="1021"/>
      <c r="R221" s="11"/>
      <c r="S221" s="11"/>
      <c r="T221" s="11"/>
      <c r="U221" s="117"/>
      <c r="V221" s="11"/>
    </row>
    <row r="222" spans="1:22" ht="32.25" customHeight="1" thickBot="1">
      <c r="A222" s="863" t="s">
        <v>320</v>
      </c>
      <c r="B222" s="1704" t="s">
        <v>621</v>
      </c>
      <c r="C222" s="1705"/>
      <c r="D222" s="1705"/>
      <c r="E222" s="1705"/>
      <c r="F222" s="1705"/>
      <c r="G222" s="40" t="s">
        <v>321</v>
      </c>
      <c r="H222" s="314">
        <v>1.4</v>
      </c>
      <c r="I222" s="1034" t="s">
        <v>1349</v>
      </c>
      <c r="J222" s="1090"/>
      <c r="K222" s="1086"/>
      <c r="L222" s="432">
        <v>64000</v>
      </c>
      <c r="M222" s="1086"/>
      <c r="N222" s="1086"/>
      <c r="O222" s="1020"/>
      <c r="P222" s="1021"/>
      <c r="Q222" s="1021"/>
      <c r="R222" s="311"/>
      <c r="S222" s="311"/>
      <c r="T222" s="311"/>
      <c r="U222" s="312"/>
    </row>
    <row r="223" spans="1:22" ht="18">
      <c r="A223" s="1035"/>
      <c r="O223" s="1086"/>
    </row>
    <row r="224" spans="1:22" ht="18">
      <c r="A224" s="511" t="s">
        <v>632</v>
      </c>
    </row>
  </sheetData>
  <mergeCells count="256">
    <mergeCell ref="J1:J2"/>
    <mergeCell ref="L1:L2"/>
    <mergeCell ref="A3:J3"/>
    <mergeCell ref="B5:B7"/>
    <mergeCell ref="C5:C7"/>
    <mergeCell ref="D5:D7"/>
    <mergeCell ref="E5:E7"/>
    <mergeCell ref="F5:F7"/>
    <mergeCell ref="I5:I7"/>
    <mergeCell ref="J5:J7"/>
    <mergeCell ref="A1:A2"/>
    <mergeCell ref="B1:C1"/>
    <mergeCell ref="E1:E2"/>
    <mergeCell ref="F1:F2"/>
    <mergeCell ref="H1:H2"/>
    <mergeCell ref="I1:I2"/>
    <mergeCell ref="L5:L7"/>
    <mergeCell ref="O5:O7"/>
    <mergeCell ref="B8:B10"/>
    <mergeCell ref="C8:C10"/>
    <mergeCell ref="D8:D10"/>
    <mergeCell ref="E8:E10"/>
    <mergeCell ref="F8:F10"/>
    <mergeCell ref="I8:I10"/>
    <mergeCell ref="J8:J10"/>
    <mergeCell ref="L8:L10"/>
    <mergeCell ref="O8:O10"/>
    <mergeCell ref="B11:B13"/>
    <mergeCell ref="C11:C13"/>
    <mergeCell ref="D11:D13"/>
    <mergeCell ref="E11:E13"/>
    <mergeCell ref="F11:F13"/>
    <mergeCell ref="I11:I13"/>
    <mergeCell ref="J11:J13"/>
    <mergeCell ref="L11:L13"/>
    <mergeCell ref="O11:O13"/>
    <mergeCell ref="J14:J16"/>
    <mergeCell ref="L14:L16"/>
    <mergeCell ref="O14:O16"/>
    <mergeCell ref="A17:J17"/>
    <mergeCell ref="B19:B20"/>
    <mergeCell ref="C19:C20"/>
    <mergeCell ref="D19:D20"/>
    <mergeCell ref="E19:E20"/>
    <mergeCell ref="F19:F20"/>
    <mergeCell ref="I19:I20"/>
    <mergeCell ref="B14:B16"/>
    <mergeCell ref="C14:C16"/>
    <mergeCell ref="D14:D16"/>
    <mergeCell ref="E14:E16"/>
    <mergeCell ref="F14:F16"/>
    <mergeCell ref="I14:I16"/>
    <mergeCell ref="J19:J20"/>
    <mergeCell ref="L19:L20"/>
    <mergeCell ref="O19:O20"/>
    <mergeCell ref="B21:B22"/>
    <mergeCell ref="C21:C22"/>
    <mergeCell ref="D21:D22"/>
    <mergeCell ref="E21:E22"/>
    <mergeCell ref="F21:F22"/>
    <mergeCell ref="I21:I22"/>
    <mergeCell ref="J21:J22"/>
    <mergeCell ref="L21:L22"/>
    <mergeCell ref="O21:O22"/>
    <mergeCell ref="B23:B24"/>
    <mergeCell ref="C23:C24"/>
    <mergeCell ref="D23:D24"/>
    <mergeCell ref="E23:E24"/>
    <mergeCell ref="F23:F24"/>
    <mergeCell ref="I23:I24"/>
    <mergeCell ref="J23:J24"/>
    <mergeCell ref="L23:L24"/>
    <mergeCell ref="O23:O24"/>
    <mergeCell ref="B25:B26"/>
    <mergeCell ref="C25:C26"/>
    <mergeCell ref="D25:D26"/>
    <mergeCell ref="E25:E26"/>
    <mergeCell ref="F25:F26"/>
    <mergeCell ref="I25:I26"/>
    <mergeCell ref="J25:J26"/>
    <mergeCell ref="L25:L26"/>
    <mergeCell ref="O25:O26"/>
    <mergeCell ref="J27:J28"/>
    <mergeCell ref="L27:L28"/>
    <mergeCell ref="O27:O28"/>
    <mergeCell ref="B29:B30"/>
    <mergeCell ref="C29:C30"/>
    <mergeCell ref="D29:D30"/>
    <mergeCell ref="E29:E30"/>
    <mergeCell ref="F29:F30"/>
    <mergeCell ref="I29:I30"/>
    <mergeCell ref="J29:J30"/>
    <mergeCell ref="B27:B28"/>
    <mergeCell ref="C27:C28"/>
    <mergeCell ref="D27:D28"/>
    <mergeCell ref="E27:E28"/>
    <mergeCell ref="F27:F28"/>
    <mergeCell ref="I27:I28"/>
    <mergeCell ref="I35:I36"/>
    <mergeCell ref="J35:J36"/>
    <mergeCell ref="L35:L36"/>
    <mergeCell ref="O35:O36"/>
    <mergeCell ref="A37:J37"/>
    <mergeCell ref="A38:J38"/>
    <mergeCell ref="L29:L30"/>
    <mergeCell ref="O29:O30"/>
    <mergeCell ref="A31:J31"/>
    <mergeCell ref="I33:I34"/>
    <mergeCell ref="J33:J34"/>
    <mergeCell ref="L33:L34"/>
    <mergeCell ref="O33:O34"/>
    <mergeCell ref="A46:J46"/>
    <mergeCell ref="A47:J47"/>
    <mergeCell ref="A58:J58"/>
    <mergeCell ref="A59:J59"/>
    <mergeCell ref="A70:J70"/>
    <mergeCell ref="A71:J71"/>
    <mergeCell ref="J39:J40"/>
    <mergeCell ref="L39:L40"/>
    <mergeCell ref="A41:J41"/>
    <mergeCell ref="A45:J45"/>
    <mergeCell ref="A39:A40"/>
    <mergeCell ref="B39:C39"/>
    <mergeCell ref="E39:E40"/>
    <mergeCell ref="F39:F40"/>
    <mergeCell ref="H39:H40"/>
    <mergeCell ref="I39:I40"/>
    <mergeCell ref="B136:G136"/>
    <mergeCell ref="B138:H138"/>
    <mergeCell ref="B139:H139"/>
    <mergeCell ref="B140:H140"/>
    <mergeCell ref="B142:H142"/>
    <mergeCell ref="B143:H143"/>
    <mergeCell ref="A82:J82"/>
    <mergeCell ref="A91:J91"/>
    <mergeCell ref="A105:J105"/>
    <mergeCell ref="A120:J120"/>
    <mergeCell ref="A134:J134"/>
    <mergeCell ref="A135:J135"/>
    <mergeCell ref="B119:H119"/>
    <mergeCell ref="B149:H149"/>
    <mergeCell ref="B150:H150"/>
    <mergeCell ref="B151:F151"/>
    <mergeCell ref="B152:F152"/>
    <mergeCell ref="B153:H153"/>
    <mergeCell ref="B154:F154"/>
    <mergeCell ref="B144:H144"/>
    <mergeCell ref="B145:H145"/>
    <mergeCell ref="B146:H146"/>
    <mergeCell ref="B147:H147"/>
    <mergeCell ref="B148:H148"/>
    <mergeCell ref="B155:F155"/>
    <mergeCell ref="B157:F157"/>
    <mergeCell ref="A158:J158"/>
    <mergeCell ref="A159:J159"/>
    <mergeCell ref="B160:B162"/>
    <mergeCell ref="C160:C162"/>
    <mergeCell ref="D160:D162"/>
    <mergeCell ref="E160:E162"/>
    <mergeCell ref="F160:F162"/>
    <mergeCell ref="I160:I162"/>
    <mergeCell ref="J160:J162"/>
    <mergeCell ref="B156:F156"/>
    <mergeCell ref="L160:L162"/>
    <mergeCell ref="O160:O162"/>
    <mergeCell ref="B163:B165"/>
    <mergeCell ref="C163:C165"/>
    <mergeCell ref="D163:D165"/>
    <mergeCell ref="E163:E165"/>
    <mergeCell ref="F163:F165"/>
    <mergeCell ref="I163:I165"/>
    <mergeCell ref="J163:J165"/>
    <mergeCell ref="L163:L165"/>
    <mergeCell ref="O163:O165"/>
    <mergeCell ref="B166:B168"/>
    <mergeCell ref="C166:C168"/>
    <mergeCell ref="D166:D168"/>
    <mergeCell ref="E166:E168"/>
    <mergeCell ref="F166:F168"/>
    <mergeCell ref="I166:I168"/>
    <mergeCell ref="J166:J168"/>
    <mergeCell ref="L166:L168"/>
    <mergeCell ref="O166:O168"/>
    <mergeCell ref="A169:J169"/>
    <mergeCell ref="B171:B172"/>
    <mergeCell ref="C171:C172"/>
    <mergeCell ref="D171:D172"/>
    <mergeCell ref="E171:E172"/>
    <mergeCell ref="F171:F172"/>
    <mergeCell ref="I171:I172"/>
    <mergeCell ref="J171:J172"/>
    <mergeCell ref="L171:L172"/>
    <mergeCell ref="O171:O172"/>
    <mergeCell ref="B173:B174"/>
    <mergeCell ref="C173:C174"/>
    <mergeCell ref="D173:D174"/>
    <mergeCell ref="E173:E174"/>
    <mergeCell ref="F173:F174"/>
    <mergeCell ref="I173:I174"/>
    <mergeCell ref="J173:J174"/>
    <mergeCell ref="L173:L174"/>
    <mergeCell ref="O173:O174"/>
    <mergeCell ref="J175:J176"/>
    <mergeCell ref="L175:L176"/>
    <mergeCell ref="O175:O176"/>
    <mergeCell ref="B177:B178"/>
    <mergeCell ref="C177:C178"/>
    <mergeCell ref="D177:D178"/>
    <mergeCell ref="E177:E178"/>
    <mergeCell ref="F177:F178"/>
    <mergeCell ref="I177:I178"/>
    <mergeCell ref="J177:J178"/>
    <mergeCell ref="B175:B176"/>
    <mergeCell ref="C175:C176"/>
    <mergeCell ref="D175:D176"/>
    <mergeCell ref="E175:E176"/>
    <mergeCell ref="F175:F176"/>
    <mergeCell ref="I175:I176"/>
    <mergeCell ref="L177:L178"/>
    <mergeCell ref="O177:O178"/>
    <mergeCell ref="A194:J194"/>
    <mergeCell ref="A205:J205"/>
    <mergeCell ref="B207:G207"/>
    <mergeCell ref="B209:H209"/>
    <mergeCell ref="B210:H210"/>
    <mergeCell ref="O179:O180"/>
    <mergeCell ref="B181:B182"/>
    <mergeCell ref="C181:C182"/>
    <mergeCell ref="D181:D182"/>
    <mergeCell ref="E181:E182"/>
    <mergeCell ref="F181:F182"/>
    <mergeCell ref="I181:I182"/>
    <mergeCell ref="J181:J182"/>
    <mergeCell ref="L181:L182"/>
    <mergeCell ref="O181:O182"/>
    <mergeCell ref="B179:B180"/>
    <mergeCell ref="C179:C180"/>
    <mergeCell ref="D179:D180"/>
    <mergeCell ref="E179:E180"/>
    <mergeCell ref="F179:F180"/>
    <mergeCell ref="I179:I180"/>
    <mergeCell ref="J179:J180"/>
    <mergeCell ref="L179:L180"/>
    <mergeCell ref="A183:J183"/>
    <mergeCell ref="B220:F220"/>
    <mergeCell ref="B221:F221"/>
    <mergeCell ref="B222:F222"/>
    <mergeCell ref="B211:H211"/>
    <mergeCell ref="B212:H212"/>
    <mergeCell ref="B216:H216"/>
    <mergeCell ref="B217:H217"/>
    <mergeCell ref="B218:F218"/>
    <mergeCell ref="B219:F219"/>
    <mergeCell ref="B213:H213"/>
    <mergeCell ref="B214:H214"/>
    <mergeCell ref="B215:H215"/>
  </mergeCells>
  <pageMargins left="0.59055118110236227" right="0.59055118110236227" top="0.59055118110236227" bottom="0.59055118110236227" header="0.51181102362204722" footer="0.51181102362204722"/>
  <pageSetup paperSize="9" scale="23"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499984740745262"/>
  </sheetPr>
  <dimension ref="A1:W212"/>
  <sheetViews>
    <sheetView zoomScaleNormal="100" zoomScaleSheetLayoutView="100" workbookViewId="0">
      <pane xSplit="1" ySplit="2" topLeftCell="B3" activePane="bottomRight" state="frozen"/>
      <selection activeCell="K5" sqref="K5:M5"/>
      <selection pane="topRight" activeCell="K5" sqref="K5:M5"/>
      <selection pane="bottomLeft" activeCell="K5" sqref="K5:M5"/>
      <selection pane="bottomRight" sqref="A1:A2"/>
    </sheetView>
  </sheetViews>
  <sheetFormatPr defaultColWidth="9" defaultRowHeight="12.75"/>
  <cols>
    <col min="1" max="1" width="22.5703125" style="22" customWidth="1"/>
    <col min="2" max="3" width="8.7109375" style="11" customWidth="1"/>
    <col min="4" max="4" width="8.5703125" style="11" customWidth="1"/>
    <col min="5" max="5" width="12.140625" style="11" customWidth="1"/>
    <col min="6" max="6" width="9.42578125" style="11" customWidth="1"/>
    <col min="7" max="7" width="12.42578125" style="11" customWidth="1"/>
    <col min="8" max="8" width="7.28515625" style="28" customWidth="1"/>
    <col min="9" max="9" width="16.85546875" style="261" customWidth="1"/>
    <col min="10" max="10" width="7.5703125" style="78" customWidth="1"/>
    <col min="11" max="11" width="1.7109375" style="182" customWidth="1"/>
    <col min="12" max="12" width="12.5703125" style="78" customWidth="1"/>
    <col min="13" max="13" width="10.140625" style="182" customWidth="1"/>
    <col min="14" max="15" width="10.140625" style="1056" customWidth="1"/>
    <col min="16" max="17" width="9.140625" style="182" hidden="1" customWidth="1"/>
    <col min="18" max="18" width="9" style="75" hidden="1" customWidth="1"/>
    <col min="19" max="19" width="7.140625" style="75" hidden="1" customWidth="1"/>
    <col min="20" max="20" width="6.7109375" style="75" hidden="1" customWidth="1"/>
    <col min="21" max="21" width="7.42578125" style="75" hidden="1" customWidth="1"/>
    <col min="22" max="23" width="9" style="75" hidden="1" customWidth="1"/>
    <col min="24" max="16384" width="9" style="11"/>
  </cols>
  <sheetData>
    <row r="1" spans="1:23" s="76" customFormat="1" ht="30.75" customHeight="1">
      <c r="A1" s="1590" t="s">
        <v>115</v>
      </c>
      <c r="B1" s="1557" t="s">
        <v>230</v>
      </c>
      <c r="C1" s="1557"/>
      <c r="D1" s="1060" t="s">
        <v>125</v>
      </c>
      <c r="E1" s="1557" t="s">
        <v>126</v>
      </c>
      <c r="F1" s="1557" t="s">
        <v>577</v>
      </c>
      <c r="G1" s="1060" t="s">
        <v>97</v>
      </c>
      <c r="H1" s="1557" t="s">
        <v>11</v>
      </c>
      <c r="I1" s="1592" t="s">
        <v>5</v>
      </c>
      <c r="J1" s="1594" t="s">
        <v>96</v>
      </c>
      <c r="K1" s="1018"/>
      <c r="L1" s="1553" t="s">
        <v>501</v>
      </c>
      <c r="M1" s="1018"/>
      <c r="N1" s="1057"/>
      <c r="O1" s="1057"/>
      <c r="P1" s="1018" t="s">
        <v>93</v>
      </c>
      <c r="Q1" s="1018" t="s">
        <v>94</v>
      </c>
      <c r="R1" s="1018" t="s">
        <v>95</v>
      </c>
      <c r="S1" s="1019" t="s">
        <v>87</v>
      </c>
      <c r="T1" s="1019" t="s">
        <v>88</v>
      </c>
      <c r="U1" s="1019" t="s">
        <v>89</v>
      </c>
      <c r="V1" s="1019" t="s">
        <v>91</v>
      </c>
      <c r="W1" s="1019" t="s">
        <v>90</v>
      </c>
    </row>
    <row r="2" spans="1:23" s="76" customFormat="1" ht="18.75" customHeight="1" thickBot="1">
      <c r="A2" s="1577"/>
      <c r="B2" s="1061" t="s">
        <v>129</v>
      </c>
      <c r="C2" s="1061" t="s">
        <v>130</v>
      </c>
      <c r="D2" s="1061" t="s">
        <v>131</v>
      </c>
      <c r="E2" s="1558"/>
      <c r="F2" s="1558"/>
      <c r="G2" s="1061" t="s">
        <v>309</v>
      </c>
      <c r="H2" s="1558"/>
      <c r="I2" s="1584"/>
      <c r="J2" s="1586"/>
      <c r="K2" s="1018"/>
      <c r="L2" s="1554"/>
      <c r="M2" s="1018"/>
      <c r="N2" s="1057"/>
      <c r="O2" s="1057"/>
      <c r="P2" s="1018"/>
      <c r="Q2" s="1018"/>
      <c r="R2" s="187"/>
      <c r="S2" s="187"/>
      <c r="T2" s="187"/>
      <c r="U2" s="187"/>
      <c r="V2" s="187"/>
      <c r="W2" s="187"/>
    </row>
    <row r="3" spans="1:23" s="76" customFormat="1" ht="21" customHeight="1" thickBot="1">
      <c r="A3" s="1573" t="s">
        <v>575</v>
      </c>
      <c r="B3" s="1574"/>
      <c r="C3" s="1574"/>
      <c r="D3" s="1574"/>
      <c r="E3" s="1574"/>
      <c r="F3" s="1574"/>
      <c r="G3" s="1574"/>
      <c r="H3" s="1574"/>
      <c r="I3" s="1574"/>
      <c r="J3" s="1575"/>
      <c r="K3" s="180"/>
      <c r="L3" s="478"/>
      <c r="M3" s="180"/>
      <c r="N3" s="180"/>
      <c r="O3" s="180"/>
      <c r="P3" s="260">
        <f>SUM(P5:P211)</f>
        <v>0</v>
      </c>
      <c r="Q3" s="260">
        <f>SUM(Q5:Q211)</f>
        <v>0</v>
      </c>
      <c r="R3" s="260">
        <f>SUM(R5:R211)</f>
        <v>0</v>
      </c>
      <c r="S3" s="187"/>
      <c r="T3" s="187"/>
      <c r="U3" s="187"/>
      <c r="V3" s="187"/>
      <c r="W3" s="187"/>
    </row>
    <row r="4" spans="1:23" ht="24" customHeight="1" thickBot="1">
      <c r="A4" s="425" t="s">
        <v>1847</v>
      </c>
      <c r="B4" s="245"/>
      <c r="C4" s="245"/>
      <c r="D4" s="245"/>
      <c r="E4" s="245"/>
      <c r="F4" s="245"/>
      <c r="G4" s="245"/>
      <c r="H4" s="245"/>
      <c r="I4" s="273"/>
      <c r="J4" s="246"/>
      <c r="K4" s="1086"/>
      <c r="L4" s="462"/>
      <c r="M4" s="1086"/>
      <c r="N4" s="1086"/>
      <c r="O4" s="1086"/>
      <c r="P4" s="1020"/>
      <c r="Q4" s="1021"/>
      <c r="R4" s="1021"/>
      <c r="S4" s="1022"/>
      <c r="T4" s="1022"/>
      <c r="U4" s="1022"/>
      <c r="V4" s="101"/>
    </row>
    <row r="5" spans="1:23" s="76" customFormat="1" ht="15" customHeight="1">
      <c r="A5" s="226" t="s">
        <v>1733</v>
      </c>
      <c r="B5" s="1596">
        <v>2.98</v>
      </c>
      <c r="C5" s="1599">
        <v>2.61</v>
      </c>
      <c r="D5" s="1602">
        <v>0.53</v>
      </c>
      <c r="E5" s="1608">
        <v>10</v>
      </c>
      <c r="F5" s="1608">
        <v>27</v>
      </c>
      <c r="G5" s="539" t="s">
        <v>218</v>
      </c>
      <c r="H5" s="1063">
        <v>16.5</v>
      </c>
      <c r="I5" s="1611" t="s">
        <v>1349</v>
      </c>
      <c r="J5" s="1579"/>
      <c r="K5" s="186"/>
      <c r="L5" s="1581">
        <v>158000</v>
      </c>
      <c r="M5" s="186"/>
      <c r="N5" s="186"/>
      <c r="O5" s="186"/>
      <c r="P5" s="1561"/>
      <c r="Q5" s="1021">
        <f>IF(OR(V5="",$J$5=""),0,$J$5*V5)</f>
        <v>0</v>
      </c>
      <c r="R5" s="1021">
        <f t="shared" ref="Q5:R7" si="0">IF(OR(W5="",$J$5=""),0,$J$5*W5)</f>
        <v>0</v>
      </c>
      <c r="S5" s="313">
        <v>670</v>
      </c>
      <c r="T5" s="313">
        <v>290</v>
      </c>
      <c r="U5" s="313">
        <v>670</v>
      </c>
      <c r="V5" s="302">
        <f>(S5/1000)*(T5/1000)*(U5/1000)</f>
        <v>0.13018100000000002</v>
      </c>
      <c r="W5" s="313">
        <v>22.5</v>
      </c>
    </row>
    <row r="6" spans="1:23" s="76" customFormat="1" ht="15" customHeight="1">
      <c r="A6" s="227" t="s">
        <v>140</v>
      </c>
      <c r="B6" s="1597"/>
      <c r="C6" s="1600"/>
      <c r="D6" s="1603"/>
      <c r="E6" s="1609"/>
      <c r="F6" s="1609"/>
      <c r="G6" s="540" t="s">
        <v>295</v>
      </c>
      <c r="H6" s="1064">
        <v>2.5</v>
      </c>
      <c r="I6" s="1612"/>
      <c r="J6" s="1614"/>
      <c r="K6" s="186"/>
      <c r="L6" s="1615"/>
      <c r="M6" s="186"/>
      <c r="N6" s="186"/>
      <c r="O6" s="186"/>
      <c r="P6" s="1561"/>
      <c r="Q6" s="1021">
        <f t="shared" si="0"/>
        <v>0</v>
      </c>
      <c r="R6" s="1021">
        <f t="shared" si="0"/>
        <v>0</v>
      </c>
      <c r="S6" s="313">
        <v>715</v>
      </c>
      <c r="T6" s="313">
        <v>123</v>
      </c>
      <c r="U6" s="313">
        <v>715</v>
      </c>
      <c r="V6" s="302">
        <f t="shared" ref="V6:V13" si="1">(S6/1000)*(T6/1000)*(U6/1000)</f>
        <v>6.2880674999999997E-2</v>
      </c>
      <c r="W6" s="313">
        <v>4.5</v>
      </c>
    </row>
    <row r="7" spans="1:23" s="76" customFormat="1" ht="15" customHeight="1" thickBot="1">
      <c r="A7" s="228" t="s">
        <v>1402</v>
      </c>
      <c r="B7" s="1598"/>
      <c r="C7" s="1601"/>
      <c r="D7" s="1604"/>
      <c r="E7" s="1610"/>
      <c r="F7" s="1610"/>
      <c r="G7" s="541" t="s">
        <v>318</v>
      </c>
      <c r="H7" s="1065">
        <v>0.3</v>
      </c>
      <c r="I7" s="1613"/>
      <c r="J7" s="1580"/>
      <c r="K7" s="186"/>
      <c r="L7" s="1582"/>
      <c r="M7" s="186"/>
      <c r="N7" s="186"/>
      <c r="O7" s="186"/>
      <c r="P7" s="1561"/>
      <c r="Q7" s="1021">
        <f>IF(OR(V7="",$J$5=""),0,$J$5*V7)</f>
        <v>0</v>
      </c>
      <c r="R7" s="1021">
        <f t="shared" si="0"/>
        <v>0</v>
      </c>
      <c r="S7" s="313">
        <v>270</v>
      </c>
      <c r="T7" s="313">
        <v>50</v>
      </c>
      <c r="U7" s="313">
        <v>395</v>
      </c>
      <c r="V7" s="302">
        <f t="shared" si="1"/>
        <v>5.3325000000000004E-3</v>
      </c>
      <c r="W7" s="1023">
        <v>0.60971428571428565</v>
      </c>
    </row>
    <row r="8" spans="1:23" s="76" customFormat="1" ht="15" customHeight="1">
      <c r="A8" s="226" t="s">
        <v>1734</v>
      </c>
      <c r="B8" s="1596">
        <v>3.69</v>
      </c>
      <c r="C8" s="1599">
        <v>4.08</v>
      </c>
      <c r="D8" s="1602">
        <v>0.7</v>
      </c>
      <c r="E8" s="1608">
        <v>11.48</v>
      </c>
      <c r="F8" s="1608">
        <v>30</v>
      </c>
      <c r="G8" s="539" t="s">
        <v>218</v>
      </c>
      <c r="H8" s="1063">
        <v>16.5</v>
      </c>
      <c r="I8" s="1611" t="s">
        <v>1349</v>
      </c>
      <c r="J8" s="1579"/>
      <c r="K8" s="186"/>
      <c r="L8" s="1581">
        <v>166000</v>
      </c>
      <c r="M8" s="186"/>
      <c r="N8" s="186"/>
      <c r="O8" s="186"/>
      <c r="P8" s="1561"/>
      <c r="Q8" s="1021">
        <f t="shared" ref="Q8:R10" si="2">IF(OR(V8="",$J$8=""),0,$J$8*V8)</f>
        <v>0</v>
      </c>
      <c r="R8" s="1021">
        <f t="shared" si="2"/>
        <v>0</v>
      </c>
      <c r="S8" s="313">
        <v>670</v>
      </c>
      <c r="T8" s="313">
        <v>290</v>
      </c>
      <c r="U8" s="313">
        <v>670</v>
      </c>
      <c r="V8" s="302">
        <f t="shared" si="1"/>
        <v>0.13018100000000002</v>
      </c>
      <c r="W8" s="313">
        <v>22.5</v>
      </c>
    </row>
    <row r="9" spans="1:23" s="76" customFormat="1" ht="15" customHeight="1">
      <c r="A9" s="227" t="s">
        <v>140</v>
      </c>
      <c r="B9" s="1597"/>
      <c r="C9" s="1600"/>
      <c r="D9" s="1603"/>
      <c r="E9" s="1609"/>
      <c r="F9" s="1609"/>
      <c r="G9" s="540" t="s">
        <v>295</v>
      </c>
      <c r="H9" s="1064">
        <v>2.5</v>
      </c>
      <c r="I9" s="1612"/>
      <c r="J9" s="1614"/>
      <c r="K9" s="186"/>
      <c r="L9" s="1615"/>
      <c r="M9" s="186"/>
      <c r="N9" s="186"/>
      <c r="O9" s="186"/>
      <c r="P9" s="1561"/>
      <c r="Q9" s="1021">
        <f t="shared" si="2"/>
        <v>0</v>
      </c>
      <c r="R9" s="1021">
        <f t="shared" si="2"/>
        <v>0</v>
      </c>
      <c r="S9" s="313">
        <v>715</v>
      </c>
      <c r="T9" s="313">
        <v>123</v>
      </c>
      <c r="U9" s="313">
        <v>715</v>
      </c>
      <c r="V9" s="302">
        <f t="shared" si="1"/>
        <v>6.2880674999999997E-2</v>
      </c>
      <c r="W9" s="313">
        <v>4.5</v>
      </c>
    </row>
    <row r="10" spans="1:23" s="76" customFormat="1" ht="15" customHeight="1" thickBot="1">
      <c r="A10" s="228" t="s">
        <v>1402</v>
      </c>
      <c r="B10" s="1598"/>
      <c r="C10" s="1601"/>
      <c r="D10" s="1604"/>
      <c r="E10" s="1610"/>
      <c r="F10" s="1610"/>
      <c r="G10" s="541" t="s">
        <v>318</v>
      </c>
      <c r="H10" s="1065">
        <v>0.3</v>
      </c>
      <c r="I10" s="1613"/>
      <c r="J10" s="1580"/>
      <c r="K10" s="186"/>
      <c r="L10" s="1582"/>
      <c r="M10" s="186"/>
      <c r="N10" s="186"/>
      <c r="O10" s="186"/>
      <c r="P10" s="1561"/>
      <c r="Q10" s="1021">
        <f t="shared" si="2"/>
        <v>0</v>
      </c>
      <c r="R10" s="1021">
        <f t="shared" si="2"/>
        <v>0</v>
      </c>
      <c r="S10" s="313">
        <v>270</v>
      </c>
      <c r="T10" s="313">
        <v>50</v>
      </c>
      <c r="U10" s="313">
        <v>395</v>
      </c>
      <c r="V10" s="302">
        <f t="shared" si="1"/>
        <v>5.3325000000000004E-3</v>
      </c>
      <c r="W10" s="1023">
        <v>0.60971428571428565</v>
      </c>
    </row>
    <row r="11" spans="1:23" s="76" customFormat="1" ht="15" customHeight="1">
      <c r="A11" s="226" t="s">
        <v>1735</v>
      </c>
      <c r="B11" s="1596">
        <v>4.2</v>
      </c>
      <c r="C11" s="1599">
        <v>4.95</v>
      </c>
      <c r="D11" s="1602">
        <v>0.77400000000000002</v>
      </c>
      <c r="E11" s="1608">
        <v>12.32</v>
      </c>
      <c r="F11" s="1608">
        <v>32</v>
      </c>
      <c r="G11" s="539" t="s">
        <v>218</v>
      </c>
      <c r="H11" s="1063">
        <v>16.5</v>
      </c>
      <c r="I11" s="1611" t="s">
        <v>1349</v>
      </c>
      <c r="J11" s="1579"/>
      <c r="K11" s="186"/>
      <c r="L11" s="1581">
        <v>178000</v>
      </c>
      <c r="M11" s="186"/>
      <c r="N11" s="186"/>
      <c r="O11" s="186"/>
      <c r="P11" s="1561"/>
      <c r="Q11" s="1021">
        <f t="shared" ref="Q11:R13" si="3">IF(OR(V11="",$J$11=""),0,$J$11*V11)</f>
        <v>0</v>
      </c>
      <c r="R11" s="1021">
        <f t="shared" si="3"/>
        <v>0</v>
      </c>
      <c r="S11" s="313">
        <v>670</v>
      </c>
      <c r="T11" s="313">
        <v>290</v>
      </c>
      <c r="U11" s="313">
        <v>670</v>
      </c>
      <c r="V11" s="302">
        <f t="shared" si="1"/>
        <v>0.13018100000000002</v>
      </c>
      <c r="W11" s="313">
        <v>22.5</v>
      </c>
    </row>
    <row r="12" spans="1:23" s="76" customFormat="1" ht="15" customHeight="1">
      <c r="A12" s="227" t="s">
        <v>140</v>
      </c>
      <c r="B12" s="1597"/>
      <c r="C12" s="1600"/>
      <c r="D12" s="1603"/>
      <c r="E12" s="1609"/>
      <c r="F12" s="1609"/>
      <c r="G12" s="540" t="s">
        <v>295</v>
      </c>
      <c r="H12" s="1064">
        <v>2.5</v>
      </c>
      <c r="I12" s="1612"/>
      <c r="J12" s="1614"/>
      <c r="K12" s="186"/>
      <c r="L12" s="1615"/>
      <c r="M12" s="186"/>
      <c r="N12" s="186"/>
      <c r="O12" s="186"/>
      <c r="P12" s="1561"/>
      <c r="Q12" s="1021">
        <f t="shared" si="3"/>
        <v>0</v>
      </c>
      <c r="R12" s="1021">
        <f t="shared" si="3"/>
        <v>0</v>
      </c>
      <c r="S12" s="313">
        <v>715</v>
      </c>
      <c r="T12" s="313">
        <v>123</v>
      </c>
      <c r="U12" s="313">
        <v>715</v>
      </c>
      <c r="V12" s="302">
        <f t="shared" si="1"/>
        <v>6.2880674999999997E-2</v>
      </c>
      <c r="W12" s="313">
        <v>4.5</v>
      </c>
    </row>
    <row r="13" spans="1:23" s="76" customFormat="1" ht="15" customHeight="1" thickBot="1">
      <c r="A13" s="228" t="s">
        <v>1402</v>
      </c>
      <c r="B13" s="1598"/>
      <c r="C13" s="1601"/>
      <c r="D13" s="1604"/>
      <c r="E13" s="1610"/>
      <c r="F13" s="1610"/>
      <c r="G13" s="541" t="s">
        <v>318</v>
      </c>
      <c r="H13" s="1065">
        <v>0.3</v>
      </c>
      <c r="I13" s="1613"/>
      <c r="J13" s="1580"/>
      <c r="K13" s="186"/>
      <c r="L13" s="1582"/>
      <c r="M13" s="186"/>
      <c r="N13" s="186"/>
      <c r="O13" s="186"/>
      <c r="P13" s="1561"/>
      <c r="Q13" s="1021">
        <f t="shared" si="3"/>
        <v>0</v>
      </c>
      <c r="R13" s="1021">
        <f t="shared" si="3"/>
        <v>0</v>
      </c>
      <c r="S13" s="313">
        <v>270</v>
      </c>
      <c r="T13" s="313">
        <v>50</v>
      </c>
      <c r="U13" s="313">
        <v>395</v>
      </c>
      <c r="V13" s="302">
        <f t="shared" si="1"/>
        <v>5.3325000000000004E-3</v>
      </c>
      <c r="W13" s="1023">
        <v>0.60971428571428565</v>
      </c>
    </row>
    <row r="14" spans="1:23" s="1026" customFormat="1" ht="28.5" customHeight="1" thickBot="1">
      <c r="A14" s="1616" t="s">
        <v>2049</v>
      </c>
      <c r="B14" s="1617"/>
      <c r="C14" s="1617"/>
      <c r="D14" s="1617"/>
      <c r="E14" s="1617"/>
      <c r="F14" s="1617"/>
      <c r="G14" s="1617"/>
      <c r="H14" s="1617"/>
      <c r="I14" s="1617"/>
      <c r="J14" s="1618"/>
      <c r="K14" s="104"/>
      <c r="L14" s="479"/>
      <c r="M14" s="104"/>
      <c r="N14" s="104"/>
      <c r="O14" s="186"/>
      <c r="P14" s="1020"/>
      <c r="Q14" s="1021"/>
      <c r="R14" s="1021"/>
      <c r="S14" s="1024"/>
      <c r="T14" s="1024"/>
      <c r="U14" s="1024"/>
      <c r="V14" s="101"/>
      <c r="W14" s="1024"/>
    </row>
    <row r="15" spans="1:23" ht="24" customHeight="1" thickBot="1">
      <c r="A15" s="425" t="s">
        <v>1848</v>
      </c>
      <c r="B15" s="245"/>
      <c r="C15" s="245"/>
      <c r="D15" s="245"/>
      <c r="E15" s="245"/>
      <c r="F15" s="245"/>
      <c r="G15" s="245"/>
      <c r="H15" s="245"/>
      <c r="I15" s="273"/>
      <c r="J15" s="246"/>
      <c r="K15" s="1086"/>
      <c r="L15" s="462"/>
      <c r="M15" s="1086"/>
      <c r="N15" s="1086"/>
      <c r="O15" s="186"/>
      <c r="P15" s="1020"/>
      <c r="Q15" s="1021"/>
      <c r="R15" s="1021"/>
      <c r="S15" s="1022"/>
      <c r="T15" s="1022"/>
      <c r="U15" s="1022"/>
      <c r="V15" s="101"/>
    </row>
    <row r="16" spans="1:23" s="76" customFormat="1" ht="15" customHeight="1">
      <c r="A16" s="30" t="s">
        <v>1736</v>
      </c>
      <c r="B16" s="1562">
        <v>5.93</v>
      </c>
      <c r="C16" s="1562">
        <v>6.06</v>
      </c>
      <c r="D16" s="1564">
        <v>1.06</v>
      </c>
      <c r="E16" s="1566">
        <v>19.2</v>
      </c>
      <c r="F16" s="1568">
        <v>33</v>
      </c>
      <c r="G16" s="542" t="s">
        <v>141</v>
      </c>
      <c r="H16" s="1073">
        <v>23</v>
      </c>
      <c r="I16" s="1570" t="s">
        <v>1349</v>
      </c>
      <c r="J16" s="1579"/>
      <c r="K16" s="1086"/>
      <c r="L16" s="1581">
        <v>179000</v>
      </c>
      <c r="M16" s="1086"/>
      <c r="N16" s="1086"/>
      <c r="O16" s="186"/>
      <c r="P16" s="1561"/>
      <c r="Q16" s="1021">
        <f>IF(OR(V16="",$J$16=""),0,$J$16*V16)</f>
        <v>0</v>
      </c>
      <c r="R16" s="1021">
        <f>IF(OR(W16="",$J$16=""),0,$J$16*W16)</f>
        <v>0</v>
      </c>
      <c r="S16" s="313">
        <v>900</v>
      </c>
      <c r="T16" s="313">
        <v>237</v>
      </c>
      <c r="U16" s="313">
        <v>900</v>
      </c>
      <c r="V16" s="302">
        <f t="shared" ref="V16:V27" si="4">(S16/1000)*(T16/1000)*(U16/1000)</f>
        <v>0.19197</v>
      </c>
      <c r="W16" s="313">
        <v>28</v>
      </c>
    </row>
    <row r="17" spans="1:23" s="76" customFormat="1" ht="15" customHeight="1" thickBot="1">
      <c r="A17" s="21" t="s">
        <v>142</v>
      </c>
      <c r="B17" s="1563"/>
      <c r="C17" s="1563"/>
      <c r="D17" s="1565"/>
      <c r="E17" s="1567"/>
      <c r="F17" s="1569"/>
      <c r="G17" s="541" t="s">
        <v>310</v>
      </c>
      <c r="H17" s="1065">
        <v>6</v>
      </c>
      <c r="I17" s="1571"/>
      <c r="J17" s="1580"/>
      <c r="K17" s="1086"/>
      <c r="L17" s="1582"/>
      <c r="M17" s="1086"/>
      <c r="N17" s="1086"/>
      <c r="O17" s="186"/>
      <c r="P17" s="1561"/>
      <c r="Q17" s="1021">
        <f>IF(OR(V17="",$J$16=""),0,$J$16*V17)</f>
        <v>0</v>
      </c>
      <c r="R17" s="1021">
        <f>IF(OR(W17="",$J$16=""),0,$J$16*W17)</f>
        <v>0</v>
      </c>
      <c r="S17" s="534">
        <v>1035</v>
      </c>
      <c r="T17" s="534">
        <v>90</v>
      </c>
      <c r="U17" s="534">
        <v>1035</v>
      </c>
      <c r="V17" s="302">
        <f t="shared" si="4"/>
        <v>9.6410249999999975E-2</v>
      </c>
      <c r="W17" s="313">
        <v>9</v>
      </c>
    </row>
    <row r="18" spans="1:23" s="76" customFormat="1" ht="15" customHeight="1">
      <c r="A18" s="30" t="s">
        <v>1737</v>
      </c>
      <c r="B18" s="1562">
        <v>6.12</v>
      </c>
      <c r="C18" s="1562">
        <v>6.27</v>
      </c>
      <c r="D18" s="1564">
        <v>1.1000000000000001</v>
      </c>
      <c r="E18" s="1566">
        <v>21.3</v>
      </c>
      <c r="F18" s="1568">
        <v>34</v>
      </c>
      <c r="G18" s="542" t="s">
        <v>141</v>
      </c>
      <c r="H18" s="1073">
        <v>23</v>
      </c>
      <c r="I18" s="1570" t="s">
        <v>1349</v>
      </c>
      <c r="J18" s="1579"/>
      <c r="K18" s="1086"/>
      <c r="L18" s="1581">
        <v>189000</v>
      </c>
      <c r="M18" s="1086"/>
      <c r="N18" s="1086"/>
      <c r="O18" s="186"/>
      <c r="P18" s="1561"/>
      <c r="Q18" s="1021">
        <f>IF(OR(V18="",$J$18=""),0,$J$18*V18)</f>
        <v>0</v>
      </c>
      <c r="R18" s="1021">
        <f>IF(OR(W18="",$J$18=""),0,$J$18*W18)</f>
        <v>0</v>
      </c>
      <c r="S18" s="313">
        <v>900</v>
      </c>
      <c r="T18" s="313">
        <v>237</v>
      </c>
      <c r="U18" s="313">
        <v>900</v>
      </c>
      <c r="V18" s="302">
        <f t="shared" si="4"/>
        <v>0.19197</v>
      </c>
      <c r="W18" s="313">
        <v>28</v>
      </c>
    </row>
    <row r="19" spans="1:23" s="76" customFormat="1" ht="15" customHeight="1" thickBot="1">
      <c r="A19" s="21" t="s">
        <v>142</v>
      </c>
      <c r="B19" s="1563"/>
      <c r="C19" s="1563"/>
      <c r="D19" s="1565"/>
      <c r="E19" s="1567"/>
      <c r="F19" s="1569"/>
      <c r="G19" s="541" t="s">
        <v>310</v>
      </c>
      <c r="H19" s="1065">
        <v>6</v>
      </c>
      <c r="I19" s="1571"/>
      <c r="J19" s="1580"/>
      <c r="K19" s="1086"/>
      <c r="L19" s="1582"/>
      <c r="M19" s="1086"/>
      <c r="N19" s="1086"/>
      <c r="O19" s="186"/>
      <c r="P19" s="1561"/>
      <c r="Q19" s="1021">
        <f>IF(OR(V19="",$J$18=""),0,$J$18*V19)</f>
        <v>0</v>
      </c>
      <c r="R19" s="1021">
        <f>IF(OR(W19="",$J$18=""),0,$J$18*W19)</f>
        <v>0</v>
      </c>
      <c r="S19" s="534">
        <v>1035</v>
      </c>
      <c r="T19" s="534">
        <v>90</v>
      </c>
      <c r="U19" s="534">
        <v>1035</v>
      </c>
      <c r="V19" s="302">
        <f t="shared" si="4"/>
        <v>9.6410249999999975E-2</v>
      </c>
      <c r="W19" s="313">
        <v>9</v>
      </c>
    </row>
    <row r="20" spans="1:23" s="76" customFormat="1" ht="15" customHeight="1">
      <c r="A20" s="30" t="s">
        <v>1738</v>
      </c>
      <c r="B20" s="1562">
        <v>7.52</v>
      </c>
      <c r="C20" s="1562">
        <v>7.88</v>
      </c>
      <c r="D20" s="1564">
        <v>1.37</v>
      </c>
      <c r="E20" s="1566">
        <v>20.100000000000001</v>
      </c>
      <c r="F20" s="1568">
        <v>37</v>
      </c>
      <c r="G20" s="542" t="s">
        <v>143</v>
      </c>
      <c r="H20" s="1073">
        <v>27</v>
      </c>
      <c r="I20" s="1570" t="s">
        <v>1349</v>
      </c>
      <c r="J20" s="1579"/>
      <c r="K20" s="1086"/>
      <c r="L20" s="1581">
        <v>204000</v>
      </c>
      <c r="M20" s="1086"/>
      <c r="N20" s="1086"/>
      <c r="O20" s="186"/>
      <c r="P20" s="1561"/>
      <c r="Q20" s="1021">
        <f>IF(OR(V20="",$J$20=""),0,$J$20*V20)</f>
        <v>0</v>
      </c>
      <c r="R20" s="1021">
        <f>IF(OR(W20="",$J$20=""),0,$J$20*W20)</f>
        <v>0</v>
      </c>
      <c r="S20" s="534">
        <v>900</v>
      </c>
      <c r="T20" s="534">
        <v>330</v>
      </c>
      <c r="U20" s="534">
        <v>900</v>
      </c>
      <c r="V20" s="302">
        <f t="shared" si="4"/>
        <v>0.26730000000000004</v>
      </c>
      <c r="W20" s="313">
        <v>33</v>
      </c>
    </row>
    <row r="21" spans="1:23" s="76" customFormat="1" ht="15" customHeight="1" thickBot="1">
      <c r="A21" s="21" t="s">
        <v>142</v>
      </c>
      <c r="B21" s="1563"/>
      <c r="C21" s="1563"/>
      <c r="D21" s="1565"/>
      <c r="E21" s="1567"/>
      <c r="F21" s="1569"/>
      <c r="G21" s="541" t="s">
        <v>310</v>
      </c>
      <c r="H21" s="1065">
        <v>6</v>
      </c>
      <c r="I21" s="1571"/>
      <c r="J21" s="1580"/>
      <c r="K21" s="1086"/>
      <c r="L21" s="1582"/>
      <c r="M21" s="1086"/>
      <c r="N21" s="1086"/>
      <c r="O21" s="186"/>
      <c r="P21" s="1561"/>
      <c r="Q21" s="1021">
        <f>IF(OR(V21="",$J$20=""),0,$J$20*V21)</f>
        <v>0</v>
      </c>
      <c r="R21" s="1021">
        <f>IF(OR(W21="",$J$20=""),0,$J$20*W21)</f>
        <v>0</v>
      </c>
      <c r="S21" s="534">
        <v>1035</v>
      </c>
      <c r="T21" s="534">
        <v>90</v>
      </c>
      <c r="U21" s="534">
        <v>1035</v>
      </c>
      <c r="V21" s="302">
        <f t="shared" si="4"/>
        <v>9.6410249999999975E-2</v>
      </c>
      <c r="W21" s="313">
        <v>9</v>
      </c>
    </row>
    <row r="22" spans="1:23" s="76" customFormat="1" ht="15" customHeight="1">
      <c r="A22" s="30" t="s">
        <v>1739</v>
      </c>
      <c r="B22" s="1562">
        <v>7.84</v>
      </c>
      <c r="C22" s="1562">
        <v>8.49</v>
      </c>
      <c r="D22" s="1564">
        <v>1.43</v>
      </c>
      <c r="E22" s="1566">
        <v>22</v>
      </c>
      <c r="F22" s="1568">
        <v>39</v>
      </c>
      <c r="G22" s="542" t="s">
        <v>143</v>
      </c>
      <c r="H22" s="1073">
        <v>27</v>
      </c>
      <c r="I22" s="1570" t="s">
        <v>1349</v>
      </c>
      <c r="J22" s="1579"/>
      <c r="K22" s="1086"/>
      <c r="L22" s="1581">
        <v>206000</v>
      </c>
      <c r="M22" s="1086"/>
      <c r="N22" s="1086"/>
      <c r="O22" s="186"/>
      <c r="P22" s="1561"/>
      <c r="Q22" s="1021">
        <f>IF(OR(V22="",$J$22=""),0,$J$22*V22)</f>
        <v>0</v>
      </c>
      <c r="R22" s="1021">
        <f>IF(OR(W22="",$J$22=""),0,$J$22*W22)</f>
        <v>0</v>
      </c>
      <c r="S22" s="534">
        <v>900</v>
      </c>
      <c r="T22" s="534">
        <v>330</v>
      </c>
      <c r="U22" s="534">
        <v>900</v>
      </c>
      <c r="V22" s="302">
        <f t="shared" si="4"/>
        <v>0.26730000000000004</v>
      </c>
      <c r="W22" s="313">
        <v>33</v>
      </c>
    </row>
    <row r="23" spans="1:23" s="76" customFormat="1" ht="15" customHeight="1" thickBot="1">
      <c r="A23" s="1178" t="s">
        <v>142</v>
      </c>
      <c r="B23" s="1563"/>
      <c r="C23" s="1563"/>
      <c r="D23" s="1565"/>
      <c r="E23" s="1567"/>
      <c r="F23" s="1569"/>
      <c r="G23" s="541" t="s">
        <v>310</v>
      </c>
      <c r="H23" s="1065">
        <v>6</v>
      </c>
      <c r="I23" s="1571"/>
      <c r="J23" s="1580"/>
      <c r="K23" s="1086"/>
      <c r="L23" s="1582"/>
      <c r="M23" s="1086"/>
      <c r="N23" s="1086"/>
      <c r="O23" s="186"/>
      <c r="P23" s="1561"/>
      <c r="Q23" s="1021">
        <f>IF(OR(V23="",$J$22=""),0,$J$22*V23)</f>
        <v>0</v>
      </c>
      <c r="R23" s="1021">
        <f>IF(OR(W23="",$J$22=""),0,$J$22*W23)</f>
        <v>0</v>
      </c>
      <c r="S23" s="534">
        <v>1035</v>
      </c>
      <c r="T23" s="534">
        <v>90</v>
      </c>
      <c r="U23" s="534">
        <v>1035</v>
      </c>
      <c r="V23" s="302">
        <f t="shared" si="4"/>
        <v>9.6410249999999975E-2</v>
      </c>
      <c r="W23" s="313">
        <v>9</v>
      </c>
    </row>
    <row r="24" spans="1:23" s="76" customFormat="1" ht="15" customHeight="1">
      <c r="A24" s="30" t="s">
        <v>1740</v>
      </c>
      <c r="B24" s="1562">
        <v>7.87</v>
      </c>
      <c r="C24" s="1562">
        <v>9.16</v>
      </c>
      <c r="D24" s="1564">
        <v>1.44</v>
      </c>
      <c r="E24" s="1566">
        <v>22.3</v>
      </c>
      <c r="F24" s="1568">
        <v>41</v>
      </c>
      <c r="G24" s="542" t="s">
        <v>143</v>
      </c>
      <c r="H24" s="1073">
        <v>27</v>
      </c>
      <c r="I24" s="1570" t="s">
        <v>1349</v>
      </c>
      <c r="J24" s="1579"/>
      <c r="K24" s="1086"/>
      <c r="L24" s="1581">
        <v>221000</v>
      </c>
      <c r="M24" s="1086"/>
      <c r="N24" s="1086"/>
      <c r="O24" s="186"/>
      <c r="P24" s="1561"/>
      <c r="Q24" s="1021">
        <f>IF(OR(V24="",$J$24=""),0,$J$24*V24)</f>
        <v>0</v>
      </c>
      <c r="R24" s="1021">
        <f>IF(OR(W24="",$J$24=""),0,$J$24*W24)</f>
        <v>0</v>
      </c>
      <c r="S24" s="534">
        <v>900</v>
      </c>
      <c r="T24" s="534">
        <v>330</v>
      </c>
      <c r="U24" s="534">
        <v>900</v>
      </c>
      <c r="V24" s="302">
        <f t="shared" si="4"/>
        <v>0.26730000000000004</v>
      </c>
      <c r="W24" s="313">
        <v>33</v>
      </c>
    </row>
    <row r="25" spans="1:23" s="76" customFormat="1" ht="15" customHeight="1" thickBot="1">
      <c r="A25" s="21" t="s">
        <v>142</v>
      </c>
      <c r="B25" s="1563"/>
      <c r="C25" s="1563"/>
      <c r="D25" s="1565"/>
      <c r="E25" s="1567"/>
      <c r="F25" s="1569"/>
      <c r="G25" s="541" t="s">
        <v>310</v>
      </c>
      <c r="H25" s="1065">
        <v>6</v>
      </c>
      <c r="I25" s="1571"/>
      <c r="J25" s="1580"/>
      <c r="K25" s="1086"/>
      <c r="L25" s="1582"/>
      <c r="M25" s="1086"/>
      <c r="N25" s="1086"/>
      <c r="O25" s="186"/>
      <c r="P25" s="1561"/>
      <c r="Q25" s="1021">
        <f>IF(OR(V25="",$J$24=""),0,$J$24*V25)</f>
        <v>0</v>
      </c>
      <c r="R25" s="1021">
        <f>IF(OR(W25="",$J$24=""),0,$J$24*W25)</f>
        <v>0</v>
      </c>
      <c r="S25" s="534">
        <v>1035</v>
      </c>
      <c r="T25" s="534">
        <v>90</v>
      </c>
      <c r="U25" s="534">
        <v>1035</v>
      </c>
      <c r="V25" s="302">
        <f t="shared" si="4"/>
        <v>9.6410249999999975E-2</v>
      </c>
      <c r="W25" s="313">
        <v>9</v>
      </c>
    </row>
    <row r="26" spans="1:23" s="76" customFormat="1" ht="15" customHeight="1">
      <c r="A26" s="30" t="s">
        <v>1741</v>
      </c>
      <c r="B26" s="1562">
        <v>11.19</v>
      </c>
      <c r="C26" s="1562">
        <v>10.07</v>
      </c>
      <c r="D26" s="1564">
        <v>1.96</v>
      </c>
      <c r="E26" s="1566">
        <v>36.6</v>
      </c>
      <c r="F26" s="1568">
        <v>39</v>
      </c>
      <c r="G26" s="542" t="s">
        <v>143</v>
      </c>
      <c r="H26" s="1073">
        <v>30</v>
      </c>
      <c r="I26" s="1570" t="s">
        <v>1349</v>
      </c>
      <c r="J26" s="1579"/>
      <c r="K26" s="1086"/>
      <c r="L26" s="1581">
        <v>232000</v>
      </c>
      <c r="M26" s="1086"/>
      <c r="N26" s="1086"/>
      <c r="O26" s="186"/>
      <c r="P26" s="1561"/>
      <c r="Q26" s="1021">
        <f>IF(OR(V26="",$J$26=""),0,$J$26*V26)</f>
        <v>0</v>
      </c>
      <c r="R26" s="1021">
        <f>IF(OR(W26="",$J$26=""),0,$J$26*W26)</f>
        <v>0</v>
      </c>
      <c r="S26" s="534">
        <v>900</v>
      </c>
      <c r="T26" s="534">
        <v>330</v>
      </c>
      <c r="U26" s="534">
        <v>900</v>
      </c>
      <c r="V26" s="302">
        <f t="shared" si="4"/>
        <v>0.26730000000000004</v>
      </c>
      <c r="W26" s="313">
        <v>35</v>
      </c>
    </row>
    <row r="27" spans="1:23" s="76" customFormat="1" ht="15" customHeight="1" thickBot="1">
      <c r="A27" s="21" t="s">
        <v>142</v>
      </c>
      <c r="B27" s="1563"/>
      <c r="C27" s="1563"/>
      <c r="D27" s="1565"/>
      <c r="E27" s="1567"/>
      <c r="F27" s="1569"/>
      <c r="G27" s="541" t="s">
        <v>310</v>
      </c>
      <c r="H27" s="1065">
        <v>6</v>
      </c>
      <c r="I27" s="1571"/>
      <c r="J27" s="1580"/>
      <c r="K27" s="1086"/>
      <c r="L27" s="1582"/>
      <c r="M27" s="1086"/>
      <c r="N27" s="1086"/>
      <c r="O27" s="186"/>
      <c r="P27" s="1561"/>
      <c r="Q27" s="1021">
        <f>IF(OR(V27="",$J$26=""),0,$J$26*V27)</f>
        <v>0</v>
      </c>
      <c r="R27" s="1021">
        <f>IF(OR(W27="",$J$26=""),0,$J$26*W27)</f>
        <v>0</v>
      </c>
      <c r="S27" s="534">
        <v>1035</v>
      </c>
      <c r="T27" s="534">
        <v>90</v>
      </c>
      <c r="U27" s="534">
        <v>1035</v>
      </c>
      <c r="V27" s="302">
        <f t="shared" si="4"/>
        <v>9.6410249999999975E-2</v>
      </c>
      <c r="W27" s="313">
        <v>9</v>
      </c>
    </row>
    <row r="28" spans="1:23" s="1026" customFormat="1" ht="27" customHeight="1" thickBot="1">
      <c r="A28" s="1587" t="s">
        <v>2050</v>
      </c>
      <c r="B28" s="1588"/>
      <c r="C28" s="1588"/>
      <c r="D28" s="1588"/>
      <c r="E28" s="1588"/>
      <c r="F28" s="1588"/>
      <c r="G28" s="1588"/>
      <c r="H28" s="1588"/>
      <c r="I28" s="1588"/>
      <c r="J28" s="1589"/>
      <c r="K28" s="104"/>
      <c r="L28" s="479"/>
      <c r="M28" s="104"/>
      <c r="N28" s="104"/>
      <c r="O28" s="186"/>
      <c r="P28" s="1020"/>
      <c r="Q28" s="1021"/>
      <c r="R28" s="1021"/>
      <c r="S28" s="1024"/>
      <c r="T28" s="1024"/>
      <c r="U28" s="1024"/>
      <c r="V28" s="101"/>
      <c r="W28" s="1024"/>
    </row>
    <row r="29" spans="1:23" ht="24" customHeight="1" thickBot="1">
      <c r="A29" s="253" t="s">
        <v>1849</v>
      </c>
      <c r="B29" s="245"/>
      <c r="C29" s="245"/>
      <c r="D29" s="245"/>
      <c r="E29" s="245"/>
      <c r="F29" s="245"/>
      <c r="G29" s="245"/>
      <c r="H29" s="245"/>
      <c r="I29" s="273"/>
      <c r="J29" s="246"/>
      <c r="K29" s="1086"/>
      <c r="L29" s="462"/>
      <c r="M29" s="1086"/>
      <c r="N29" s="1086"/>
      <c r="O29" s="186"/>
      <c r="P29" s="1020"/>
      <c r="Q29" s="1021"/>
      <c r="R29" s="1021"/>
      <c r="S29" s="1022"/>
      <c r="T29" s="1022"/>
      <c r="U29" s="1022"/>
      <c r="V29" s="101"/>
    </row>
    <row r="30" spans="1:23" s="76" customFormat="1" ht="15" customHeight="1">
      <c r="A30" s="138" t="s">
        <v>1742</v>
      </c>
      <c r="B30" s="1080">
        <v>2.64</v>
      </c>
      <c r="C30" s="1080">
        <v>3.85</v>
      </c>
      <c r="D30" s="1066">
        <v>0.49</v>
      </c>
      <c r="E30" s="1063">
        <v>8.6300000000000008</v>
      </c>
      <c r="F30" s="1069">
        <v>33.5</v>
      </c>
      <c r="G30" s="19" t="s">
        <v>1710</v>
      </c>
      <c r="H30" s="1063">
        <v>12.5</v>
      </c>
      <c r="I30" s="1570" t="s">
        <v>1349</v>
      </c>
      <c r="J30" s="1579"/>
      <c r="K30" s="1086"/>
      <c r="L30" s="1581">
        <v>160000</v>
      </c>
      <c r="M30" s="181"/>
      <c r="N30" s="181"/>
      <c r="O30" s="186"/>
      <c r="P30" s="1561"/>
      <c r="Q30" s="1021">
        <f t="shared" ref="Q30:Q35" si="5">IF(OR(V30="",J30=""),0,J30*V30)</f>
        <v>0</v>
      </c>
      <c r="R30" s="1021">
        <f t="shared" ref="R30:R35" si="6">IF(OR(W30="",J30=""),0,J30*W30)</f>
        <v>0</v>
      </c>
      <c r="S30" s="313">
        <v>1155</v>
      </c>
      <c r="T30" s="313">
        <v>245</v>
      </c>
      <c r="U30" s="313">
        <v>490</v>
      </c>
      <c r="V30" s="302">
        <f t="shared" ref="V30:V35" si="7">(S30/1000)*(T30/1000)*(U30/1000)</f>
        <v>0.13865775</v>
      </c>
      <c r="W30" s="313">
        <v>16.600000000000001</v>
      </c>
    </row>
    <row r="31" spans="1:23" s="76" customFormat="1" ht="15" customHeight="1" thickBot="1">
      <c r="A31" s="189" t="s">
        <v>219</v>
      </c>
      <c r="B31" s="535"/>
      <c r="C31" s="535"/>
      <c r="D31" s="536"/>
      <c r="E31" s="537"/>
      <c r="F31" s="538"/>
      <c r="G31" s="1088" t="s">
        <v>291</v>
      </c>
      <c r="H31" s="537">
        <v>3.5</v>
      </c>
      <c r="I31" s="1571"/>
      <c r="J31" s="1580"/>
      <c r="K31" s="1086"/>
      <c r="L31" s="1582"/>
      <c r="M31" s="181"/>
      <c r="N31" s="181"/>
      <c r="O31" s="186"/>
      <c r="P31" s="1561"/>
      <c r="Q31" s="1021">
        <f t="shared" si="5"/>
        <v>0</v>
      </c>
      <c r="R31" s="1021">
        <f t="shared" si="6"/>
        <v>0</v>
      </c>
      <c r="S31" s="313">
        <v>1232</v>
      </c>
      <c r="T31" s="313">
        <v>107</v>
      </c>
      <c r="U31" s="313">
        <v>517</v>
      </c>
      <c r="V31" s="302">
        <f t="shared" si="7"/>
        <v>6.8153008000000001E-2</v>
      </c>
      <c r="W31" s="313">
        <v>5.2</v>
      </c>
    </row>
    <row r="32" spans="1:23" s="76" customFormat="1" ht="15" customHeight="1">
      <c r="A32" s="138" t="s">
        <v>1743</v>
      </c>
      <c r="B32" s="1080">
        <v>3.94</v>
      </c>
      <c r="C32" s="1080">
        <v>4.8600000000000003</v>
      </c>
      <c r="D32" s="1066">
        <v>0.6</v>
      </c>
      <c r="E32" s="1063">
        <v>23.85</v>
      </c>
      <c r="F32" s="1069">
        <v>30.4</v>
      </c>
      <c r="G32" s="19" t="s">
        <v>526</v>
      </c>
      <c r="H32" s="1063">
        <v>17.5</v>
      </c>
      <c r="I32" s="1570" t="s">
        <v>1349</v>
      </c>
      <c r="J32" s="1579"/>
      <c r="K32" s="1086"/>
      <c r="L32" s="1581">
        <v>205000</v>
      </c>
      <c r="M32" s="181"/>
      <c r="N32" s="181"/>
      <c r="O32" s="186"/>
      <c r="P32" s="1561"/>
      <c r="Q32" s="1021">
        <f t="shared" si="5"/>
        <v>0</v>
      </c>
      <c r="R32" s="1021">
        <f t="shared" si="6"/>
        <v>0</v>
      </c>
      <c r="S32" s="313">
        <v>1400</v>
      </c>
      <c r="T32" s="313">
        <v>295</v>
      </c>
      <c r="U32" s="313">
        <v>505</v>
      </c>
      <c r="V32" s="302">
        <f t="shared" si="7"/>
        <v>0.208565</v>
      </c>
      <c r="W32" s="313">
        <v>23.5</v>
      </c>
    </row>
    <row r="33" spans="1:23" s="76" customFormat="1" ht="15" customHeight="1" thickBot="1">
      <c r="A33" s="133" t="s">
        <v>978</v>
      </c>
      <c r="B33" s="1082"/>
      <c r="C33" s="1082"/>
      <c r="D33" s="1068"/>
      <c r="E33" s="1065"/>
      <c r="F33" s="1071"/>
      <c r="G33" s="1088" t="s">
        <v>292</v>
      </c>
      <c r="H33" s="1065">
        <v>4</v>
      </c>
      <c r="I33" s="1571"/>
      <c r="J33" s="1580"/>
      <c r="K33" s="1086"/>
      <c r="L33" s="1582"/>
      <c r="M33" s="181"/>
      <c r="N33" s="181"/>
      <c r="O33" s="186"/>
      <c r="P33" s="1561"/>
      <c r="Q33" s="1021">
        <f t="shared" si="5"/>
        <v>0</v>
      </c>
      <c r="R33" s="1021">
        <f t="shared" si="6"/>
        <v>0</v>
      </c>
      <c r="S33" s="313">
        <v>1410</v>
      </c>
      <c r="T33" s="313">
        <v>95</v>
      </c>
      <c r="U33" s="313">
        <v>560</v>
      </c>
      <c r="V33" s="302">
        <f t="shared" si="7"/>
        <v>7.5011999999999995E-2</v>
      </c>
      <c r="W33" s="313">
        <v>5.4</v>
      </c>
    </row>
    <row r="34" spans="1:23" s="76" customFormat="1" ht="15" customHeight="1">
      <c r="A34" s="138" t="s">
        <v>1744</v>
      </c>
      <c r="B34" s="1080">
        <v>5.09</v>
      </c>
      <c r="C34" s="1080">
        <v>6.49</v>
      </c>
      <c r="D34" s="1066">
        <v>0.87</v>
      </c>
      <c r="E34" s="1063">
        <v>38.22</v>
      </c>
      <c r="F34" s="1069">
        <v>33.1</v>
      </c>
      <c r="G34" s="19" t="s">
        <v>526</v>
      </c>
      <c r="H34" s="1063">
        <v>17.5</v>
      </c>
      <c r="I34" s="1570" t="s">
        <v>1349</v>
      </c>
      <c r="J34" s="1579"/>
      <c r="K34" s="1086"/>
      <c r="L34" s="1581">
        <v>217000</v>
      </c>
      <c r="M34" s="181"/>
      <c r="N34" s="1737"/>
      <c r="O34" s="1737"/>
      <c r="P34" s="1561"/>
      <c r="Q34" s="1021">
        <f t="shared" si="5"/>
        <v>0</v>
      </c>
      <c r="R34" s="1021">
        <f t="shared" si="6"/>
        <v>0</v>
      </c>
      <c r="S34" s="313">
        <v>1400</v>
      </c>
      <c r="T34" s="313">
        <v>295</v>
      </c>
      <c r="U34" s="313">
        <v>505</v>
      </c>
      <c r="V34" s="302">
        <f t="shared" si="7"/>
        <v>0.208565</v>
      </c>
      <c r="W34" s="313">
        <v>23.5</v>
      </c>
    </row>
    <row r="35" spans="1:23" s="76" customFormat="1" ht="15" customHeight="1" thickBot="1">
      <c r="A35" s="133" t="s">
        <v>978</v>
      </c>
      <c r="B35" s="1082"/>
      <c r="C35" s="1082"/>
      <c r="D35" s="1068"/>
      <c r="E35" s="1065"/>
      <c r="F35" s="1071"/>
      <c r="G35" s="1088" t="s">
        <v>292</v>
      </c>
      <c r="H35" s="1065">
        <v>4</v>
      </c>
      <c r="I35" s="1571"/>
      <c r="J35" s="1580"/>
      <c r="K35" s="1086"/>
      <c r="L35" s="1582"/>
      <c r="M35" s="181"/>
      <c r="N35" s="1737"/>
      <c r="O35" s="1737"/>
      <c r="P35" s="1561"/>
      <c r="Q35" s="1021">
        <f t="shared" si="5"/>
        <v>0</v>
      </c>
      <c r="R35" s="1021">
        <f t="shared" si="6"/>
        <v>0</v>
      </c>
      <c r="S35" s="313">
        <v>1410</v>
      </c>
      <c r="T35" s="313">
        <v>95</v>
      </c>
      <c r="U35" s="313">
        <v>560</v>
      </c>
      <c r="V35" s="302">
        <f t="shared" si="7"/>
        <v>7.5011999999999995E-2</v>
      </c>
      <c r="W35" s="313">
        <v>5.4</v>
      </c>
    </row>
    <row r="36" spans="1:23" s="76" customFormat="1" ht="30" customHeight="1" thickBot="1">
      <c r="A36" s="1616" t="s">
        <v>576</v>
      </c>
      <c r="B36" s="1617"/>
      <c r="C36" s="1617"/>
      <c r="D36" s="1617"/>
      <c r="E36" s="1617"/>
      <c r="F36" s="1617"/>
      <c r="G36" s="1617"/>
      <c r="H36" s="1617"/>
      <c r="I36" s="1617"/>
      <c r="J36" s="1618"/>
      <c r="K36" s="104"/>
      <c r="L36" s="479"/>
      <c r="M36" s="104"/>
      <c r="N36" s="104"/>
      <c r="O36" s="186"/>
      <c r="P36" s="1021"/>
      <c r="Q36" s="1021"/>
      <c r="R36" s="187"/>
      <c r="S36" s="187"/>
      <c r="T36" s="187"/>
      <c r="U36" s="101"/>
      <c r="V36" s="187"/>
      <c r="W36" s="187"/>
    </row>
    <row r="37" spans="1:23" ht="24" customHeight="1" thickBot="1">
      <c r="A37" s="1489" t="s">
        <v>1246</v>
      </c>
      <c r="B37" s="1490"/>
      <c r="C37" s="1490"/>
      <c r="D37" s="1490"/>
      <c r="E37" s="1490"/>
      <c r="F37" s="1490"/>
      <c r="G37" s="1490"/>
      <c r="H37" s="1490"/>
      <c r="I37" s="1490"/>
      <c r="J37" s="1491"/>
      <c r="K37" s="1086"/>
      <c r="L37" s="462"/>
      <c r="M37" s="1086"/>
      <c r="N37" s="1086"/>
      <c r="O37" s="186"/>
      <c r="P37" s="1020"/>
      <c r="Q37" s="1021"/>
      <c r="R37" s="1021"/>
      <c r="S37" s="1022"/>
      <c r="T37" s="1022"/>
      <c r="U37" s="1022"/>
      <c r="V37" s="101"/>
    </row>
    <row r="38" spans="1:23" ht="15" customHeight="1">
      <c r="A38" s="13" t="s">
        <v>1185</v>
      </c>
      <c r="B38" s="1081">
        <v>2.7</v>
      </c>
      <c r="C38" s="1081">
        <v>2.94</v>
      </c>
      <c r="D38" s="1067">
        <v>0.48</v>
      </c>
      <c r="E38" s="1081">
        <v>31.61</v>
      </c>
      <c r="F38" s="1358">
        <v>27</v>
      </c>
      <c r="G38" s="540" t="s">
        <v>1745</v>
      </c>
      <c r="H38" s="1064">
        <v>12.7</v>
      </c>
      <c r="I38" s="1027" t="s">
        <v>1349</v>
      </c>
      <c r="J38" s="1084"/>
      <c r="K38" s="1086"/>
      <c r="L38" s="366">
        <v>140000</v>
      </c>
      <c r="M38" s="1086"/>
      <c r="N38" s="1083"/>
      <c r="O38" s="1083"/>
      <c r="P38" s="1020"/>
      <c r="Q38" s="1021">
        <f>IF(OR(V38="",J38=""),0,J38*V38)</f>
        <v>0</v>
      </c>
      <c r="R38" s="1021">
        <f>IF(OR(W38="",J38=""),0,J38*W38)</f>
        <v>0</v>
      </c>
      <c r="S38" s="534">
        <v>1020</v>
      </c>
      <c r="T38" s="534">
        <v>390</v>
      </c>
      <c r="U38" s="534">
        <v>315</v>
      </c>
      <c r="V38" s="306">
        <f t="shared" ref="V38:V42" si="8">(S38/1000)*(T38/1000)*(U38/1000)</f>
        <v>0.125307</v>
      </c>
      <c r="W38" s="305">
        <v>17.3</v>
      </c>
    </row>
    <row r="39" spans="1:23" ht="15" customHeight="1">
      <c r="A39" s="13" t="s">
        <v>1186</v>
      </c>
      <c r="B39" s="1081">
        <v>2.91</v>
      </c>
      <c r="C39" s="1081">
        <v>3.23</v>
      </c>
      <c r="D39" s="1067">
        <v>0.51</v>
      </c>
      <c r="E39" s="1081">
        <v>37.200000000000003</v>
      </c>
      <c r="F39" s="1358">
        <v>23</v>
      </c>
      <c r="G39" s="540" t="s">
        <v>1745</v>
      </c>
      <c r="H39" s="1064">
        <v>12.7</v>
      </c>
      <c r="I39" s="1027" t="s">
        <v>1349</v>
      </c>
      <c r="J39" s="1084"/>
      <c r="K39" s="1086"/>
      <c r="L39" s="366">
        <v>144000</v>
      </c>
      <c r="M39" s="1086"/>
      <c r="N39" s="1083"/>
      <c r="O39" s="1083"/>
      <c r="P39" s="1020"/>
      <c r="Q39" s="1021">
        <f>IF(OR(V39="",J39=""),0,J39*V39)</f>
        <v>0</v>
      </c>
      <c r="R39" s="1021">
        <f>IF(OR(W39="",J39=""),0,J39*W39)</f>
        <v>0</v>
      </c>
      <c r="S39" s="534">
        <v>1020</v>
      </c>
      <c r="T39" s="534">
        <v>390</v>
      </c>
      <c r="U39" s="534">
        <v>315</v>
      </c>
      <c r="V39" s="306">
        <f t="shared" si="8"/>
        <v>0.125307</v>
      </c>
      <c r="W39" s="305">
        <v>17.600000000000001</v>
      </c>
    </row>
    <row r="40" spans="1:23" ht="15" customHeight="1">
      <c r="A40" s="13" t="s">
        <v>1187</v>
      </c>
      <c r="B40" s="1081">
        <v>3.81</v>
      </c>
      <c r="C40" s="1081">
        <v>4.3</v>
      </c>
      <c r="D40" s="1067">
        <v>0.67</v>
      </c>
      <c r="E40" s="1081">
        <v>56.8</v>
      </c>
      <c r="F40" s="1358">
        <v>35</v>
      </c>
      <c r="G40" s="540" t="s">
        <v>1745</v>
      </c>
      <c r="H40" s="1064">
        <v>12.7</v>
      </c>
      <c r="I40" s="1027" t="s">
        <v>1349</v>
      </c>
      <c r="J40" s="1084"/>
      <c r="K40" s="1086"/>
      <c r="L40" s="366">
        <v>148000</v>
      </c>
      <c r="M40" s="1086"/>
      <c r="N40" s="1083"/>
      <c r="O40" s="1083"/>
      <c r="P40" s="1020"/>
      <c r="Q40" s="1021">
        <f>IF(OR(V40="",J40=""),0,J40*V40)</f>
        <v>0</v>
      </c>
      <c r="R40" s="1021">
        <f>IF(OR(W40="",J40=""),0,J40*W40)</f>
        <v>0</v>
      </c>
      <c r="S40" s="534">
        <v>1020</v>
      </c>
      <c r="T40" s="534">
        <v>390</v>
      </c>
      <c r="U40" s="534">
        <v>315</v>
      </c>
      <c r="V40" s="306">
        <f t="shared" si="8"/>
        <v>0.125307</v>
      </c>
      <c r="W40" s="305">
        <v>16.3</v>
      </c>
    </row>
    <row r="41" spans="1:23" ht="15" customHeight="1">
      <c r="A41" s="13" t="s">
        <v>1188</v>
      </c>
      <c r="B41" s="1081">
        <v>4.47</v>
      </c>
      <c r="C41" s="1081">
        <v>4.84</v>
      </c>
      <c r="D41" s="1067">
        <v>0.77</v>
      </c>
      <c r="E41" s="1081">
        <v>41.2</v>
      </c>
      <c r="F41" s="1358">
        <v>30</v>
      </c>
      <c r="G41" s="540" t="s">
        <v>1189</v>
      </c>
      <c r="H41" s="1064">
        <v>15.1</v>
      </c>
      <c r="I41" s="1027" t="s">
        <v>1349</v>
      </c>
      <c r="J41" s="1084"/>
      <c r="K41" s="1086"/>
      <c r="L41" s="366">
        <v>160000</v>
      </c>
      <c r="M41" s="1086"/>
      <c r="N41" s="1083"/>
      <c r="O41" s="1083"/>
      <c r="P41" s="1020"/>
      <c r="Q41" s="1021">
        <f>IF(OR(V41="",J41=""),0,J41*V41)</f>
        <v>0</v>
      </c>
      <c r="R41" s="1021">
        <f>IF(OR(W41="",J41=""),0,J41*W41)</f>
        <v>0</v>
      </c>
      <c r="S41" s="534">
        <v>1180</v>
      </c>
      <c r="T41" s="534">
        <v>415</v>
      </c>
      <c r="U41" s="534">
        <v>315</v>
      </c>
      <c r="V41" s="306">
        <f t="shared" si="8"/>
        <v>0.15425549999999999</v>
      </c>
      <c r="W41" s="305">
        <v>19</v>
      </c>
    </row>
    <row r="42" spans="1:23" ht="15" customHeight="1" thickBot="1">
      <c r="A42" s="13" t="s">
        <v>1190</v>
      </c>
      <c r="B42" s="1081">
        <v>4.87</v>
      </c>
      <c r="C42" s="1081">
        <v>5.26</v>
      </c>
      <c r="D42" s="1067">
        <v>0.85</v>
      </c>
      <c r="E42" s="1081">
        <v>50.7</v>
      </c>
      <c r="F42" s="1358">
        <v>35</v>
      </c>
      <c r="G42" s="540" t="s">
        <v>1189</v>
      </c>
      <c r="H42" s="1064">
        <v>14.9</v>
      </c>
      <c r="I42" s="1027" t="s">
        <v>1349</v>
      </c>
      <c r="J42" s="1084"/>
      <c r="K42" s="1086"/>
      <c r="L42" s="366">
        <v>164000</v>
      </c>
      <c r="M42" s="1086"/>
      <c r="N42" s="1083"/>
      <c r="O42" s="1083"/>
      <c r="P42" s="1020"/>
      <c r="Q42" s="1021">
        <f>IF(OR(V42="",J42=""),0,J42*V42)</f>
        <v>0</v>
      </c>
      <c r="R42" s="1021">
        <f>IF(OR(W42="",J42=""),0,J42*W42)</f>
        <v>0</v>
      </c>
      <c r="S42" s="534">
        <v>1180</v>
      </c>
      <c r="T42" s="534">
        <v>415</v>
      </c>
      <c r="U42" s="534">
        <v>315</v>
      </c>
      <c r="V42" s="306">
        <f t="shared" si="8"/>
        <v>0.15425549999999999</v>
      </c>
      <c r="W42" s="305">
        <v>18.600000000000001</v>
      </c>
    </row>
    <row r="43" spans="1:23" s="76" customFormat="1" ht="27" customHeight="1" thickBot="1">
      <c r="A43" s="1728" t="s">
        <v>1746</v>
      </c>
      <c r="B43" s="1729"/>
      <c r="C43" s="1729"/>
      <c r="D43" s="1729"/>
      <c r="E43" s="1729"/>
      <c r="F43" s="1729"/>
      <c r="G43" s="1729"/>
      <c r="H43" s="1729"/>
      <c r="I43" s="1729"/>
      <c r="J43" s="1730"/>
      <c r="K43" s="104"/>
      <c r="L43" s="480"/>
      <c r="M43" s="104"/>
      <c r="N43" s="104"/>
      <c r="O43" s="186"/>
      <c r="P43" s="1020"/>
      <c r="Q43" s="1021"/>
      <c r="R43" s="1021"/>
      <c r="S43" s="187"/>
      <c r="T43" s="187"/>
      <c r="U43" s="187"/>
      <c r="V43" s="101"/>
      <c r="W43" s="187"/>
    </row>
    <row r="44" spans="1:23" s="76" customFormat="1" ht="24.75" customHeight="1">
      <c r="A44" s="1576" t="s">
        <v>115</v>
      </c>
      <c r="B44" s="1578" t="s">
        <v>230</v>
      </c>
      <c r="C44" s="1578"/>
      <c r="D44" s="1062" t="s">
        <v>125</v>
      </c>
      <c r="E44" s="1578" t="s">
        <v>235</v>
      </c>
      <c r="F44" s="1578" t="s">
        <v>301</v>
      </c>
      <c r="G44" s="1062" t="s">
        <v>97</v>
      </c>
      <c r="H44" s="1578" t="s">
        <v>11</v>
      </c>
      <c r="I44" s="1583" t="s">
        <v>5</v>
      </c>
      <c r="J44" s="1585" t="s">
        <v>96</v>
      </c>
      <c r="K44" s="1018"/>
      <c r="L44" s="1468"/>
      <c r="M44" s="1018"/>
      <c r="N44" s="1018"/>
      <c r="O44" s="186"/>
      <c r="P44" s="1018"/>
      <c r="Q44" s="1018"/>
      <c r="R44" s="1018"/>
      <c r="S44" s="1019"/>
      <c r="T44" s="1019"/>
      <c r="U44" s="1019"/>
      <c r="V44" s="1019"/>
      <c r="W44" s="1019"/>
    </row>
    <row r="45" spans="1:23" s="76" customFormat="1" ht="16.5" customHeight="1" thickBot="1">
      <c r="A45" s="1577"/>
      <c r="B45" s="1061" t="s">
        <v>129</v>
      </c>
      <c r="C45" s="1061" t="s">
        <v>130</v>
      </c>
      <c r="D45" s="1061" t="s">
        <v>131</v>
      </c>
      <c r="E45" s="1558"/>
      <c r="F45" s="1558"/>
      <c r="G45" s="1061" t="s">
        <v>309</v>
      </c>
      <c r="H45" s="1558"/>
      <c r="I45" s="1584"/>
      <c r="J45" s="1586"/>
      <c r="K45" s="1018"/>
      <c r="L45" s="1469"/>
      <c r="M45" s="1018"/>
      <c r="N45" s="1018"/>
      <c r="O45" s="186"/>
      <c r="P45" s="1018"/>
      <c r="Q45" s="1018"/>
      <c r="R45" s="187"/>
      <c r="S45" s="187"/>
      <c r="T45" s="187"/>
      <c r="U45" s="187"/>
      <c r="V45" s="187"/>
      <c r="W45" s="187"/>
    </row>
    <row r="46" spans="1:23" s="76" customFormat="1" ht="27" customHeight="1" thickBot="1">
      <c r="A46" s="1489" t="s">
        <v>1747</v>
      </c>
      <c r="B46" s="1490"/>
      <c r="C46" s="1490"/>
      <c r="D46" s="1490"/>
      <c r="E46" s="1490"/>
      <c r="F46" s="1490"/>
      <c r="G46" s="1490"/>
      <c r="H46" s="1490"/>
      <c r="I46" s="1490"/>
      <c r="J46" s="1491"/>
      <c r="K46" s="104"/>
      <c r="L46" s="462"/>
      <c r="M46" s="104"/>
      <c r="N46" s="104"/>
      <c r="O46" s="186"/>
      <c r="P46" s="1020"/>
      <c r="Q46" s="1021"/>
      <c r="R46" s="1021"/>
      <c r="S46" s="187"/>
      <c r="T46" s="187"/>
      <c r="U46" s="187"/>
      <c r="V46" s="101"/>
      <c r="W46" s="187"/>
    </row>
    <row r="47" spans="1:23" s="76" customFormat="1" ht="15" customHeight="1">
      <c r="A47" s="134" t="s">
        <v>1748</v>
      </c>
      <c r="B47" s="1081">
        <v>2.02</v>
      </c>
      <c r="C47" s="1081">
        <v>2.57</v>
      </c>
      <c r="D47" s="420">
        <v>0.37</v>
      </c>
      <c r="E47" s="421">
        <v>439</v>
      </c>
      <c r="F47" s="421">
        <v>24</v>
      </c>
      <c r="G47" s="422" t="s">
        <v>544</v>
      </c>
      <c r="H47" s="1064">
        <v>16.5</v>
      </c>
      <c r="I47" s="1027" t="s">
        <v>1349</v>
      </c>
      <c r="J47" s="223"/>
      <c r="K47" s="104"/>
      <c r="L47" s="366">
        <v>89000</v>
      </c>
      <c r="M47" s="186"/>
      <c r="N47" s="186"/>
      <c r="O47" s="186"/>
      <c r="P47" s="1020"/>
      <c r="Q47" s="1021">
        <f t="shared" ref="Q47:Q54" si="9">IF(OR(V47="",J47=""),0,J47*V47)</f>
        <v>0</v>
      </c>
      <c r="R47" s="1021">
        <f t="shared" ref="R47:R54" si="10">IF(OR(W47="",J47=""),0,J47*W47)</f>
        <v>0</v>
      </c>
      <c r="S47" s="313">
        <v>790</v>
      </c>
      <c r="T47" s="313">
        <v>260</v>
      </c>
      <c r="U47" s="313">
        <v>550</v>
      </c>
      <c r="V47" s="308">
        <f>(S47/1000)*(T47/1000)*(U47/1000)</f>
        <v>0.11297000000000003</v>
      </c>
      <c r="W47" s="313">
        <v>19</v>
      </c>
    </row>
    <row r="48" spans="1:23" s="76" customFormat="1" ht="15" customHeight="1">
      <c r="A48" s="135" t="s">
        <v>1749</v>
      </c>
      <c r="B48" s="1081">
        <v>2.82</v>
      </c>
      <c r="C48" s="1081">
        <v>3.56</v>
      </c>
      <c r="D48" s="1067">
        <v>0.51</v>
      </c>
      <c r="E48" s="1070">
        <v>615</v>
      </c>
      <c r="F48" s="1070">
        <v>26.7</v>
      </c>
      <c r="G48" s="540" t="s">
        <v>311</v>
      </c>
      <c r="H48" s="1064">
        <v>18.5</v>
      </c>
      <c r="I48" s="1027" t="s">
        <v>1349</v>
      </c>
      <c r="J48" s="224"/>
      <c r="K48" s="104"/>
      <c r="L48" s="366">
        <v>100000</v>
      </c>
      <c r="M48" s="186"/>
      <c r="N48" s="186"/>
      <c r="O48" s="186"/>
      <c r="P48" s="1020"/>
      <c r="Q48" s="1021">
        <f t="shared" si="9"/>
        <v>0</v>
      </c>
      <c r="R48" s="1021">
        <f t="shared" si="10"/>
        <v>0</v>
      </c>
      <c r="S48" s="313">
        <v>890</v>
      </c>
      <c r="T48" s="313">
        <v>260</v>
      </c>
      <c r="U48" s="313">
        <v>550</v>
      </c>
      <c r="V48" s="308">
        <f>(S48/1000)*(T48/1000)*(U48/1000)</f>
        <v>0.12727000000000002</v>
      </c>
      <c r="W48" s="313">
        <v>21.4</v>
      </c>
    </row>
    <row r="49" spans="1:23" s="76" customFormat="1" ht="15" customHeight="1">
      <c r="A49" s="135" t="s">
        <v>1750</v>
      </c>
      <c r="B49" s="1081">
        <v>3.3</v>
      </c>
      <c r="C49" s="1081">
        <v>4.1900000000000004</v>
      </c>
      <c r="D49" s="1067">
        <v>0.59</v>
      </c>
      <c r="E49" s="1070">
        <v>792</v>
      </c>
      <c r="F49" s="1070">
        <v>26.8</v>
      </c>
      <c r="G49" s="540" t="s">
        <v>312</v>
      </c>
      <c r="H49" s="1064">
        <v>20</v>
      </c>
      <c r="I49" s="1027" t="s">
        <v>1349</v>
      </c>
      <c r="J49" s="224"/>
      <c r="K49" s="104"/>
      <c r="L49" s="366">
        <v>104000</v>
      </c>
      <c r="M49" s="186"/>
      <c r="N49" s="186"/>
      <c r="O49" s="186"/>
      <c r="P49" s="1020"/>
      <c r="Q49" s="1021">
        <f t="shared" si="9"/>
        <v>0</v>
      </c>
      <c r="R49" s="1021">
        <f t="shared" si="10"/>
        <v>0</v>
      </c>
      <c r="S49" s="313">
        <v>990</v>
      </c>
      <c r="T49" s="313">
        <v>260</v>
      </c>
      <c r="U49" s="313">
        <v>550</v>
      </c>
      <c r="V49" s="308">
        <f t="shared" ref="V49:V54" si="11">(S49/1000)*(T49/1000)*(U49/1000)</f>
        <v>0.14157000000000003</v>
      </c>
      <c r="W49" s="313">
        <v>23.2</v>
      </c>
    </row>
    <row r="50" spans="1:23" s="76" customFormat="1" ht="15" customHeight="1">
      <c r="A50" s="135" t="s">
        <v>1751</v>
      </c>
      <c r="B50" s="1081">
        <v>3.83</v>
      </c>
      <c r="C50" s="1081">
        <v>4.84</v>
      </c>
      <c r="D50" s="1067">
        <v>0.68</v>
      </c>
      <c r="E50" s="1070">
        <v>887</v>
      </c>
      <c r="F50" s="1070">
        <v>29.4</v>
      </c>
      <c r="G50" s="540" t="s">
        <v>312</v>
      </c>
      <c r="H50" s="1064">
        <v>20</v>
      </c>
      <c r="I50" s="1027" t="s">
        <v>1349</v>
      </c>
      <c r="J50" s="224"/>
      <c r="K50" s="104"/>
      <c r="L50" s="366">
        <v>108000</v>
      </c>
      <c r="M50" s="186"/>
      <c r="N50" s="186"/>
      <c r="O50" s="186"/>
      <c r="P50" s="1020"/>
      <c r="Q50" s="1021">
        <f t="shared" si="9"/>
        <v>0</v>
      </c>
      <c r="R50" s="1021">
        <f t="shared" si="10"/>
        <v>0</v>
      </c>
      <c r="S50" s="313">
        <v>990</v>
      </c>
      <c r="T50" s="313">
        <v>260</v>
      </c>
      <c r="U50" s="313">
        <v>550</v>
      </c>
      <c r="V50" s="308">
        <f t="shared" si="11"/>
        <v>0.14157000000000003</v>
      </c>
      <c r="W50" s="313">
        <v>23.2</v>
      </c>
    </row>
    <row r="51" spans="1:23" s="76" customFormat="1" ht="15" customHeight="1">
      <c r="A51" s="135" t="s">
        <v>1752</v>
      </c>
      <c r="B51" s="1081">
        <v>4.78</v>
      </c>
      <c r="C51" s="1081">
        <v>6.25</v>
      </c>
      <c r="D51" s="1067">
        <v>0.85</v>
      </c>
      <c r="E51" s="1070">
        <v>1081</v>
      </c>
      <c r="F51" s="1070">
        <v>29.9</v>
      </c>
      <c r="G51" s="540" t="s">
        <v>313</v>
      </c>
      <c r="H51" s="1064">
        <v>22.2</v>
      </c>
      <c r="I51" s="1027" t="s">
        <v>1349</v>
      </c>
      <c r="J51" s="224"/>
      <c r="K51" s="104"/>
      <c r="L51" s="366">
        <v>113000</v>
      </c>
      <c r="M51" s="186"/>
      <c r="N51" s="186"/>
      <c r="O51" s="186"/>
      <c r="P51" s="1020"/>
      <c r="Q51" s="1021">
        <f t="shared" si="9"/>
        <v>0</v>
      </c>
      <c r="R51" s="1021">
        <f t="shared" si="10"/>
        <v>0</v>
      </c>
      <c r="S51" s="313">
        <v>1210</v>
      </c>
      <c r="T51" s="313">
        <v>260</v>
      </c>
      <c r="U51" s="313">
        <v>550</v>
      </c>
      <c r="V51" s="308">
        <f t="shared" si="11"/>
        <v>0.17303000000000002</v>
      </c>
      <c r="W51" s="313">
        <v>26</v>
      </c>
    </row>
    <row r="52" spans="1:23" s="76" customFormat="1" ht="15" customHeight="1">
      <c r="A52" s="135" t="s">
        <v>1753</v>
      </c>
      <c r="B52" s="1081">
        <v>6.7</v>
      </c>
      <c r="C52" s="1081">
        <v>8.39</v>
      </c>
      <c r="D52" s="1067">
        <v>1.19</v>
      </c>
      <c r="E52" s="1070">
        <v>1492</v>
      </c>
      <c r="F52" s="1070">
        <v>31.1</v>
      </c>
      <c r="G52" s="540" t="s">
        <v>314</v>
      </c>
      <c r="H52" s="1064">
        <v>31.4</v>
      </c>
      <c r="I52" s="1027" t="s">
        <v>1349</v>
      </c>
      <c r="J52" s="224"/>
      <c r="K52" s="104"/>
      <c r="L52" s="366">
        <v>164000</v>
      </c>
      <c r="M52" s="186"/>
      <c r="N52" s="186"/>
      <c r="O52" s="186"/>
      <c r="P52" s="1020"/>
      <c r="Q52" s="1021">
        <f t="shared" si="9"/>
        <v>0</v>
      </c>
      <c r="R52" s="1021">
        <f t="shared" si="10"/>
        <v>0</v>
      </c>
      <c r="S52" s="313">
        <v>1510</v>
      </c>
      <c r="T52" s="313">
        <v>260</v>
      </c>
      <c r="U52" s="313">
        <v>550</v>
      </c>
      <c r="V52" s="308">
        <f t="shared" si="11"/>
        <v>0.21593000000000001</v>
      </c>
      <c r="W52" s="313">
        <v>35.799999999999997</v>
      </c>
    </row>
    <row r="53" spans="1:23" s="76" customFormat="1" ht="15" customHeight="1">
      <c r="A53" s="135" t="s">
        <v>1754</v>
      </c>
      <c r="B53" s="1081">
        <v>7.92</v>
      </c>
      <c r="C53" s="1081">
        <v>9.27</v>
      </c>
      <c r="D53" s="1067">
        <v>1.43</v>
      </c>
      <c r="E53" s="1070">
        <v>1824</v>
      </c>
      <c r="F53" s="1070">
        <v>33</v>
      </c>
      <c r="G53" s="540" t="s">
        <v>315</v>
      </c>
      <c r="H53" s="1064">
        <v>32.5</v>
      </c>
      <c r="I53" s="1027" t="s">
        <v>1349</v>
      </c>
      <c r="J53" s="224"/>
      <c r="K53" s="104"/>
      <c r="L53" s="366">
        <v>169000</v>
      </c>
      <c r="M53" s="104"/>
      <c r="N53" s="104"/>
      <c r="O53" s="186"/>
      <c r="P53" s="1020"/>
      <c r="Q53" s="1021">
        <f t="shared" si="9"/>
        <v>0</v>
      </c>
      <c r="R53" s="1021">
        <f t="shared" si="10"/>
        <v>0</v>
      </c>
      <c r="S53" s="313">
        <v>1615</v>
      </c>
      <c r="T53" s="313">
        <v>260</v>
      </c>
      <c r="U53" s="313">
        <v>550</v>
      </c>
      <c r="V53" s="308">
        <f t="shared" si="11"/>
        <v>0.23094500000000001</v>
      </c>
      <c r="W53" s="313">
        <v>37.200000000000003</v>
      </c>
    </row>
    <row r="54" spans="1:23" s="76" customFormat="1" ht="15" customHeight="1" thickBot="1">
      <c r="A54" s="135" t="s">
        <v>1755</v>
      </c>
      <c r="B54" s="1081">
        <v>9.83</v>
      </c>
      <c r="C54" s="1081">
        <v>12.58</v>
      </c>
      <c r="D54" s="1067">
        <v>1.74</v>
      </c>
      <c r="E54" s="1070">
        <v>2327</v>
      </c>
      <c r="F54" s="1070">
        <v>33.799999999999997</v>
      </c>
      <c r="G54" s="540" t="s">
        <v>316</v>
      </c>
      <c r="H54" s="1064">
        <v>37.5</v>
      </c>
      <c r="I54" s="1027" t="s">
        <v>1349</v>
      </c>
      <c r="J54" s="224"/>
      <c r="K54" s="104"/>
      <c r="L54" s="432">
        <v>187000</v>
      </c>
      <c r="M54" s="104"/>
      <c r="N54" s="104"/>
      <c r="O54" s="186"/>
      <c r="P54" s="1020"/>
      <c r="Q54" s="1021">
        <f t="shared" si="9"/>
        <v>0</v>
      </c>
      <c r="R54" s="1021">
        <f t="shared" si="10"/>
        <v>0</v>
      </c>
      <c r="S54" s="313">
        <v>1905</v>
      </c>
      <c r="T54" s="313">
        <v>260</v>
      </c>
      <c r="U54" s="313">
        <v>550</v>
      </c>
      <c r="V54" s="308">
        <f t="shared" si="11"/>
        <v>0.27241500000000002</v>
      </c>
      <c r="W54" s="313">
        <v>42.8</v>
      </c>
    </row>
    <row r="55" spans="1:23" s="76" customFormat="1" ht="26.1" customHeight="1" thickBot="1">
      <c r="A55" s="1605" t="s">
        <v>578</v>
      </c>
      <c r="B55" s="1606"/>
      <c r="C55" s="1606"/>
      <c r="D55" s="1606"/>
      <c r="E55" s="1606"/>
      <c r="F55" s="1606"/>
      <c r="G55" s="1606"/>
      <c r="H55" s="1606"/>
      <c r="I55" s="1606"/>
      <c r="J55" s="1607"/>
      <c r="K55" s="104"/>
      <c r="L55" s="479"/>
      <c r="M55" s="104"/>
      <c r="N55" s="104"/>
      <c r="O55" s="186"/>
      <c r="P55" s="1020"/>
      <c r="Q55" s="1021"/>
      <c r="R55" s="1021"/>
      <c r="S55" s="187"/>
      <c r="T55" s="187"/>
      <c r="U55" s="187"/>
      <c r="V55" s="188"/>
      <c r="W55" s="187"/>
    </row>
    <row r="56" spans="1:23" s="76" customFormat="1" ht="26.25" customHeight="1" thickBot="1">
      <c r="A56" s="1489" t="s">
        <v>1756</v>
      </c>
      <c r="B56" s="1490"/>
      <c r="C56" s="1490"/>
      <c r="D56" s="1490"/>
      <c r="E56" s="1490"/>
      <c r="F56" s="1490"/>
      <c r="G56" s="1490"/>
      <c r="H56" s="1490"/>
      <c r="I56" s="1490"/>
      <c r="J56" s="1491"/>
      <c r="K56" s="104"/>
      <c r="L56" s="462"/>
      <c r="M56" s="104"/>
      <c r="N56" s="104"/>
      <c r="O56" s="186"/>
      <c r="P56" s="1020"/>
      <c r="Q56" s="1021">
        <f t="shared" ref="Q56:Q88" si="12">IF(OR(V56="",J56=""),0,J56*V56)</f>
        <v>0</v>
      </c>
      <c r="R56" s="1021">
        <f t="shared" ref="R56:R88" si="13">IF(OR(W56="",J56=""),0,J56*W56)</f>
        <v>0</v>
      </c>
      <c r="S56" s="187"/>
      <c r="T56" s="187"/>
      <c r="U56" s="187"/>
      <c r="V56" s="101"/>
      <c r="W56" s="187"/>
    </row>
    <row r="57" spans="1:23" ht="15" customHeight="1">
      <c r="A57" s="762" t="s">
        <v>1757</v>
      </c>
      <c r="B57" s="1081">
        <v>2.35</v>
      </c>
      <c r="C57" s="1081">
        <v>2.68</v>
      </c>
      <c r="D57" s="1066">
        <v>0.43</v>
      </c>
      <c r="E57" s="1069">
        <v>411</v>
      </c>
      <c r="F57" s="1069">
        <v>23.4</v>
      </c>
      <c r="G57" s="424" t="s">
        <v>544</v>
      </c>
      <c r="H57" s="1063">
        <v>16.7</v>
      </c>
      <c r="I57" s="1027" t="s">
        <v>1349</v>
      </c>
      <c r="J57" s="866"/>
      <c r="K57" s="186"/>
      <c r="L57" s="366">
        <v>91000</v>
      </c>
      <c r="M57" s="186"/>
      <c r="N57" s="186"/>
      <c r="O57" s="186"/>
      <c r="P57" s="1020"/>
      <c r="Q57" s="1021">
        <f t="shared" si="12"/>
        <v>0</v>
      </c>
      <c r="R57" s="1021">
        <f t="shared" si="13"/>
        <v>0</v>
      </c>
      <c r="S57" s="305">
        <v>790</v>
      </c>
      <c r="T57" s="305">
        <v>260</v>
      </c>
      <c r="U57" s="305">
        <v>555</v>
      </c>
      <c r="V57" s="308">
        <f>(S57/1000)*(T57/1000)*(U57/1000)</f>
        <v>0.11399700000000003</v>
      </c>
      <c r="W57" s="305">
        <v>19.7</v>
      </c>
    </row>
    <row r="58" spans="1:23" ht="15" customHeight="1">
      <c r="A58" s="1077" t="s">
        <v>1758</v>
      </c>
      <c r="B58" s="1081">
        <v>3.12</v>
      </c>
      <c r="C58" s="1081">
        <v>3.82</v>
      </c>
      <c r="D58" s="1067">
        <v>0.6</v>
      </c>
      <c r="E58" s="1070">
        <v>531</v>
      </c>
      <c r="F58" s="1070">
        <v>20.7</v>
      </c>
      <c r="G58" s="540" t="s">
        <v>311</v>
      </c>
      <c r="H58" s="1064">
        <v>19</v>
      </c>
      <c r="I58" s="1027" t="s">
        <v>1349</v>
      </c>
      <c r="J58" s="867"/>
      <c r="K58" s="186"/>
      <c r="L58" s="366">
        <v>104000</v>
      </c>
      <c r="M58" s="186"/>
      <c r="N58" s="186"/>
      <c r="O58" s="186"/>
      <c r="P58" s="1020"/>
      <c r="Q58" s="1021">
        <f t="shared" si="12"/>
        <v>0</v>
      </c>
      <c r="R58" s="1021">
        <f t="shared" si="13"/>
        <v>0</v>
      </c>
      <c r="S58" s="305">
        <v>890</v>
      </c>
      <c r="T58" s="305">
        <v>260</v>
      </c>
      <c r="U58" s="305">
        <v>560</v>
      </c>
      <c r="V58" s="308">
        <f t="shared" ref="V58:V64" si="14">(S58/1000)*(T58/1000)*(U58/1000)</f>
        <v>0.12958400000000003</v>
      </c>
      <c r="W58" s="305">
        <v>22</v>
      </c>
    </row>
    <row r="59" spans="1:23" ht="15" customHeight="1">
      <c r="A59" s="1077" t="s">
        <v>1759</v>
      </c>
      <c r="B59" s="1081">
        <v>3.99</v>
      </c>
      <c r="C59" s="1081">
        <v>4.7</v>
      </c>
      <c r="D59" s="1067">
        <v>0.69</v>
      </c>
      <c r="E59" s="1070">
        <v>734</v>
      </c>
      <c r="F59" s="1070">
        <v>24</v>
      </c>
      <c r="G59" s="540" t="s">
        <v>312</v>
      </c>
      <c r="H59" s="1064">
        <v>21</v>
      </c>
      <c r="I59" s="1027" t="s">
        <v>1349</v>
      </c>
      <c r="J59" s="867"/>
      <c r="K59" s="186"/>
      <c r="L59" s="366">
        <v>110000</v>
      </c>
      <c r="M59" s="186"/>
      <c r="N59" s="186"/>
      <c r="O59" s="186"/>
      <c r="P59" s="1020"/>
      <c r="Q59" s="1021">
        <f t="shared" si="12"/>
        <v>0</v>
      </c>
      <c r="R59" s="1021">
        <f t="shared" si="13"/>
        <v>0</v>
      </c>
      <c r="S59" s="305">
        <v>990</v>
      </c>
      <c r="T59" s="305">
        <v>260</v>
      </c>
      <c r="U59" s="305">
        <v>560</v>
      </c>
      <c r="V59" s="308">
        <f t="shared" si="14"/>
        <v>0.14414400000000002</v>
      </c>
      <c r="W59" s="305">
        <v>24</v>
      </c>
    </row>
    <row r="60" spans="1:23" ht="15" customHeight="1">
      <c r="A60" s="1077" t="s">
        <v>1760</v>
      </c>
      <c r="B60" s="1081">
        <v>4.46</v>
      </c>
      <c r="C60" s="1081">
        <v>5.2</v>
      </c>
      <c r="D60" s="1067">
        <v>0.79</v>
      </c>
      <c r="E60" s="1070">
        <v>865</v>
      </c>
      <c r="F60" s="1070">
        <v>27.9</v>
      </c>
      <c r="G60" s="540" t="s">
        <v>312</v>
      </c>
      <c r="H60" s="1064">
        <v>21</v>
      </c>
      <c r="I60" s="1027" t="s">
        <v>1349</v>
      </c>
      <c r="J60" s="867"/>
      <c r="K60" s="186"/>
      <c r="L60" s="366">
        <v>114000</v>
      </c>
      <c r="M60" s="186"/>
      <c r="N60" s="186"/>
      <c r="O60" s="186"/>
      <c r="P60" s="1020"/>
      <c r="Q60" s="1021">
        <f t="shared" si="12"/>
        <v>0</v>
      </c>
      <c r="R60" s="1021">
        <f t="shared" si="13"/>
        <v>0</v>
      </c>
      <c r="S60" s="305">
        <v>990</v>
      </c>
      <c r="T60" s="305">
        <v>260</v>
      </c>
      <c r="U60" s="305">
        <v>560</v>
      </c>
      <c r="V60" s="308">
        <f t="shared" si="14"/>
        <v>0.14414400000000002</v>
      </c>
      <c r="W60" s="305">
        <v>24</v>
      </c>
    </row>
    <row r="61" spans="1:23" ht="15" customHeight="1">
      <c r="A61" s="1077" t="s">
        <v>1761</v>
      </c>
      <c r="B61" s="1081">
        <v>5.85</v>
      </c>
      <c r="C61" s="1081">
        <v>6.62</v>
      </c>
      <c r="D61" s="1067">
        <v>1.05</v>
      </c>
      <c r="E61" s="1070">
        <v>1022</v>
      </c>
      <c r="F61" s="1070">
        <v>30.3</v>
      </c>
      <c r="G61" s="540" t="s">
        <v>313</v>
      </c>
      <c r="H61" s="1064">
        <v>23.7</v>
      </c>
      <c r="I61" s="1027" t="s">
        <v>1349</v>
      </c>
      <c r="J61" s="867"/>
      <c r="K61" s="186"/>
      <c r="L61" s="366">
        <v>120000</v>
      </c>
      <c r="M61" s="186"/>
      <c r="N61" s="186"/>
      <c r="O61" s="186"/>
      <c r="P61" s="1020"/>
      <c r="Q61" s="1021">
        <f t="shared" si="12"/>
        <v>0</v>
      </c>
      <c r="R61" s="1021">
        <f t="shared" si="13"/>
        <v>0</v>
      </c>
      <c r="S61" s="534">
        <v>1210</v>
      </c>
      <c r="T61" s="305">
        <v>260</v>
      </c>
      <c r="U61" s="305">
        <v>560</v>
      </c>
      <c r="V61" s="302">
        <f t="shared" si="14"/>
        <v>0.176176</v>
      </c>
      <c r="W61" s="305">
        <v>27.2</v>
      </c>
    </row>
    <row r="62" spans="1:23" ht="15" customHeight="1">
      <c r="A62" s="1077" t="s">
        <v>1762</v>
      </c>
      <c r="B62" s="1081">
        <v>8.02</v>
      </c>
      <c r="C62" s="1081">
        <v>9.15</v>
      </c>
      <c r="D62" s="1067">
        <v>1.42</v>
      </c>
      <c r="E62" s="1070">
        <v>1452</v>
      </c>
      <c r="F62" s="1070">
        <v>27.7</v>
      </c>
      <c r="G62" s="540" t="s">
        <v>314</v>
      </c>
      <c r="H62" s="1064">
        <v>33</v>
      </c>
      <c r="I62" s="1027" t="s">
        <v>1349</v>
      </c>
      <c r="J62" s="867"/>
      <c r="K62" s="186"/>
      <c r="L62" s="366">
        <v>173000</v>
      </c>
      <c r="M62" s="186"/>
      <c r="N62" s="186"/>
      <c r="O62" s="186"/>
      <c r="P62" s="1020"/>
      <c r="Q62" s="1021">
        <f t="shared" si="12"/>
        <v>0</v>
      </c>
      <c r="R62" s="1021">
        <f t="shared" si="13"/>
        <v>0</v>
      </c>
      <c r="S62" s="534">
        <v>1510</v>
      </c>
      <c r="T62" s="305">
        <v>260</v>
      </c>
      <c r="U62" s="305">
        <v>560</v>
      </c>
      <c r="V62" s="302">
        <f t="shared" si="14"/>
        <v>0.21985600000000002</v>
      </c>
      <c r="W62" s="305">
        <v>37.200000000000003</v>
      </c>
    </row>
    <row r="63" spans="1:23" ht="15" customHeight="1">
      <c r="A63" s="1077" t="s">
        <v>1763</v>
      </c>
      <c r="B63" s="1081">
        <v>8.9600000000000009</v>
      </c>
      <c r="C63" s="1081">
        <v>10.74</v>
      </c>
      <c r="D63" s="1067">
        <v>1.59</v>
      </c>
      <c r="E63" s="1070">
        <v>1824</v>
      </c>
      <c r="F63" s="1070">
        <v>30.7</v>
      </c>
      <c r="G63" s="540" t="s">
        <v>315</v>
      </c>
      <c r="H63" s="1064">
        <v>34.700000000000003</v>
      </c>
      <c r="I63" s="1027" t="s">
        <v>1349</v>
      </c>
      <c r="J63" s="867"/>
      <c r="K63" s="186"/>
      <c r="L63" s="366">
        <v>179000</v>
      </c>
      <c r="M63" s="186"/>
      <c r="N63" s="186"/>
      <c r="O63" s="186"/>
      <c r="P63" s="1020"/>
      <c r="Q63" s="1021">
        <f t="shared" si="12"/>
        <v>0</v>
      </c>
      <c r="R63" s="1021">
        <f t="shared" si="13"/>
        <v>0</v>
      </c>
      <c r="S63" s="534">
        <v>1615</v>
      </c>
      <c r="T63" s="305">
        <v>260</v>
      </c>
      <c r="U63" s="305">
        <v>560</v>
      </c>
      <c r="V63" s="302">
        <f t="shared" si="14"/>
        <v>0.23514400000000002</v>
      </c>
      <c r="W63" s="305">
        <v>39.200000000000003</v>
      </c>
    </row>
    <row r="64" spans="1:23" ht="15" customHeight="1" thickBot="1">
      <c r="A64" s="1077" t="s">
        <v>1764</v>
      </c>
      <c r="B64" s="1081">
        <v>10.79</v>
      </c>
      <c r="C64" s="1081" t="s">
        <v>1765</v>
      </c>
      <c r="D64" s="1067">
        <v>1.93</v>
      </c>
      <c r="E64" s="1070">
        <v>2134</v>
      </c>
      <c r="F64" s="1070">
        <v>31.7</v>
      </c>
      <c r="G64" s="540" t="s">
        <v>316</v>
      </c>
      <c r="H64" s="1064">
        <v>39.200000000000003</v>
      </c>
      <c r="I64" s="1027" t="s">
        <v>1349</v>
      </c>
      <c r="J64" s="867"/>
      <c r="K64" s="186"/>
      <c r="L64" s="432">
        <v>200000</v>
      </c>
      <c r="M64" s="186"/>
      <c r="N64" s="186"/>
      <c r="O64" s="186"/>
      <c r="P64" s="1020"/>
      <c r="Q64" s="1021">
        <f t="shared" si="12"/>
        <v>0</v>
      </c>
      <c r="R64" s="1021">
        <f t="shared" si="13"/>
        <v>0</v>
      </c>
      <c r="S64" s="534">
        <v>1905</v>
      </c>
      <c r="T64" s="305">
        <v>260</v>
      </c>
      <c r="U64" s="305">
        <v>560</v>
      </c>
      <c r="V64" s="302">
        <f t="shared" si="14"/>
        <v>0.27736800000000006</v>
      </c>
      <c r="W64" s="305">
        <v>44.4</v>
      </c>
    </row>
    <row r="65" spans="1:23" s="76" customFormat="1" ht="26.1" customHeight="1" thickBot="1">
      <c r="A65" s="1605" t="s">
        <v>578</v>
      </c>
      <c r="B65" s="1606"/>
      <c r="C65" s="1606"/>
      <c r="D65" s="1606"/>
      <c r="E65" s="1606"/>
      <c r="F65" s="1606"/>
      <c r="G65" s="1606"/>
      <c r="H65" s="1606"/>
      <c r="I65" s="1606"/>
      <c r="J65" s="1607"/>
      <c r="K65" s="104"/>
      <c r="L65" s="479"/>
      <c r="M65" s="104"/>
      <c r="N65" s="104"/>
      <c r="O65" s="186"/>
      <c r="P65" s="1020"/>
      <c r="Q65" s="1021">
        <f t="shared" si="12"/>
        <v>0</v>
      </c>
      <c r="R65" s="1021">
        <f t="shared" si="13"/>
        <v>0</v>
      </c>
      <c r="S65" s="1024"/>
      <c r="T65" s="1024"/>
      <c r="U65" s="1024"/>
      <c r="V65" s="101"/>
      <c r="W65" s="1024"/>
    </row>
    <row r="66" spans="1:23" s="76" customFormat="1" ht="26.25" customHeight="1" thickBot="1">
      <c r="A66" s="1489" t="s">
        <v>1766</v>
      </c>
      <c r="B66" s="1490"/>
      <c r="C66" s="1490"/>
      <c r="D66" s="1490"/>
      <c r="E66" s="1490"/>
      <c r="F66" s="1490"/>
      <c r="G66" s="1490"/>
      <c r="H66" s="1490"/>
      <c r="I66" s="1490"/>
      <c r="J66" s="1491"/>
      <c r="K66" s="104"/>
      <c r="L66" s="462"/>
      <c r="M66" s="104"/>
      <c r="N66" s="104"/>
      <c r="O66" s="186"/>
      <c r="P66" s="1020"/>
      <c r="Q66" s="1021">
        <f t="shared" si="12"/>
        <v>0</v>
      </c>
      <c r="R66" s="1021">
        <f t="shared" si="13"/>
        <v>0</v>
      </c>
      <c r="S66" s="187"/>
      <c r="T66" s="187"/>
      <c r="U66" s="187"/>
      <c r="V66" s="101"/>
      <c r="W66" s="187"/>
    </row>
    <row r="67" spans="1:23" ht="15" customHeight="1">
      <c r="A67" s="762" t="s">
        <v>1767</v>
      </c>
      <c r="B67" s="1081">
        <v>2.2200000000000002</v>
      </c>
      <c r="C67" s="1081">
        <v>2.81</v>
      </c>
      <c r="D67" s="1066">
        <v>0.4</v>
      </c>
      <c r="E67" s="1069">
        <v>441</v>
      </c>
      <c r="F67" s="1069">
        <v>22.2</v>
      </c>
      <c r="G67" s="424" t="s">
        <v>544</v>
      </c>
      <c r="H67" s="1063">
        <v>17.8</v>
      </c>
      <c r="I67" s="1027" t="s">
        <v>1349</v>
      </c>
      <c r="J67" s="866"/>
      <c r="K67" s="186"/>
      <c r="L67" s="366">
        <v>100000</v>
      </c>
      <c r="M67" s="186"/>
      <c r="N67" s="186"/>
      <c r="O67" s="186"/>
      <c r="P67" s="1020"/>
      <c r="Q67" s="1021">
        <f t="shared" si="12"/>
        <v>0</v>
      </c>
      <c r="R67" s="1021">
        <f t="shared" si="13"/>
        <v>0</v>
      </c>
      <c r="S67" s="305">
        <v>790</v>
      </c>
      <c r="T67" s="305">
        <v>260</v>
      </c>
      <c r="U67" s="305">
        <v>555</v>
      </c>
      <c r="V67" s="308">
        <f>(S67/1000)*(T67/1000)*(U67/1000)</f>
        <v>0.11399700000000003</v>
      </c>
      <c r="W67" s="305">
        <v>20.399999999999999</v>
      </c>
    </row>
    <row r="68" spans="1:23" ht="15" customHeight="1">
      <c r="A68" s="1077" t="s">
        <v>1768</v>
      </c>
      <c r="B68" s="1081">
        <v>3.19</v>
      </c>
      <c r="C68" s="1081">
        <v>3.88</v>
      </c>
      <c r="D68" s="1067">
        <v>0.56999999999999995</v>
      </c>
      <c r="E68" s="1070">
        <v>627</v>
      </c>
      <c r="F68" s="1070">
        <v>25</v>
      </c>
      <c r="G68" s="540" t="s">
        <v>311</v>
      </c>
      <c r="H68" s="1064">
        <v>20</v>
      </c>
      <c r="I68" s="1027" t="s">
        <v>1349</v>
      </c>
      <c r="J68" s="867"/>
      <c r="K68" s="186"/>
      <c r="L68" s="366">
        <v>113000</v>
      </c>
      <c r="M68" s="186"/>
      <c r="N68" s="186"/>
      <c r="O68" s="186"/>
      <c r="P68" s="1020"/>
      <c r="Q68" s="1021">
        <f t="shared" si="12"/>
        <v>0</v>
      </c>
      <c r="R68" s="1021">
        <f t="shared" si="13"/>
        <v>0</v>
      </c>
      <c r="S68" s="305">
        <v>890</v>
      </c>
      <c r="T68" s="305">
        <v>260</v>
      </c>
      <c r="U68" s="305">
        <v>560</v>
      </c>
      <c r="V68" s="308">
        <f t="shared" ref="V68:V74" si="15">(S68/1000)*(T68/1000)*(U68/1000)</f>
        <v>0.12958400000000003</v>
      </c>
      <c r="W68" s="305">
        <v>22.9</v>
      </c>
    </row>
    <row r="69" spans="1:23" ht="15" customHeight="1">
      <c r="A69" s="1077" t="s">
        <v>1769</v>
      </c>
      <c r="B69" s="1081">
        <v>4.0599999999999996</v>
      </c>
      <c r="C69" s="1081">
        <v>4.1900000000000004</v>
      </c>
      <c r="D69" s="1067">
        <v>0.72</v>
      </c>
      <c r="E69" s="1070">
        <v>778</v>
      </c>
      <c r="F69" s="1070">
        <v>26.4</v>
      </c>
      <c r="G69" s="540" t="s">
        <v>312</v>
      </c>
      <c r="H69" s="1064">
        <v>21.9</v>
      </c>
      <c r="I69" s="1027" t="s">
        <v>1349</v>
      </c>
      <c r="J69" s="867"/>
      <c r="K69" s="186"/>
      <c r="L69" s="366">
        <v>116000</v>
      </c>
      <c r="M69" s="186"/>
      <c r="N69" s="186"/>
      <c r="O69" s="186"/>
      <c r="P69" s="1020"/>
      <c r="Q69" s="1021">
        <f t="shared" si="12"/>
        <v>0</v>
      </c>
      <c r="R69" s="1021">
        <f t="shared" si="13"/>
        <v>0</v>
      </c>
      <c r="S69" s="305">
        <v>990</v>
      </c>
      <c r="T69" s="305">
        <v>260</v>
      </c>
      <c r="U69" s="305">
        <v>560</v>
      </c>
      <c r="V69" s="308">
        <f t="shared" si="15"/>
        <v>0.14414400000000002</v>
      </c>
      <c r="W69" s="305">
        <v>25.1</v>
      </c>
    </row>
    <row r="70" spans="1:23" ht="15" customHeight="1" thickBot="1">
      <c r="A70" s="1077" t="s">
        <v>1770</v>
      </c>
      <c r="B70" s="1081">
        <v>4.46</v>
      </c>
      <c r="C70" s="1081">
        <v>5.44</v>
      </c>
      <c r="D70" s="1067">
        <v>0.8</v>
      </c>
      <c r="E70" s="1070">
        <v>884</v>
      </c>
      <c r="F70" s="1070">
        <v>29.8</v>
      </c>
      <c r="G70" s="540" t="s">
        <v>312</v>
      </c>
      <c r="H70" s="1064">
        <v>21.9</v>
      </c>
      <c r="I70" s="1027" t="s">
        <v>1349</v>
      </c>
      <c r="J70" s="867"/>
      <c r="K70" s="186"/>
      <c r="L70" s="366">
        <v>123000</v>
      </c>
      <c r="M70" s="186"/>
      <c r="N70" s="186"/>
      <c r="O70" s="186"/>
      <c r="P70" s="1020"/>
      <c r="Q70" s="1021">
        <f t="shared" si="12"/>
        <v>0</v>
      </c>
      <c r="R70" s="1021">
        <f t="shared" si="13"/>
        <v>0</v>
      </c>
      <c r="S70" s="305">
        <v>990</v>
      </c>
      <c r="T70" s="305">
        <v>260</v>
      </c>
      <c r="U70" s="305">
        <v>560</v>
      </c>
      <c r="V70" s="308">
        <f t="shared" si="15"/>
        <v>0.14414400000000002</v>
      </c>
      <c r="W70" s="305">
        <v>25.1</v>
      </c>
    </row>
    <row r="71" spans="1:23" ht="15" customHeight="1">
      <c r="A71" s="1077" t="s">
        <v>1771</v>
      </c>
      <c r="B71" s="1081">
        <v>5.87</v>
      </c>
      <c r="C71" s="1081">
        <v>6.47</v>
      </c>
      <c r="D71" s="1066">
        <v>1.06</v>
      </c>
      <c r="E71" s="1070">
        <v>1056</v>
      </c>
      <c r="F71" s="1070">
        <v>30.7</v>
      </c>
      <c r="G71" s="540" t="s">
        <v>313</v>
      </c>
      <c r="H71" s="1064">
        <v>25</v>
      </c>
      <c r="I71" s="1027" t="s">
        <v>1349</v>
      </c>
      <c r="J71" s="867"/>
      <c r="K71" s="186"/>
      <c r="L71" s="366">
        <v>129000</v>
      </c>
      <c r="M71" s="186"/>
      <c r="N71" s="186"/>
      <c r="O71" s="186"/>
      <c r="P71" s="1020"/>
      <c r="Q71" s="1021">
        <f t="shared" si="12"/>
        <v>0</v>
      </c>
      <c r="R71" s="1021">
        <f t="shared" si="13"/>
        <v>0</v>
      </c>
      <c r="S71" s="534">
        <v>1210</v>
      </c>
      <c r="T71" s="305">
        <v>260</v>
      </c>
      <c r="U71" s="305">
        <v>560</v>
      </c>
      <c r="V71" s="308">
        <f t="shared" si="15"/>
        <v>0.176176</v>
      </c>
      <c r="W71" s="305">
        <v>28.8</v>
      </c>
    </row>
    <row r="72" spans="1:23" ht="15" customHeight="1">
      <c r="A72" s="1077" t="s">
        <v>1772</v>
      </c>
      <c r="B72" s="1081">
        <v>6.65</v>
      </c>
      <c r="C72" s="1081">
        <v>8.36</v>
      </c>
      <c r="D72" s="1067">
        <v>1.19</v>
      </c>
      <c r="E72" s="1070">
        <v>1506</v>
      </c>
      <c r="F72" s="1070">
        <v>32.1</v>
      </c>
      <c r="G72" s="540" t="s">
        <v>314</v>
      </c>
      <c r="H72" s="1064">
        <v>34.799999999999997</v>
      </c>
      <c r="I72" s="1027" t="s">
        <v>1349</v>
      </c>
      <c r="J72" s="867"/>
      <c r="K72" s="186"/>
      <c r="L72" s="366">
        <v>189000</v>
      </c>
      <c r="M72" s="186"/>
      <c r="N72" s="186"/>
      <c r="O72" s="186"/>
      <c r="P72" s="1020"/>
      <c r="Q72" s="1021">
        <f t="shared" si="12"/>
        <v>0</v>
      </c>
      <c r="R72" s="1021">
        <f t="shared" si="13"/>
        <v>0</v>
      </c>
      <c r="S72" s="534">
        <v>1510</v>
      </c>
      <c r="T72" s="305">
        <v>260</v>
      </c>
      <c r="U72" s="305">
        <v>560</v>
      </c>
      <c r="V72" s="308">
        <f t="shared" si="15"/>
        <v>0.21985600000000002</v>
      </c>
      <c r="W72" s="305">
        <v>39.200000000000003</v>
      </c>
    </row>
    <row r="73" spans="1:23" ht="15" customHeight="1">
      <c r="A73" s="1077" t="s">
        <v>1773</v>
      </c>
      <c r="B73" s="1081">
        <v>7.98</v>
      </c>
      <c r="C73" s="1081">
        <v>9.92</v>
      </c>
      <c r="D73" s="1067">
        <v>1.47</v>
      </c>
      <c r="E73" s="1070">
        <v>1813</v>
      </c>
      <c r="F73" s="1070">
        <v>33.1</v>
      </c>
      <c r="G73" s="540" t="s">
        <v>315</v>
      </c>
      <c r="H73" s="1064">
        <v>36.4</v>
      </c>
      <c r="I73" s="1027" t="s">
        <v>1349</v>
      </c>
      <c r="J73" s="867"/>
      <c r="K73" s="186"/>
      <c r="L73" s="366">
        <v>194000</v>
      </c>
      <c r="M73" s="186"/>
      <c r="N73" s="186"/>
      <c r="O73" s="186"/>
      <c r="P73" s="1020"/>
      <c r="Q73" s="1021">
        <f t="shared" si="12"/>
        <v>0</v>
      </c>
      <c r="R73" s="1021">
        <f t="shared" si="13"/>
        <v>0</v>
      </c>
      <c r="S73" s="534">
        <v>1615</v>
      </c>
      <c r="T73" s="305">
        <v>260</v>
      </c>
      <c r="U73" s="305">
        <v>560</v>
      </c>
      <c r="V73" s="308">
        <f>(S73/1000)*(T73/1000)*(U73/1000)</f>
        <v>0.23514400000000002</v>
      </c>
      <c r="W73" s="305">
        <v>41.9</v>
      </c>
    </row>
    <row r="74" spans="1:23" ht="15" customHeight="1" thickBot="1">
      <c r="A74" s="1077" t="s">
        <v>1774</v>
      </c>
      <c r="B74" s="1081">
        <v>9.76</v>
      </c>
      <c r="C74" s="1081">
        <v>11.76</v>
      </c>
      <c r="D74" s="1067">
        <v>1.78</v>
      </c>
      <c r="E74" s="1070">
        <v>2134</v>
      </c>
      <c r="F74" s="1070">
        <v>34.5</v>
      </c>
      <c r="G74" s="540" t="s">
        <v>316</v>
      </c>
      <c r="H74" s="1064">
        <v>41.9</v>
      </c>
      <c r="I74" s="1027" t="s">
        <v>1349</v>
      </c>
      <c r="J74" s="867"/>
      <c r="K74" s="186"/>
      <c r="L74" s="432">
        <v>215000</v>
      </c>
      <c r="M74" s="186"/>
      <c r="N74" s="186"/>
      <c r="O74" s="186"/>
      <c r="P74" s="1020"/>
      <c r="Q74" s="1021">
        <f t="shared" si="12"/>
        <v>0</v>
      </c>
      <c r="R74" s="1021">
        <f t="shared" si="13"/>
        <v>0</v>
      </c>
      <c r="S74" s="534">
        <v>1905</v>
      </c>
      <c r="T74" s="305">
        <v>260</v>
      </c>
      <c r="U74" s="305">
        <v>560</v>
      </c>
      <c r="V74" s="308">
        <f t="shared" si="15"/>
        <v>0.27736800000000006</v>
      </c>
      <c r="W74" s="305">
        <v>47.2</v>
      </c>
    </row>
    <row r="75" spans="1:23" s="76" customFormat="1" ht="26.1" customHeight="1" thickBot="1">
      <c r="A75" s="1605" t="s">
        <v>578</v>
      </c>
      <c r="B75" s="1606"/>
      <c r="C75" s="1606"/>
      <c r="D75" s="1606"/>
      <c r="E75" s="1606"/>
      <c r="F75" s="1606"/>
      <c r="G75" s="1606"/>
      <c r="H75" s="1606"/>
      <c r="I75" s="1606"/>
      <c r="J75" s="1607"/>
      <c r="K75" s="104"/>
      <c r="L75" s="479"/>
      <c r="M75" s="104"/>
      <c r="N75" s="104"/>
      <c r="O75" s="186"/>
      <c r="P75" s="1020"/>
      <c r="Q75" s="1021">
        <f t="shared" si="12"/>
        <v>0</v>
      </c>
      <c r="R75" s="1021">
        <f t="shared" si="13"/>
        <v>0</v>
      </c>
      <c r="S75" s="1024"/>
      <c r="T75" s="1024"/>
      <c r="U75" s="1024"/>
      <c r="V75" s="101"/>
      <c r="W75" s="1024"/>
    </row>
    <row r="76" spans="1:23" s="76" customFormat="1" ht="26.25" customHeight="1" thickBot="1">
      <c r="A76" s="253" t="s">
        <v>1191</v>
      </c>
      <c r="B76" s="245"/>
      <c r="C76" s="245"/>
      <c r="D76" s="245"/>
      <c r="E76" s="245"/>
      <c r="F76" s="245"/>
      <c r="G76" s="245"/>
      <c r="H76" s="245"/>
      <c r="I76" s="273"/>
      <c r="J76" s="246"/>
      <c r="K76" s="104"/>
      <c r="L76" s="462"/>
      <c r="M76" s="104"/>
      <c r="N76" s="104"/>
      <c r="O76" s="186"/>
      <c r="P76" s="1020"/>
      <c r="Q76" s="1021">
        <f t="shared" si="12"/>
        <v>0</v>
      </c>
      <c r="R76" s="1021">
        <f t="shared" si="13"/>
        <v>0</v>
      </c>
      <c r="S76" s="187"/>
      <c r="T76" s="187"/>
      <c r="U76" s="187"/>
      <c r="V76" s="101"/>
      <c r="W76" s="187"/>
    </row>
    <row r="77" spans="1:23" ht="15" customHeight="1">
      <c r="A77" s="762" t="s">
        <v>1805</v>
      </c>
      <c r="B77" s="1081">
        <v>1.44</v>
      </c>
      <c r="C77" s="1081">
        <v>1.5</v>
      </c>
      <c r="D77" s="1066">
        <v>0.25</v>
      </c>
      <c r="E77" s="1069">
        <v>13.4</v>
      </c>
      <c r="F77" s="1069">
        <v>34</v>
      </c>
      <c r="G77" s="424" t="s">
        <v>1723</v>
      </c>
      <c r="H77" s="1063">
        <v>18</v>
      </c>
      <c r="I77" s="1027" t="s">
        <v>1349</v>
      </c>
      <c r="J77" s="1087"/>
      <c r="K77" s="1086"/>
      <c r="L77" s="366">
        <v>114000</v>
      </c>
      <c r="M77" s="1086"/>
      <c r="N77" s="1086"/>
      <c r="O77" s="1055"/>
      <c r="P77" s="1020"/>
      <c r="Q77" s="1021">
        <f t="shared" si="12"/>
        <v>0</v>
      </c>
      <c r="R77" s="1021">
        <f t="shared" si="13"/>
        <v>0</v>
      </c>
      <c r="S77" s="770">
        <v>895</v>
      </c>
      <c r="T77" s="770">
        <v>595</v>
      </c>
      <c r="U77" s="770">
        <v>300</v>
      </c>
      <c r="V77" s="302">
        <f t="shared" ref="V77:V88" si="16">(S77/1000)*(T77/1000)*(U77/1000)</f>
        <v>0.1597575</v>
      </c>
      <c r="W77" s="305">
        <v>23.5</v>
      </c>
    </row>
    <row r="78" spans="1:23" ht="15" customHeight="1">
      <c r="A78" s="1077" t="s">
        <v>1806</v>
      </c>
      <c r="B78" s="1081">
        <v>2.23</v>
      </c>
      <c r="C78" s="1081">
        <v>2.4700000000000002</v>
      </c>
      <c r="D78" s="1067">
        <v>0.38</v>
      </c>
      <c r="E78" s="1070">
        <v>12.7</v>
      </c>
      <c r="F78" s="1070">
        <v>27</v>
      </c>
      <c r="G78" s="540" t="s">
        <v>1724</v>
      </c>
      <c r="H78" s="1064">
        <v>21.5</v>
      </c>
      <c r="I78" s="1027" t="s">
        <v>1349</v>
      </c>
      <c r="J78" s="1084"/>
      <c r="K78" s="1086"/>
      <c r="L78" s="366">
        <v>125000</v>
      </c>
      <c r="M78" s="1086"/>
      <c r="N78" s="1222"/>
      <c r="O78" s="1055"/>
      <c r="P78" s="1020"/>
      <c r="Q78" s="1021">
        <f t="shared" si="12"/>
        <v>0</v>
      </c>
      <c r="R78" s="1021">
        <f t="shared" si="13"/>
        <v>0</v>
      </c>
      <c r="S78" s="770">
        <v>1125</v>
      </c>
      <c r="T78" s="770">
        <v>595</v>
      </c>
      <c r="U78" s="770">
        <v>300</v>
      </c>
      <c r="V78" s="302">
        <f t="shared" si="16"/>
        <v>0.20081249999999998</v>
      </c>
      <c r="W78" s="305">
        <v>27.5</v>
      </c>
    </row>
    <row r="79" spans="1:23" ht="15" customHeight="1">
      <c r="A79" s="1077" t="s">
        <v>1807</v>
      </c>
      <c r="B79" s="1081">
        <v>3.41</v>
      </c>
      <c r="C79" s="1081">
        <v>3.7</v>
      </c>
      <c r="D79" s="1067">
        <v>0.57999999999999996</v>
      </c>
      <c r="E79" s="1070">
        <v>33.4</v>
      </c>
      <c r="F79" s="1070">
        <v>37</v>
      </c>
      <c r="G79" s="540" t="s">
        <v>1725</v>
      </c>
      <c r="H79" s="1064">
        <v>25.5</v>
      </c>
      <c r="I79" s="1027" t="s">
        <v>1349</v>
      </c>
      <c r="J79" s="1084"/>
      <c r="K79" s="1086"/>
      <c r="L79" s="366">
        <v>138000</v>
      </c>
      <c r="M79" s="1086"/>
      <c r="N79" s="1222"/>
      <c r="O79" s="1055"/>
      <c r="P79" s="1020"/>
      <c r="Q79" s="1021">
        <f t="shared" si="12"/>
        <v>0</v>
      </c>
      <c r="R79" s="1021">
        <f t="shared" si="13"/>
        <v>0</v>
      </c>
      <c r="S79" s="770">
        <v>1345</v>
      </c>
      <c r="T79" s="770">
        <v>595</v>
      </c>
      <c r="U79" s="770">
        <v>300</v>
      </c>
      <c r="V79" s="302">
        <f t="shared" si="16"/>
        <v>0.24008249999999998</v>
      </c>
      <c r="W79" s="305">
        <v>32.5</v>
      </c>
    </row>
    <row r="80" spans="1:23" ht="15" customHeight="1">
      <c r="A80" s="1077" t="s">
        <v>1808</v>
      </c>
      <c r="B80" s="1081">
        <v>4.25</v>
      </c>
      <c r="C80" s="1081">
        <v>4.6399999999999997</v>
      </c>
      <c r="D80" s="1067">
        <v>0.73</v>
      </c>
      <c r="E80" s="1070">
        <v>53.5</v>
      </c>
      <c r="F80" s="1070">
        <v>43</v>
      </c>
      <c r="G80" s="540" t="s">
        <v>1725</v>
      </c>
      <c r="H80" s="1064">
        <v>25.5</v>
      </c>
      <c r="I80" s="1027" t="s">
        <v>1349</v>
      </c>
      <c r="J80" s="1084"/>
      <c r="K80" s="1086"/>
      <c r="L80" s="366">
        <v>145000</v>
      </c>
      <c r="M80" s="1086"/>
      <c r="N80" s="1222"/>
      <c r="O80" s="1055"/>
      <c r="P80" s="1020"/>
      <c r="Q80" s="1021">
        <f t="shared" si="12"/>
        <v>0</v>
      </c>
      <c r="R80" s="1021">
        <f t="shared" si="13"/>
        <v>0</v>
      </c>
      <c r="S80" s="770">
        <v>1345</v>
      </c>
      <c r="T80" s="770">
        <v>595</v>
      </c>
      <c r="U80" s="770">
        <v>300</v>
      </c>
      <c r="V80" s="302">
        <f t="shared" si="16"/>
        <v>0.24008249999999998</v>
      </c>
      <c r="W80" s="305">
        <v>32.5</v>
      </c>
    </row>
    <row r="81" spans="1:23" ht="15" customHeight="1">
      <c r="A81" s="1077" t="s">
        <v>1809</v>
      </c>
      <c r="B81" s="1081">
        <v>4.9400000000000004</v>
      </c>
      <c r="C81" s="1081">
        <v>5.29</v>
      </c>
      <c r="D81" s="1067">
        <v>0.85</v>
      </c>
      <c r="E81" s="1070">
        <v>44.7</v>
      </c>
      <c r="F81" s="1070">
        <v>45</v>
      </c>
      <c r="G81" s="540" t="s">
        <v>1726</v>
      </c>
      <c r="H81" s="1064">
        <v>28.5</v>
      </c>
      <c r="I81" s="1027" t="s">
        <v>1349</v>
      </c>
      <c r="J81" s="1084"/>
      <c r="K81" s="1086"/>
      <c r="L81" s="366">
        <v>158000</v>
      </c>
      <c r="M81" s="1086"/>
      <c r="N81" s="1222"/>
      <c r="O81" s="1055"/>
      <c r="P81" s="1020"/>
      <c r="Q81" s="1021">
        <f t="shared" si="12"/>
        <v>0</v>
      </c>
      <c r="R81" s="1021">
        <f t="shared" si="13"/>
        <v>0</v>
      </c>
      <c r="S81" s="770">
        <v>1465</v>
      </c>
      <c r="T81" s="770">
        <v>595</v>
      </c>
      <c r="U81" s="770">
        <v>300</v>
      </c>
      <c r="V81" s="302">
        <f t="shared" si="16"/>
        <v>0.26150249999999997</v>
      </c>
      <c r="W81" s="305">
        <v>36</v>
      </c>
    </row>
    <row r="82" spans="1:23" ht="15" customHeight="1">
      <c r="A82" s="1077" t="s">
        <v>1810</v>
      </c>
      <c r="B82" s="1081">
        <v>6.21</v>
      </c>
      <c r="C82" s="1081">
        <v>6.85</v>
      </c>
      <c r="D82" s="1067">
        <v>1.06</v>
      </c>
      <c r="E82" s="1070">
        <v>37.299999999999997</v>
      </c>
      <c r="F82" s="1070">
        <v>49</v>
      </c>
      <c r="G82" s="540" t="s">
        <v>1726</v>
      </c>
      <c r="H82" s="1064">
        <v>32.5</v>
      </c>
      <c r="I82" s="1027" t="s">
        <v>1349</v>
      </c>
      <c r="J82" s="1084"/>
      <c r="K82" s="1086"/>
      <c r="L82" s="366">
        <v>176000</v>
      </c>
      <c r="M82" s="1086"/>
      <c r="N82" s="1222"/>
      <c r="O82" s="1055"/>
      <c r="P82" s="1020"/>
      <c r="Q82" s="1021">
        <f t="shared" si="12"/>
        <v>0</v>
      </c>
      <c r="R82" s="1021">
        <f t="shared" si="13"/>
        <v>0</v>
      </c>
      <c r="S82" s="770">
        <v>1465</v>
      </c>
      <c r="T82" s="770">
        <v>595</v>
      </c>
      <c r="U82" s="770">
        <v>300</v>
      </c>
      <c r="V82" s="302">
        <f t="shared" si="16"/>
        <v>0.26150249999999997</v>
      </c>
      <c r="W82" s="305">
        <v>41</v>
      </c>
    </row>
    <row r="83" spans="1:23" ht="15" customHeight="1">
      <c r="A83" s="1077" t="s">
        <v>1811</v>
      </c>
      <c r="B83" s="1081">
        <v>1.87</v>
      </c>
      <c r="C83" s="1081">
        <v>1.97</v>
      </c>
      <c r="D83" s="1067">
        <v>0.32</v>
      </c>
      <c r="E83" s="1070">
        <v>26.1</v>
      </c>
      <c r="F83" s="1070">
        <v>39</v>
      </c>
      <c r="G83" s="1058" t="s">
        <v>1723</v>
      </c>
      <c r="H83" s="1064">
        <v>18.5</v>
      </c>
      <c r="I83" s="1027" t="s">
        <v>1349</v>
      </c>
      <c r="J83" s="1084"/>
      <c r="K83" s="1086"/>
      <c r="L83" s="366">
        <v>120000</v>
      </c>
      <c r="M83" s="1086"/>
      <c r="N83" s="1222"/>
      <c r="O83" s="1055"/>
      <c r="P83" s="1020"/>
      <c r="Q83" s="1021">
        <f t="shared" si="12"/>
        <v>0</v>
      </c>
      <c r="R83" s="1021">
        <f t="shared" si="13"/>
        <v>0</v>
      </c>
      <c r="S83" s="770">
        <v>895</v>
      </c>
      <c r="T83" s="770">
        <v>595</v>
      </c>
      <c r="U83" s="770">
        <v>300</v>
      </c>
      <c r="V83" s="302">
        <f t="shared" si="16"/>
        <v>0.1597575</v>
      </c>
      <c r="W83" s="305">
        <v>24</v>
      </c>
    </row>
    <row r="84" spans="1:23" ht="15" customHeight="1">
      <c r="A84" s="1077" t="s">
        <v>1812</v>
      </c>
      <c r="B84" s="1081">
        <v>2.5499999999999998</v>
      </c>
      <c r="C84" s="1081">
        <v>2.63</v>
      </c>
      <c r="D84" s="1067">
        <v>0.44</v>
      </c>
      <c r="E84" s="1070">
        <v>23.2</v>
      </c>
      <c r="F84" s="1070">
        <v>30</v>
      </c>
      <c r="G84" s="540" t="s">
        <v>1724</v>
      </c>
      <c r="H84" s="1064">
        <v>22</v>
      </c>
      <c r="I84" s="1027" t="s">
        <v>1349</v>
      </c>
      <c r="J84" s="1084"/>
      <c r="K84" s="1086"/>
      <c r="L84" s="366">
        <v>131000</v>
      </c>
      <c r="M84" s="1086"/>
      <c r="N84" s="1222"/>
      <c r="O84" s="1055"/>
      <c r="P84" s="1020"/>
      <c r="Q84" s="1021">
        <f t="shared" si="12"/>
        <v>0</v>
      </c>
      <c r="R84" s="1021">
        <f t="shared" si="13"/>
        <v>0</v>
      </c>
      <c r="S84" s="770">
        <v>1125</v>
      </c>
      <c r="T84" s="770">
        <v>595</v>
      </c>
      <c r="U84" s="770">
        <v>300</v>
      </c>
      <c r="V84" s="302">
        <f t="shared" si="16"/>
        <v>0.20081249999999998</v>
      </c>
      <c r="W84" s="305">
        <v>28</v>
      </c>
    </row>
    <row r="85" spans="1:23" ht="15" customHeight="1">
      <c r="A85" s="1077" t="s">
        <v>1813</v>
      </c>
      <c r="B85" s="1081">
        <v>3.8</v>
      </c>
      <c r="C85" s="1081">
        <v>3.9</v>
      </c>
      <c r="D85" s="1067">
        <v>0.65</v>
      </c>
      <c r="E85" s="1070">
        <v>36.5</v>
      </c>
      <c r="F85" s="1070">
        <v>37</v>
      </c>
      <c r="G85" s="540" t="s">
        <v>1725</v>
      </c>
      <c r="H85" s="1064">
        <v>26.5</v>
      </c>
      <c r="I85" s="1027" t="s">
        <v>1349</v>
      </c>
      <c r="J85" s="1084"/>
      <c r="K85" s="1086"/>
      <c r="L85" s="366">
        <v>145000</v>
      </c>
      <c r="M85" s="1086"/>
      <c r="N85" s="1222"/>
      <c r="O85" s="1055"/>
      <c r="P85" s="1020"/>
      <c r="Q85" s="1021">
        <f t="shared" si="12"/>
        <v>0</v>
      </c>
      <c r="R85" s="1021">
        <f t="shared" si="13"/>
        <v>0</v>
      </c>
      <c r="S85" s="770">
        <v>1345</v>
      </c>
      <c r="T85" s="770">
        <v>595</v>
      </c>
      <c r="U85" s="770">
        <v>300</v>
      </c>
      <c r="V85" s="302">
        <f t="shared" si="16"/>
        <v>0.24008249999999998</v>
      </c>
      <c r="W85" s="305">
        <v>33.5</v>
      </c>
    </row>
    <row r="86" spans="1:23" ht="15" customHeight="1">
      <c r="A86" s="1077" t="s">
        <v>1814</v>
      </c>
      <c r="B86" s="1081">
        <v>4.7300000000000004</v>
      </c>
      <c r="C86" s="1081">
        <v>5.12</v>
      </c>
      <c r="D86" s="1067">
        <v>0.81</v>
      </c>
      <c r="E86" s="1070">
        <v>53</v>
      </c>
      <c r="F86" s="1070">
        <v>43</v>
      </c>
      <c r="G86" s="540" t="s">
        <v>1725</v>
      </c>
      <c r="H86" s="1064">
        <v>26.5</v>
      </c>
      <c r="I86" s="1027" t="s">
        <v>1349</v>
      </c>
      <c r="J86" s="1084"/>
      <c r="K86" s="1086"/>
      <c r="L86" s="366">
        <v>155000</v>
      </c>
      <c r="M86" s="1086"/>
      <c r="N86" s="1222"/>
      <c r="O86" s="1055"/>
      <c r="P86" s="1020"/>
      <c r="Q86" s="1021">
        <f t="shared" si="12"/>
        <v>0</v>
      </c>
      <c r="R86" s="1021">
        <f t="shared" si="13"/>
        <v>0</v>
      </c>
      <c r="S86" s="770">
        <v>1345</v>
      </c>
      <c r="T86" s="770">
        <v>595</v>
      </c>
      <c r="U86" s="770">
        <v>300</v>
      </c>
      <c r="V86" s="302">
        <f t="shared" si="16"/>
        <v>0.24008249999999998</v>
      </c>
      <c r="W86" s="305">
        <v>33.5</v>
      </c>
    </row>
    <row r="87" spans="1:23" ht="15" customHeight="1">
      <c r="A87" s="1077" t="s">
        <v>1815</v>
      </c>
      <c r="B87" s="1081">
        <v>5.6</v>
      </c>
      <c r="C87" s="1081">
        <v>6.22</v>
      </c>
      <c r="D87" s="1067">
        <v>0.96</v>
      </c>
      <c r="E87" s="1070">
        <v>28.9</v>
      </c>
      <c r="F87" s="1070">
        <v>46</v>
      </c>
      <c r="G87" s="540" t="s">
        <v>1726</v>
      </c>
      <c r="H87" s="1064">
        <v>29.5</v>
      </c>
      <c r="I87" s="1027" t="s">
        <v>1349</v>
      </c>
      <c r="J87" s="1084"/>
      <c r="K87" s="1086"/>
      <c r="L87" s="366">
        <v>166000</v>
      </c>
      <c r="M87" s="1086"/>
      <c r="N87" s="1222"/>
      <c r="O87" s="1055"/>
      <c r="P87" s="1020"/>
      <c r="Q87" s="1021">
        <f t="shared" si="12"/>
        <v>0</v>
      </c>
      <c r="R87" s="1021">
        <f t="shared" si="13"/>
        <v>0</v>
      </c>
      <c r="S87" s="770">
        <v>1465</v>
      </c>
      <c r="T87" s="770">
        <v>595</v>
      </c>
      <c r="U87" s="770">
        <v>300</v>
      </c>
      <c r="V87" s="302">
        <f t="shared" si="16"/>
        <v>0.26150249999999997</v>
      </c>
      <c r="W87" s="305">
        <v>37</v>
      </c>
    </row>
    <row r="88" spans="1:23" ht="15" customHeight="1" thickBot="1">
      <c r="A88" s="137" t="s">
        <v>1816</v>
      </c>
      <c r="B88" s="1081">
        <v>7.3</v>
      </c>
      <c r="C88" s="1081">
        <v>7.7</v>
      </c>
      <c r="D88" s="1068">
        <v>1.25</v>
      </c>
      <c r="E88" s="1071">
        <v>63</v>
      </c>
      <c r="F88" s="1071">
        <v>49</v>
      </c>
      <c r="G88" s="540" t="s">
        <v>1726</v>
      </c>
      <c r="H88" s="1065">
        <v>34.5</v>
      </c>
      <c r="I88" s="1027" t="s">
        <v>1349</v>
      </c>
      <c r="J88" s="1090"/>
      <c r="K88" s="1086"/>
      <c r="L88" s="432">
        <v>189000</v>
      </c>
      <c r="M88" s="1086"/>
      <c r="N88" s="1222"/>
      <c r="O88" s="1055"/>
      <c r="P88" s="1020"/>
      <c r="Q88" s="1021">
        <f t="shared" si="12"/>
        <v>0</v>
      </c>
      <c r="R88" s="1021">
        <f t="shared" si="13"/>
        <v>0</v>
      </c>
      <c r="S88" s="770">
        <v>1465</v>
      </c>
      <c r="T88" s="770">
        <v>595</v>
      </c>
      <c r="U88" s="770">
        <v>300</v>
      </c>
      <c r="V88" s="302">
        <f t="shared" si="16"/>
        <v>0.26150249999999997</v>
      </c>
      <c r="W88" s="305">
        <v>42.5</v>
      </c>
    </row>
    <row r="89" spans="1:23" ht="15" customHeight="1" thickBot="1">
      <c r="A89" s="1616" t="s">
        <v>1004</v>
      </c>
      <c r="B89" s="1617"/>
      <c r="C89" s="1617"/>
      <c r="D89" s="1617"/>
      <c r="E89" s="1617"/>
      <c r="F89" s="1617"/>
      <c r="G89" s="1617"/>
      <c r="H89" s="1617"/>
      <c r="I89" s="1617"/>
      <c r="J89" s="1618"/>
      <c r="K89" s="1086"/>
      <c r="L89" s="1072"/>
      <c r="M89" s="1086"/>
      <c r="N89" s="1086"/>
      <c r="O89" s="1055"/>
      <c r="P89" s="1020"/>
      <c r="Q89" s="1021"/>
      <c r="R89" s="1021"/>
      <c r="S89" s="770"/>
      <c r="T89" s="770"/>
      <c r="U89" s="770"/>
      <c r="V89" s="302"/>
      <c r="W89" s="305"/>
    </row>
    <row r="90" spans="1:23" s="76" customFormat="1" ht="26.25" customHeight="1" thickBot="1">
      <c r="A90" s="1332" t="s">
        <v>1003</v>
      </c>
      <c r="B90" s="1333"/>
      <c r="C90" s="1333"/>
      <c r="D90" s="1333"/>
      <c r="E90" s="1333"/>
      <c r="F90" s="1333"/>
      <c r="G90" s="1333"/>
      <c r="H90" s="1333"/>
      <c r="I90" s="1334"/>
      <c r="J90" s="1335"/>
      <c r="K90" s="104"/>
      <c r="L90" s="462"/>
      <c r="M90" s="104"/>
      <c r="N90" s="104"/>
      <c r="O90" s="186"/>
      <c r="P90" s="1020"/>
      <c r="Q90" s="1021">
        <f t="shared" ref="Q90:Q119" si="17">IF(OR(V90="",J90=""),0,J90*V90)</f>
        <v>0</v>
      </c>
      <c r="R90" s="1021">
        <f t="shared" ref="R90:R119" si="18">IF(OR(W90="",J90=""),0,J90*W90)</f>
        <v>0</v>
      </c>
      <c r="S90" s="187"/>
      <c r="T90" s="187"/>
      <c r="U90" s="187"/>
      <c r="V90" s="101"/>
      <c r="W90" s="187"/>
    </row>
    <row r="91" spans="1:23" ht="15" customHeight="1">
      <c r="A91" s="29" t="s">
        <v>1775</v>
      </c>
      <c r="B91" s="1314">
        <v>1.5</v>
      </c>
      <c r="C91" s="1314">
        <v>1.57</v>
      </c>
      <c r="D91" s="1316">
        <v>0.26</v>
      </c>
      <c r="E91" s="1318">
        <v>13.9</v>
      </c>
      <c r="F91" s="1318">
        <v>34</v>
      </c>
      <c r="G91" s="539" t="s">
        <v>1711</v>
      </c>
      <c r="H91" s="1320">
        <v>18</v>
      </c>
      <c r="I91" s="1248" t="s">
        <v>1349</v>
      </c>
      <c r="J91" s="1324"/>
      <c r="K91" s="1086"/>
      <c r="L91" s="366">
        <v>114000</v>
      </c>
      <c r="M91" s="1086"/>
      <c r="N91" s="1086"/>
      <c r="O91" s="1055"/>
      <c r="P91" s="1020"/>
      <c r="Q91" s="1021">
        <f t="shared" si="17"/>
        <v>0</v>
      </c>
      <c r="R91" s="1021">
        <f t="shared" si="18"/>
        <v>0</v>
      </c>
      <c r="S91" s="305">
        <v>895</v>
      </c>
      <c r="T91" s="305">
        <v>595</v>
      </c>
      <c r="U91" s="305">
        <v>300</v>
      </c>
      <c r="V91" s="308">
        <f>(S91/1000)*(T91/1000)*(U91/1000)</f>
        <v>0.1597575</v>
      </c>
      <c r="W91" s="305">
        <v>23.5</v>
      </c>
    </row>
    <row r="92" spans="1:23" ht="15" customHeight="1">
      <c r="A92" s="692" t="s">
        <v>1776</v>
      </c>
      <c r="B92" s="1315">
        <v>2.35</v>
      </c>
      <c r="C92" s="1315">
        <v>2.6</v>
      </c>
      <c r="D92" s="1317">
        <v>0.4</v>
      </c>
      <c r="E92" s="1319">
        <v>13.3</v>
      </c>
      <c r="F92" s="1319">
        <v>29</v>
      </c>
      <c r="G92" s="540" t="s">
        <v>1712</v>
      </c>
      <c r="H92" s="1321">
        <v>21.5</v>
      </c>
      <c r="I92" s="1247" t="s">
        <v>1349</v>
      </c>
      <c r="J92" s="1323"/>
      <c r="K92" s="1086"/>
      <c r="L92" s="366">
        <v>125000</v>
      </c>
      <c r="M92" s="1086"/>
      <c r="N92" s="1086"/>
      <c r="O92" s="1055"/>
      <c r="P92" s="1020"/>
      <c r="Q92" s="1021">
        <f t="shared" si="17"/>
        <v>0</v>
      </c>
      <c r="R92" s="1021">
        <f t="shared" si="18"/>
        <v>0</v>
      </c>
      <c r="S92" s="305">
        <v>1125</v>
      </c>
      <c r="T92" s="305">
        <v>595</v>
      </c>
      <c r="U92" s="305">
        <v>300</v>
      </c>
      <c r="V92" s="308">
        <f t="shared" ref="V92:V102" si="19">(S92/1000)*(T92/1000)*(U92/1000)</f>
        <v>0.20081249999999998</v>
      </c>
      <c r="W92" s="305">
        <v>27.5</v>
      </c>
    </row>
    <row r="93" spans="1:23" ht="15" customHeight="1">
      <c r="A93" s="692" t="s">
        <v>1777</v>
      </c>
      <c r="B93" s="1315">
        <v>3.5</v>
      </c>
      <c r="C93" s="1315">
        <v>3.8</v>
      </c>
      <c r="D93" s="1317">
        <v>0.6</v>
      </c>
      <c r="E93" s="1319">
        <v>34.1</v>
      </c>
      <c r="F93" s="1319">
        <v>36</v>
      </c>
      <c r="G93" s="540" t="s">
        <v>1714</v>
      </c>
      <c r="H93" s="1321">
        <v>25.5</v>
      </c>
      <c r="I93" s="1247" t="s">
        <v>1349</v>
      </c>
      <c r="J93" s="1323"/>
      <c r="K93" s="1086"/>
      <c r="L93" s="366">
        <v>138000</v>
      </c>
      <c r="M93" s="1086"/>
      <c r="N93" s="1086"/>
      <c r="O93" s="1055"/>
      <c r="P93" s="1020"/>
      <c r="Q93" s="1021">
        <f t="shared" si="17"/>
        <v>0</v>
      </c>
      <c r="R93" s="1021">
        <f t="shared" si="18"/>
        <v>0</v>
      </c>
      <c r="S93" s="534">
        <v>1345</v>
      </c>
      <c r="T93" s="305">
        <v>595</v>
      </c>
      <c r="U93" s="305">
        <v>300</v>
      </c>
      <c r="V93" s="308">
        <f t="shared" si="19"/>
        <v>0.24008249999999998</v>
      </c>
      <c r="W93" s="305">
        <v>32.5</v>
      </c>
    </row>
    <row r="94" spans="1:23" ht="15" customHeight="1">
      <c r="A94" s="692" t="s">
        <v>1778</v>
      </c>
      <c r="B94" s="1315">
        <v>4.3</v>
      </c>
      <c r="C94" s="1315">
        <v>4.7</v>
      </c>
      <c r="D94" s="1317">
        <v>0.74</v>
      </c>
      <c r="E94" s="1319">
        <v>54.2</v>
      </c>
      <c r="F94" s="1319">
        <v>43</v>
      </c>
      <c r="G94" s="540" t="s">
        <v>1714</v>
      </c>
      <c r="H94" s="1321">
        <v>25.5</v>
      </c>
      <c r="I94" s="1247" t="s">
        <v>1349</v>
      </c>
      <c r="J94" s="1323"/>
      <c r="K94" s="1086"/>
      <c r="L94" s="366">
        <v>145000</v>
      </c>
      <c r="M94" s="1086"/>
      <c r="N94" s="1086"/>
      <c r="O94" s="1055"/>
      <c r="P94" s="1020"/>
      <c r="Q94" s="1021">
        <f t="shared" si="17"/>
        <v>0</v>
      </c>
      <c r="R94" s="1021">
        <f t="shared" si="18"/>
        <v>0</v>
      </c>
      <c r="S94" s="534">
        <v>1345</v>
      </c>
      <c r="T94" s="305">
        <v>595</v>
      </c>
      <c r="U94" s="305">
        <v>300</v>
      </c>
      <c r="V94" s="308">
        <f t="shared" si="19"/>
        <v>0.24008249999999998</v>
      </c>
      <c r="W94" s="305">
        <v>32.5</v>
      </c>
    </row>
    <row r="95" spans="1:23" ht="15" customHeight="1">
      <c r="A95" s="692" t="s">
        <v>1779</v>
      </c>
      <c r="B95" s="1315">
        <v>5.6</v>
      </c>
      <c r="C95" s="1315">
        <v>6</v>
      </c>
      <c r="D95" s="1317">
        <v>0.96</v>
      </c>
      <c r="E95" s="1319">
        <v>50.7</v>
      </c>
      <c r="F95" s="1319">
        <v>45</v>
      </c>
      <c r="G95" s="540" t="s">
        <v>1716</v>
      </c>
      <c r="H95" s="1321">
        <v>28.5</v>
      </c>
      <c r="I95" s="1247" t="s">
        <v>1349</v>
      </c>
      <c r="J95" s="1323"/>
      <c r="K95" s="1086"/>
      <c r="L95" s="366">
        <v>158000</v>
      </c>
      <c r="M95" s="1086"/>
      <c r="N95" s="1086"/>
      <c r="O95" s="1055"/>
      <c r="P95" s="1020"/>
      <c r="Q95" s="1021">
        <f t="shared" si="17"/>
        <v>0</v>
      </c>
      <c r="R95" s="1021">
        <f t="shared" si="18"/>
        <v>0</v>
      </c>
      <c r="S95" s="534">
        <v>1465</v>
      </c>
      <c r="T95" s="305">
        <v>595</v>
      </c>
      <c r="U95" s="305">
        <v>300</v>
      </c>
      <c r="V95" s="308">
        <f t="shared" si="19"/>
        <v>0.26150249999999997</v>
      </c>
      <c r="W95" s="305">
        <v>36</v>
      </c>
    </row>
    <row r="96" spans="1:23" ht="15" customHeight="1">
      <c r="A96" s="692" t="s">
        <v>1780</v>
      </c>
      <c r="B96" s="1315">
        <v>7.35</v>
      </c>
      <c r="C96" s="1315">
        <v>8.0500000000000007</v>
      </c>
      <c r="D96" s="1317">
        <v>1.27</v>
      </c>
      <c r="E96" s="1319">
        <v>44.1</v>
      </c>
      <c r="F96" s="1319">
        <v>49</v>
      </c>
      <c r="G96" s="540" t="s">
        <v>1717</v>
      </c>
      <c r="H96" s="1321">
        <v>32.5</v>
      </c>
      <c r="I96" s="1247" t="s">
        <v>1349</v>
      </c>
      <c r="J96" s="1323"/>
      <c r="K96" s="1086"/>
      <c r="L96" s="366">
        <v>176000</v>
      </c>
      <c r="M96" s="1086"/>
      <c r="N96" s="1086"/>
      <c r="O96" s="1055"/>
      <c r="P96" s="1020"/>
      <c r="Q96" s="1021">
        <f t="shared" si="17"/>
        <v>0</v>
      </c>
      <c r="R96" s="1021">
        <f t="shared" si="18"/>
        <v>0</v>
      </c>
      <c r="S96" s="534">
        <v>1465</v>
      </c>
      <c r="T96" s="305">
        <v>695</v>
      </c>
      <c r="U96" s="305">
        <v>300</v>
      </c>
      <c r="V96" s="308">
        <f t="shared" si="19"/>
        <v>0.30545250000000002</v>
      </c>
      <c r="W96" s="305">
        <v>41</v>
      </c>
    </row>
    <row r="97" spans="1:23" ht="15" customHeight="1">
      <c r="A97" s="692" t="s">
        <v>1781</v>
      </c>
      <c r="B97" s="1315">
        <v>1.95</v>
      </c>
      <c r="C97" s="1315">
        <v>2.0499999999999998</v>
      </c>
      <c r="D97" s="1317">
        <v>0.33</v>
      </c>
      <c r="E97" s="1319">
        <v>27.2</v>
      </c>
      <c r="F97" s="1319">
        <v>38</v>
      </c>
      <c r="G97" s="540" t="s">
        <v>1711</v>
      </c>
      <c r="H97" s="1321">
        <v>18.5</v>
      </c>
      <c r="I97" s="1247" t="s">
        <v>1349</v>
      </c>
      <c r="J97" s="1323"/>
      <c r="K97" s="1086"/>
      <c r="L97" s="366">
        <v>120000</v>
      </c>
      <c r="M97" s="1086"/>
      <c r="N97" s="1086"/>
      <c r="O97" s="1055"/>
      <c r="P97" s="1020"/>
      <c r="Q97" s="1021">
        <f t="shared" si="17"/>
        <v>0</v>
      </c>
      <c r="R97" s="1021">
        <f t="shared" si="18"/>
        <v>0</v>
      </c>
      <c r="S97" s="305">
        <v>895</v>
      </c>
      <c r="T97" s="305">
        <v>595</v>
      </c>
      <c r="U97" s="305">
        <v>300</v>
      </c>
      <c r="V97" s="308">
        <f t="shared" si="19"/>
        <v>0.1597575</v>
      </c>
      <c r="W97" s="305">
        <v>24</v>
      </c>
    </row>
    <row r="98" spans="1:23" ht="15" customHeight="1">
      <c r="A98" s="692" t="s">
        <v>1782</v>
      </c>
      <c r="B98" s="1315">
        <v>2.85</v>
      </c>
      <c r="C98" s="1315">
        <v>2.95</v>
      </c>
      <c r="D98" s="1317">
        <v>0.49</v>
      </c>
      <c r="E98" s="1319">
        <v>26</v>
      </c>
      <c r="F98" s="1319">
        <v>29</v>
      </c>
      <c r="G98" s="540" t="s">
        <v>1712</v>
      </c>
      <c r="H98" s="1321">
        <v>22</v>
      </c>
      <c r="I98" s="1247" t="s">
        <v>1349</v>
      </c>
      <c r="J98" s="1323"/>
      <c r="K98" s="1086"/>
      <c r="L98" s="366">
        <v>131000</v>
      </c>
      <c r="M98" s="1086"/>
      <c r="N98" s="1086"/>
      <c r="O98" s="1055"/>
      <c r="P98" s="1020"/>
      <c r="Q98" s="1021">
        <f t="shared" si="17"/>
        <v>0</v>
      </c>
      <c r="R98" s="1021">
        <f t="shared" si="18"/>
        <v>0</v>
      </c>
      <c r="S98" s="305">
        <v>1125</v>
      </c>
      <c r="T98" s="305">
        <v>595</v>
      </c>
      <c r="U98" s="305">
        <v>300</v>
      </c>
      <c r="V98" s="308">
        <f t="shared" si="19"/>
        <v>0.20081249999999998</v>
      </c>
      <c r="W98" s="305">
        <v>28</v>
      </c>
    </row>
    <row r="99" spans="1:23" ht="15" customHeight="1">
      <c r="A99" s="692" t="s">
        <v>1783</v>
      </c>
      <c r="B99" s="1315">
        <v>3.9</v>
      </c>
      <c r="C99" s="1315">
        <v>4</v>
      </c>
      <c r="D99" s="1317">
        <v>0.67</v>
      </c>
      <c r="E99" s="1319">
        <v>37.4</v>
      </c>
      <c r="F99" s="1319">
        <v>36</v>
      </c>
      <c r="G99" s="540" t="s">
        <v>1714</v>
      </c>
      <c r="H99" s="1321">
        <v>26.5</v>
      </c>
      <c r="I99" s="1247" t="s">
        <v>1349</v>
      </c>
      <c r="J99" s="1323"/>
      <c r="K99" s="1086"/>
      <c r="L99" s="366">
        <v>145000</v>
      </c>
      <c r="M99" s="1086"/>
      <c r="N99" s="1086"/>
      <c r="O99" s="1055"/>
      <c r="P99" s="1020"/>
      <c r="Q99" s="1021">
        <f t="shared" si="17"/>
        <v>0</v>
      </c>
      <c r="R99" s="1021">
        <f t="shared" si="18"/>
        <v>0</v>
      </c>
      <c r="S99" s="534">
        <v>1345</v>
      </c>
      <c r="T99" s="305">
        <v>595</v>
      </c>
      <c r="U99" s="305">
        <v>300</v>
      </c>
      <c r="V99" s="308">
        <f>(S99/1000)*(T99/1000)*(U99/1000)</f>
        <v>0.24008249999999998</v>
      </c>
      <c r="W99" s="305">
        <v>33.5</v>
      </c>
    </row>
    <row r="100" spans="1:23" ht="15" customHeight="1">
      <c r="A100" s="692" t="s">
        <v>1784</v>
      </c>
      <c r="B100" s="1315">
        <v>4.8499999999999996</v>
      </c>
      <c r="C100" s="1315">
        <v>5.25</v>
      </c>
      <c r="D100" s="1317">
        <v>0.83</v>
      </c>
      <c r="E100" s="1319">
        <v>54.3</v>
      </c>
      <c r="F100" s="1319">
        <v>43</v>
      </c>
      <c r="G100" s="540" t="s">
        <v>1714</v>
      </c>
      <c r="H100" s="1321">
        <v>26.5</v>
      </c>
      <c r="I100" s="1247" t="s">
        <v>1349</v>
      </c>
      <c r="J100" s="1323"/>
      <c r="K100" s="1086"/>
      <c r="L100" s="366">
        <v>155000</v>
      </c>
      <c r="M100" s="1086"/>
      <c r="N100" s="1086"/>
      <c r="O100" s="1055"/>
      <c r="P100" s="1020"/>
      <c r="Q100" s="1021">
        <f t="shared" si="17"/>
        <v>0</v>
      </c>
      <c r="R100" s="1021">
        <f t="shared" si="18"/>
        <v>0</v>
      </c>
      <c r="S100" s="534">
        <v>1345</v>
      </c>
      <c r="T100" s="305">
        <v>595</v>
      </c>
      <c r="U100" s="305">
        <v>300</v>
      </c>
      <c r="V100" s="308">
        <f t="shared" si="19"/>
        <v>0.24008249999999998</v>
      </c>
      <c r="W100" s="305">
        <v>33.5</v>
      </c>
    </row>
    <row r="101" spans="1:23" ht="15" customHeight="1">
      <c r="A101" s="692" t="s">
        <v>1785</v>
      </c>
      <c r="B101" s="1315">
        <v>6.35</v>
      </c>
      <c r="C101" s="1315">
        <v>7.05</v>
      </c>
      <c r="D101" s="1317">
        <v>1.0900000000000001</v>
      </c>
      <c r="E101" s="1319">
        <v>32.799999999999997</v>
      </c>
      <c r="F101" s="1319">
        <v>46</v>
      </c>
      <c r="G101" s="540" t="s">
        <v>1716</v>
      </c>
      <c r="H101" s="1321">
        <v>29.5</v>
      </c>
      <c r="I101" s="1247" t="s">
        <v>1349</v>
      </c>
      <c r="J101" s="1323"/>
      <c r="K101" s="1086"/>
      <c r="L101" s="366">
        <v>166000</v>
      </c>
      <c r="M101" s="1086"/>
      <c r="N101" s="1086"/>
      <c r="O101" s="1055"/>
      <c r="P101" s="1020"/>
      <c r="Q101" s="1021">
        <f t="shared" si="17"/>
        <v>0</v>
      </c>
      <c r="R101" s="1021">
        <f t="shared" si="18"/>
        <v>0</v>
      </c>
      <c r="S101" s="534">
        <v>1465</v>
      </c>
      <c r="T101" s="305">
        <v>595</v>
      </c>
      <c r="U101" s="305">
        <v>300</v>
      </c>
      <c r="V101" s="308">
        <f t="shared" si="19"/>
        <v>0.26150249999999997</v>
      </c>
      <c r="W101" s="305">
        <v>37</v>
      </c>
    </row>
    <row r="102" spans="1:23" ht="15" customHeight="1">
      <c r="A102" s="692" t="s">
        <v>1786</v>
      </c>
      <c r="B102" s="1315">
        <v>8.25</v>
      </c>
      <c r="C102" s="1315">
        <v>8.6999999999999993</v>
      </c>
      <c r="D102" s="1317">
        <v>1.43</v>
      </c>
      <c r="E102" s="1319">
        <v>71.400000000000006</v>
      </c>
      <c r="F102" s="1319">
        <v>47</v>
      </c>
      <c r="G102" s="540" t="s">
        <v>1717</v>
      </c>
      <c r="H102" s="1321">
        <v>34.5</v>
      </c>
      <c r="I102" s="1247" t="s">
        <v>1349</v>
      </c>
      <c r="J102" s="1323"/>
      <c r="K102" s="1086"/>
      <c r="L102" s="366">
        <v>189000</v>
      </c>
      <c r="M102" s="1086"/>
      <c r="N102" s="1086"/>
      <c r="O102" s="1055"/>
      <c r="P102" s="1020"/>
      <c r="Q102" s="1021">
        <f t="shared" si="17"/>
        <v>0</v>
      </c>
      <c r="R102" s="1021">
        <f t="shared" si="18"/>
        <v>0</v>
      </c>
      <c r="S102" s="534">
        <v>1465</v>
      </c>
      <c r="T102" s="305">
        <v>695</v>
      </c>
      <c r="U102" s="305">
        <v>300</v>
      </c>
      <c r="V102" s="308">
        <f t="shared" si="19"/>
        <v>0.30545250000000002</v>
      </c>
      <c r="W102" s="305">
        <v>42.5</v>
      </c>
    </row>
    <row r="103" spans="1:23" ht="23.25" customHeight="1" thickBot="1">
      <c r="A103" s="1340">
        <v>12126200000334</v>
      </c>
      <c r="B103" s="1727" t="s">
        <v>1013</v>
      </c>
      <c r="C103" s="1727"/>
      <c r="D103" s="1727"/>
      <c r="E103" s="1727"/>
      <c r="F103" s="1727"/>
      <c r="G103" s="1727"/>
      <c r="H103" s="1727"/>
      <c r="I103" s="1249" t="s">
        <v>1349</v>
      </c>
      <c r="J103" s="1325"/>
      <c r="K103" s="1322"/>
      <c r="L103" s="366">
        <v>8000</v>
      </c>
      <c r="M103" s="1322"/>
      <c r="N103" s="1322"/>
      <c r="O103" s="1020"/>
      <c r="P103" s="1021"/>
      <c r="Q103" s="1021"/>
      <c r="U103" s="117"/>
      <c r="V103" s="101"/>
      <c r="W103" s="11"/>
    </row>
    <row r="104" spans="1:23" s="76" customFormat="1" ht="26.1" customHeight="1" thickBot="1">
      <c r="A104" s="1734" t="s">
        <v>2093</v>
      </c>
      <c r="B104" s="1735"/>
      <c r="C104" s="1735"/>
      <c r="D104" s="1735"/>
      <c r="E104" s="1735"/>
      <c r="F104" s="1735"/>
      <c r="G104" s="1735"/>
      <c r="H104" s="1735"/>
      <c r="I104" s="1735"/>
      <c r="J104" s="1736"/>
      <c r="K104" s="104"/>
      <c r="L104" s="1053"/>
      <c r="M104" s="181"/>
      <c r="N104" s="104"/>
      <c r="O104" s="1020"/>
      <c r="P104" s="1021">
        <f t="shared" ref="P104" si="20">IF(OR(U104="",J104=""),0,J104*U104)</f>
        <v>0</v>
      </c>
      <c r="Q104" s="1021">
        <f t="shared" ref="Q104" si="21">IF(OR(V104="",J104=""),0,J104*V104)</f>
        <v>0</v>
      </c>
      <c r="U104" s="101"/>
    </row>
    <row r="105" spans="1:23" s="76" customFormat="1" ht="26.25" customHeight="1" thickBot="1">
      <c r="A105" s="1336" t="s">
        <v>1005</v>
      </c>
      <c r="B105" s="1337"/>
      <c r="C105" s="1337"/>
      <c r="D105" s="1337"/>
      <c r="E105" s="1337"/>
      <c r="F105" s="1337"/>
      <c r="G105" s="1337"/>
      <c r="H105" s="1337"/>
      <c r="I105" s="1338"/>
      <c r="J105" s="1339"/>
      <c r="K105" s="104"/>
      <c r="L105" s="462"/>
      <c r="M105" s="104"/>
      <c r="N105" s="104"/>
      <c r="O105" s="186"/>
      <c r="P105" s="1020"/>
      <c r="Q105" s="1021">
        <f t="shared" si="17"/>
        <v>0</v>
      </c>
      <c r="R105" s="1021">
        <f t="shared" si="18"/>
        <v>0</v>
      </c>
      <c r="S105" s="187"/>
      <c r="T105" s="187"/>
      <c r="U105" s="187"/>
      <c r="V105" s="101"/>
      <c r="W105" s="187"/>
    </row>
    <row r="106" spans="1:23" ht="15" customHeight="1">
      <c r="A106" s="762" t="s">
        <v>1787</v>
      </c>
      <c r="B106" s="1081">
        <v>1.5</v>
      </c>
      <c r="C106" s="1081">
        <v>1.57</v>
      </c>
      <c r="D106" s="1066">
        <v>0.26</v>
      </c>
      <c r="E106" s="1069">
        <v>13.9</v>
      </c>
      <c r="F106" s="1069">
        <v>34</v>
      </c>
      <c r="G106" s="424" t="s">
        <v>1788</v>
      </c>
      <c r="H106" s="1063">
        <v>11.8</v>
      </c>
      <c r="I106" s="1027" t="s">
        <v>1349</v>
      </c>
      <c r="J106" s="1087"/>
      <c r="K106" s="1086"/>
      <c r="L106" s="366">
        <v>106000</v>
      </c>
      <c r="M106" s="1086"/>
      <c r="N106" s="1086"/>
      <c r="O106" s="1055"/>
      <c r="P106" s="1020"/>
      <c r="Q106" s="1021">
        <f t="shared" si="17"/>
        <v>0</v>
      </c>
      <c r="R106" s="1021">
        <f t="shared" si="18"/>
        <v>0</v>
      </c>
      <c r="S106" s="305">
        <v>755</v>
      </c>
      <c r="T106" s="305">
        <v>555</v>
      </c>
      <c r="U106" s="305">
        <v>255</v>
      </c>
      <c r="V106" s="302">
        <v>0.10685137500000001</v>
      </c>
      <c r="W106" s="305">
        <v>16.100000000000001</v>
      </c>
    </row>
    <row r="107" spans="1:23" ht="15" customHeight="1">
      <c r="A107" s="1077" t="s">
        <v>1789</v>
      </c>
      <c r="B107" s="1081">
        <v>2.35</v>
      </c>
      <c r="C107" s="1081">
        <v>2.6</v>
      </c>
      <c r="D107" s="1067">
        <v>0.4</v>
      </c>
      <c r="E107" s="1070">
        <v>13.3</v>
      </c>
      <c r="F107" s="1070">
        <v>29</v>
      </c>
      <c r="G107" s="540" t="s">
        <v>1790</v>
      </c>
      <c r="H107" s="1064">
        <v>13.9</v>
      </c>
      <c r="I107" s="1027" t="s">
        <v>1349</v>
      </c>
      <c r="J107" s="1084"/>
      <c r="K107" s="1086"/>
      <c r="L107" s="366">
        <v>116000</v>
      </c>
      <c r="M107" s="1086"/>
      <c r="N107" s="1086"/>
      <c r="O107" s="1055"/>
      <c r="P107" s="1020"/>
      <c r="Q107" s="1021">
        <f t="shared" si="17"/>
        <v>0</v>
      </c>
      <c r="R107" s="1021">
        <f t="shared" si="18"/>
        <v>0</v>
      </c>
      <c r="S107" s="305">
        <v>985</v>
      </c>
      <c r="T107" s="305">
        <v>555</v>
      </c>
      <c r="U107" s="305">
        <v>255</v>
      </c>
      <c r="V107" s="302">
        <v>0.13940212500000002</v>
      </c>
      <c r="W107" s="305">
        <v>19.399999999999999</v>
      </c>
    </row>
    <row r="108" spans="1:23" ht="15" customHeight="1">
      <c r="A108" s="1077" t="s">
        <v>1791</v>
      </c>
      <c r="B108" s="1081">
        <v>3.5</v>
      </c>
      <c r="C108" s="1081">
        <v>3.8</v>
      </c>
      <c r="D108" s="1067">
        <v>0.6</v>
      </c>
      <c r="E108" s="1070">
        <v>34.1</v>
      </c>
      <c r="F108" s="1070">
        <v>36</v>
      </c>
      <c r="G108" s="540" t="s">
        <v>1792</v>
      </c>
      <c r="H108" s="1064">
        <v>17.3</v>
      </c>
      <c r="I108" s="1027" t="s">
        <v>1349</v>
      </c>
      <c r="J108" s="1084"/>
      <c r="K108" s="1086"/>
      <c r="L108" s="366">
        <v>130000</v>
      </c>
      <c r="M108" s="1086"/>
      <c r="N108" s="1086"/>
      <c r="O108" s="1055"/>
      <c r="P108" s="1020"/>
      <c r="Q108" s="1021">
        <f t="shared" si="17"/>
        <v>0</v>
      </c>
      <c r="R108" s="1021">
        <f t="shared" si="18"/>
        <v>0</v>
      </c>
      <c r="S108" s="534">
        <v>1205</v>
      </c>
      <c r="T108" s="305">
        <v>555</v>
      </c>
      <c r="U108" s="305">
        <v>255</v>
      </c>
      <c r="V108" s="302">
        <v>0.17053762500000003</v>
      </c>
      <c r="W108" s="305">
        <v>24</v>
      </c>
    </row>
    <row r="109" spans="1:23" ht="15" customHeight="1">
      <c r="A109" s="1077" t="s">
        <v>1793</v>
      </c>
      <c r="B109" s="1081">
        <v>4.3</v>
      </c>
      <c r="C109" s="1081">
        <v>4.7</v>
      </c>
      <c r="D109" s="1067">
        <v>0.74</v>
      </c>
      <c r="E109" s="1070">
        <v>54.2</v>
      </c>
      <c r="F109" s="1070">
        <v>43</v>
      </c>
      <c r="G109" s="540" t="s">
        <v>1792</v>
      </c>
      <c r="H109" s="1064">
        <v>17.3</v>
      </c>
      <c r="I109" s="1027" t="s">
        <v>1349</v>
      </c>
      <c r="J109" s="1084"/>
      <c r="K109" s="1086"/>
      <c r="L109" s="366">
        <v>138000</v>
      </c>
      <c r="M109" s="1086"/>
      <c r="N109" s="1086"/>
      <c r="O109" s="1055"/>
      <c r="P109" s="1020"/>
      <c r="Q109" s="1021">
        <f t="shared" si="17"/>
        <v>0</v>
      </c>
      <c r="R109" s="1021">
        <f t="shared" si="18"/>
        <v>0</v>
      </c>
      <c r="S109" s="534">
        <v>1205</v>
      </c>
      <c r="T109" s="305">
        <v>555</v>
      </c>
      <c r="U109" s="305">
        <v>255</v>
      </c>
      <c r="V109" s="302">
        <v>0.17053762500000003</v>
      </c>
      <c r="W109" s="305">
        <v>24</v>
      </c>
    </row>
    <row r="110" spans="1:23" ht="15" customHeight="1">
      <c r="A110" s="1077" t="s">
        <v>1794</v>
      </c>
      <c r="B110" s="1081">
        <v>5.6</v>
      </c>
      <c r="C110" s="1081">
        <v>6</v>
      </c>
      <c r="D110" s="1067">
        <v>0.96</v>
      </c>
      <c r="E110" s="1070">
        <v>50.7</v>
      </c>
      <c r="F110" s="1070">
        <v>45</v>
      </c>
      <c r="G110" s="540" t="s">
        <v>1795</v>
      </c>
      <c r="H110" s="1064">
        <v>19.600000000000001</v>
      </c>
      <c r="I110" s="1027" t="s">
        <v>1349</v>
      </c>
      <c r="J110" s="1084"/>
      <c r="K110" s="1086"/>
      <c r="L110" s="366">
        <v>148000</v>
      </c>
      <c r="M110" s="1086"/>
      <c r="N110" s="1086"/>
      <c r="O110" s="1055"/>
      <c r="P110" s="1020"/>
      <c r="Q110" s="1021">
        <f t="shared" si="17"/>
        <v>0</v>
      </c>
      <c r="R110" s="1021">
        <f t="shared" si="18"/>
        <v>0</v>
      </c>
      <c r="S110" s="305">
        <v>1325</v>
      </c>
      <c r="T110" s="305">
        <v>555</v>
      </c>
      <c r="U110" s="305">
        <v>255</v>
      </c>
      <c r="V110" s="302">
        <v>0.187520625</v>
      </c>
      <c r="W110" s="305">
        <v>26.4</v>
      </c>
    </row>
    <row r="111" spans="1:23" ht="15" customHeight="1" thickBot="1">
      <c r="A111" s="1077" t="s">
        <v>1796</v>
      </c>
      <c r="B111" s="1081">
        <v>7.35</v>
      </c>
      <c r="C111" s="1081">
        <v>8.0500000000000007</v>
      </c>
      <c r="D111" s="1067">
        <v>1.27</v>
      </c>
      <c r="E111" s="1070">
        <v>44.1</v>
      </c>
      <c r="F111" s="1070">
        <v>49</v>
      </c>
      <c r="G111" s="540" t="s">
        <v>1797</v>
      </c>
      <c r="H111" s="1064">
        <v>23.1</v>
      </c>
      <c r="I111" s="1027" t="s">
        <v>1349</v>
      </c>
      <c r="J111" s="1084"/>
      <c r="K111" s="1086"/>
      <c r="L111" s="366">
        <v>170000</v>
      </c>
      <c r="M111" s="1086"/>
      <c r="N111" s="1086"/>
      <c r="O111" s="1055"/>
      <c r="P111" s="1020"/>
      <c r="Q111" s="1021">
        <f t="shared" si="17"/>
        <v>0</v>
      </c>
      <c r="R111" s="1021">
        <f t="shared" si="18"/>
        <v>0</v>
      </c>
      <c r="S111" s="534">
        <v>1325</v>
      </c>
      <c r="T111" s="305">
        <v>650</v>
      </c>
      <c r="U111" s="305">
        <v>255</v>
      </c>
      <c r="V111" s="302">
        <v>0.21961875</v>
      </c>
      <c r="W111" s="305">
        <v>30.2</v>
      </c>
    </row>
    <row r="112" spans="1:23" ht="15" customHeight="1">
      <c r="A112" s="1077" t="s">
        <v>1798</v>
      </c>
      <c r="B112" s="1081">
        <v>1.95</v>
      </c>
      <c r="C112" s="1081">
        <v>2.0499999999999998</v>
      </c>
      <c r="D112" s="1067">
        <v>0.33</v>
      </c>
      <c r="E112" s="1070">
        <v>27.2</v>
      </c>
      <c r="F112" s="1070">
        <v>38</v>
      </c>
      <c r="G112" s="424" t="s">
        <v>1788</v>
      </c>
      <c r="H112" s="1064">
        <v>12.1</v>
      </c>
      <c r="I112" s="1027" t="s">
        <v>1349</v>
      </c>
      <c r="J112" s="1084"/>
      <c r="K112" s="1086"/>
      <c r="L112" s="366">
        <v>110000</v>
      </c>
      <c r="M112" s="1086"/>
      <c r="N112" s="1086"/>
      <c r="O112" s="1055"/>
      <c r="P112" s="1020"/>
      <c r="Q112" s="1021">
        <f t="shared" si="17"/>
        <v>0</v>
      </c>
      <c r="R112" s="1021">
        <f t="shared" si="18"/>
        <v>0</v>
      </c>
      <c r="S112" s="305">
        <v>755</v>
      </c>
      <c r="T112" s="305">
        <v>555</v>
      </c>
      <c r="U112" s="305">
        <v>255</v>
      </c>
      <c r="V112" s="302">
        <v>0.10685137500000001</v>
      </c>
      <c r="W112" s="305">
        <v>16.399999999999999</v>
      </c>
    </row>
    <row r="113" spans="1:23" ht="15" customHeight="1">
      <c r="A113" s="1077" t="s">
        <v>1799</v>
      </c>
      <c r="B113" s="1081">
        <v>2.85</v>
      </c>
      <c r="C113" s="1081">
        <v>2.95</v>
      </c>
      <c r="D113" s="1067">
        <v>0.49</v>
      </c>
      <c r="E113" s="1070">
        <v>26</v>
      </c>
      <c r="F113" s="1070">
        <v>29</v>
      </c>
      <c r="G113" s="540" t="s">
        <v>1790</v>
      </c>
      <c r="H113" s="1064">
        <v>14.8</v>
      </c>
      <c r="I113" s="1027" t="s">
        <v>1349</v>
      </c>
      <c r="J113" s="1084"/>
      <c r="K113" s="1086"/>
      <c r="L113" s="366">
        <v>123000</v>
      </c>
      <c r="M113" s="1086"/>
      <c r="N113" s="1086"/>
      <c r="O113" s="1055"/>
      <c r="P113" s="1020"/>
      <c r="Q113" s="1021">
        <f t="shared" si="17"/>
        <v>0</v>
      </c>
      <c r="R113" s="1021">
        <f t="shared" si="18"/>
        <v>0</v>
      </c>
      <c r="S113" s="305">
        <v>985</v>
      </c>
      <c r="T113" s="305">
        <v>555</v>
      </c>
      <c r="U113" s="305">
        <v>255</v>
      </c>
      <c r="V113" s="302">
        <v>0.13940212500000002</v>
      </c>
      <c r="W113" s="305">
        <v>20.3</v>
      </c>
    </row>
    <row r="114" spans="1:23" ht="15" customHeight="1">
      <c r="A114" s="1077" t="s">
        <v>1800</v>
      </c>
      <c r="B114" s="1081">
        <v>3.9</v>
      </c>
      <c r="C114" s="1081">
        <v>4</v>
      </c>
      <c r="D114" s="1067">
        <v>0.67</v>
      </c>
      <c r="E114" s="1070">
        <v>37.4</v>
      </c>
      <c r="F114" s="1070">
        <v>36</v>
      </c>
      <c r="G114" s="540" t="s">
        <v>1792</v>
      </c>
      <c r="H114" s="1064">
        <v>18.2</v>
      </c>
      <c r="I114" s="1027" t="s">
        <v>1349</v>
      </c>
      <c r="J114" s="1084"/>
      <c r="K114" s="1086"/>
      <c r="L114" s="366">
        <v>136000</v>
      </c>
      <c r="M114" s="1086"/>
      <c r="N114" s="1086"/>
      <c r="O114" s="1055"/>
      <c r="P114" s="1020"/>
      <c r="Q114" s="1021">
        <f t="shared" si="17"/>
        <v>0</v>
      </c>
      <c r="R114" s="1021">
        <f t="shared" si="18"/>
        <v>0</v>
      </c>
      <c r="S114" s="534">
        <v>1205</v>
      </c>
      <c r="T114" s="305">
        <v>555</v>
      </c>
      <c r="U114" s="305">
        <v>255</v>
      </c>
      <c r="V114" s="302">
        <v>0.17053762500000003</v>
      </c>
      <c r="W114" s="305">
        <v>24.9</v>
      </c>
    </row>
    <row r="115" spans="1:23" ht="15" customHeight="1">
      <c r="A115" s="1077" t="s">
        <v>1801</v>
      </c>
      <c r="B115" s="1081">
        <v>4.8499999999999996</v>
      </c>
      <c r="C115" s="1081">
        <v>5.25</v>
      </c>
      <c r="D115" s="1067">
        <v>0.83</v>
      </c>
      <c r="E115" s="1070">
        <v>54.3</v>
      </c>
      <c r="F115" s="1070">
        <v>43</v>
      </c>
      <c r="G115" s="540" t="s">
        <v>1792</v>
      </c>
      <c r="H115" s="1064">
        <v>18.2</v>
      </c>
      <c r="I115" s="1027" t="s">
        <v>1349</v>
      </c>
      <c r="J115" s="1084"/>
      <c r="K115" s="1086"/>
      <c r="L115" s="366">
        <v>148000</v>
      </c>
      <c r="M115" s="1086"/>
      <c r="N115" s="1086"/>
      <c r="O115" s="1055"/>
      <c r="P115" s="1020"/>
      <c r="Q115" s="1021">
        <f t="shared" si="17"/>
        <v>0</v>
      </c>
      <c r="R115" s="1021">
        <f t="shared" si="18"/>
        <v>0</v>
      </c>
      <c r="S115" s="534">
        <v>1205</v>
      </c>
      <c r="T115" s="305">
        <v>555</v>
      </c>
      <c r="U115" s="305">
        <v>255</v>
      </c>
      <c r="V115" s="302">
        <v>0.17053762500000003</v>
      </c>
      <c r="W115" s="305">
        <v>24.9</v>
      </c>
    </row>
    <row r="116" spans="1:23" ht="15" customHeight="1">
      <c r="A116" s="1077" t="s">
        <v>1802</v>
      </c>
      <c r="B116" s="1081">
        <v>6.35</v>
      </c>
      <c r="C116" s="1081">
        <v>7.05</v>
      </c>
      <c r="D116" s="1067" t="s">
        <v>1803</v>
      </c>
      <c r="E116" s="1070">
        <v>32.799999999999997</v>
      </c>
      <c r="F116" s="1070">
        <v>46</v>
      </c>
      <c r="G116" s="540" t="s">
        <v>1795</v>
      </c>
      <c r="H116" s="1064">
        <v>20.8</v>
      </c>
      <c r="I116" s="1027" t="s">
        <v>1349</v>
      </c>
      <c r="J116" s="1084"/>
      <c r="K116" s="1086"/>
      <c r="L116" s="366">
        <v>159000</v>
      </c>
      <c r="M116" s="1086"/>
      <c r="N116" s="1086"/>
      <c r="O116" s="1055"/>
      <c r="P116" s="1020"/>
      <c r="Q116" s="1021">
        <f t="shared" si="17"/>
        <v>0</v>
      </c>
      <c r="R116" s="1021">
        <f t="shared" si="18"/>
        <v>0</v>
      </c>
      <c r="S116" s="305">
        <v>1325</v>
      </c>
      <c r="T116" s="305">
        <v>555</v>
      </c>
      <c r="U116" s="305">
        <v>255</v>
      </c>
      <c r="V116" s="302">
        <v>0.187520625</v>
      </c>
      <c r="W116" s="305">
        <v>27.6</v>
      </c>
    </row>
    <row r="117" spans="1:23" ht="15" customHeight="1" thickBot="1">
      <c r="A117" s="137" t="s">
        <v>1804</v>
      </c>
      <c r="B117" s="1081">
        <v>8.25</v>
      </c>
      <c r="C117" s="1081">
        <v>8.6999999999999993</v>
      </c>
      <c r="D117" s="1068">
        <v>1.43</v>
      </c>
      <c r="E117" s="1071">
        <v>71.400000000000006</v>
      </c>
      <c r="F117" s="1071">
        <v>47</v>
      </c>
      <c r="G117" s="540" t="s">
        <v>1797</v>
      </c>
      <c r="H117" s="1065">
        <v>24.3</v>
      </c>
      <c r="I117" s="1027" t="s">
        <v>1349</v>
      </c>
      <c r="J117" s="1090"/>
      <c r="K117" s="1086"/>
      <c r="L117" s="366">
        <v>183000</v>
      </c>
      <c r="M117" s="1086"/>
      <c r="N117" s="1086"/>
      <c r="O117" s="1055"/>
      <c r="P117" s="1020"/>
      <c r="Q117" s="1021">
        <f t="shared" si="17"/>
        <v>0</v>
      </c>
      <c r="R117" s="1021">
        <f t="shared" si="18"/>
        <v>0</v>
      </c>
      <c r="S117" s="534">
        <v>1325</v>
      </c>
      <c r="T117" s="305">
        <v>650</v>
      </c>
      <c r="U117" s="305">
        <v>255</v>
      </c>
      <c r="V117" s="302">
        <v>0.21961875</v>
      </c>
      <c r="W117" s="305">
        <v>31.4</v>
      </c>
    </row>
    <row r="118" spans="1:23" s="76" customFormat="1" ht="26.1" customHeight="1" thickBot="1">
      <c r="A118" s="1616" t="s">
        <v>1004</v>
      </c>
      <c r="B118" s="1617"/>
      <c r="C118" s="1617"/>
      <c r="D118" s="1617"/>
      <c r="E118" s="1617"/>
      <c r="F118" s="1617"/>
      <c r="G118" s="1617"/>
      <c r="H118" s="1617"/>
      <c r="I118" s="1617"/>
      <c r="J118" s="1618"/>
      <c r="K118" s="104"/>
      <c r="L118" s="482"/>
      <c r="M118" s="181"/>
      <c r="N118" s="181"/>
      <c r="O118" s="186"/>
      <c r="P118" s="1020"/>
      <c r="Q118" s="1021">
        <f t="shared" si="17"/>
        <v>0</v>
      </c>
      <c r="R118" s="1021">
        <f t="shared" si="18"/>
        <v>0</v>
      </c>
      <c r="V118" s="101"/>
    </row>
    <row r="119" spans="1:23" s="76" customFormat="1" ht="26.25" customHeight="1" thickBot="1">
      <c r="A119" s="1724" t="s">
        <v>6</v>
      </c>
      <c r="B119" s="1725"/>
      <c r="C119" s="1725"/>
      <c r="D119" s="1725"/>
      <c r="E119" s="1725"/>
      <c r="F119" s="1725"/>
      <c r="G119" s="1725"/>
      <c r="H119" s="1725"/>
      <c r="I119" s="1725"/>
      <c r="J119" s="1726"/>
      <c r="K119" s="104"/>
      <c r="L119" s="462"/>
      <c r="M119" s="104"/>
      <c r="N119" s="104"/>
      <c r="O119" s="186"/>
      <c r="P119" s="1020"/>
      <c r="Q119" s="1021">
        <f t="shared" si="17"/>
        <v>0</v>
      </c>
      <c r="R119" s="1021">
        <f t="shared" si="18"/>
        <v>0</v>
      </c>
      <c r="S119" s="187"/>
      <c r="T119" s="187"/>
      <c r="U119" s="187"/>
      <c r="V119" s="101"/>
      <c r="W119" s="187"/>
    </row>
    <row r="120" spans="1:23" ht="18" customHeight="1">
      <c r="A120" s="227" t="s">
        <v>1402</v>
      </c>
      <c r="B120" s="1706" t="s">
        <v>2051</v>
      </c>
      <c r="C120" s="1707"/>
      <c r="D120" s="1707"/>
      <c r="E120" s="1707"/>
      <c r="F120" s="1707"/>
      <c r="G120" s="1707"/>
      <c r="H120" s="864">
        <v>0.31</v>
      </c>
      <c r="I120" s="1028" t="s">
        <v>1349</v>
      </c>
      <c r="J120" s="1085"/>
      <c r="K120" s="1086"/>
      <c r="L120" s="366">
        <v>5000</v>
      </c>
      <c r="M120" s="1086"/>
      <c r="N120" s="1083"/>
      <c r="O120" s="1083"/>
      <c r="P120" s="1020"/>
      <c r="Q120" s="1021"/>
      <c r="R120" s="1021"/>
      <c r="V120" s="117"/>
      <c r="W120" s="101"/>
    </row>
    <row r="121" spans="1:23" ht="18" customHeight="1">
      <c r="A121" s="504" t="s">
        <v>2048</v>
      </c>
      <c r="B121" s="1278" t="s">
        <v>2052</v>
      </c>
      <c r="C121" s="1279"/>
      <c r="D121" s="1279"/>
      <c r="E121" s="1279"/>
      <c r="F121" s="1279"/>
      <c r="G121" s="1279"/>
      <c r="H121" s="1285"/>
      <c r="I121" s="1028" t="s">
        <v>1349</v>
      </c>
      <c r="J121" s="1280"/>
      <c r="K121" s="1281"/>
      <c r="L121" s="366">
        <v>10000</v>
      </c>
      <c r="M121" s="1281"/>
      <c r="N121" s="1281"/>
      <c r="O121" s="1020"/>
      <c r="P121" s="1021"/>
      <c r="Q121" s="1021"/>
      <c r="U121" s="117"/>
      <c r="V121" s="101"/>
      <c r="W121" s="11"/>
    </row>
    <row r="122" spans="1:23" ht="18" customHeight="1">
      <c r="A122" s="504" t="s">
        <v>142</v>
      </c>
      <c r="B122" s="1710" t="s">
        <v>78</v>
      </c>
      <c r="C122" s="1711"/>
      <c r="D122" s="1711"/>
      <c r="E122" s="1711"/>
      <c r="F122" s="1711"/>
      <c r="G122" s="1711"/>
      <c r="H122" s="1712"/>
      <c r="I122" s="1027" t="s">
        <v>1349</v>
      </c>
      <c r="J122" s="1084"/>
      <c r="K122" s="1086"/>
      <c r="L122" s="366">
        <v>35000</v>
      </c>
      <c r="M122" s="1086"/>
      <c r="N122" s="1083"/>
      <c r="O122" s="1083"/>
      <c r="P122" s="1020"/>
      <c r="Q122" s="1021">
        <f>IF(OR(V122="",J122=""),0,J122*V122)</f>
        <v>0</v>
      </c>
      <c r="R122" s="1021">
        <f>IF(OR(W122="",J122=""),0,J122*W122)</f>
        <v>0</v>
      </c>
      <c r="V122" s="117"/>
      <c r="W122" s="101"/>
    </row>
    <row r="123" spans="1:23" ht="18" customHeight="1">
      <c r="A123" s="227" t="s">
        <v>140</v>
      </c>
      <c r="B123" s="1706" t="s">
        <v>79</v>
      </c>
      <c r="C123" s="1707"/>
      <c r="D123" s="1707"/>
      <c r="E123" s="1707"/>
      <c r="F123" s="1707"/>
      <c r="G123" s="1707"/>
      <c r="H123" s="1708"/>
      <c r="I123" s="1027" t="s">
        <v>1349</v>
      </c>
      <c r="J123" s="1084"/>
      <c r="K123" s="1086"/>
      <c r="L123" s="366">
        <v>26000</v>
      </c>
      <c r="M123" s="1086"/>
      <c r="N123" s="1083"/>
      <c r="O123" s="1083"/>
      <c r="P123" s="1020"/>
      <c r="Q123" s="1021">
        <f>IF(OR(V123="",J123=""),0,J123*V123)</f>
        <v>0</v>
      </c>
      <c r="R123" s="1021">
        <f>IF(OR(W123="",J123=""),0,J123*W123)</f>
        <v>0</v>
      </c>
      <c r="V123" s="117"/>
      <c r="W123" s="101"/>
    </row>
    <row r="124" spans="1:23" ht="18" customHeight="1">
      <c r="A124" s="227" t="s">
        <v>219</v>
      </c>
      <c r="B124" s="1706" t="s">
        <v>545</v>
      </c>
      <c r="C124" s="1707"/>
      <c r="D124" s="1707"/>
      <c r="E124" s="1707"/>
      <c r="F124" s="1707"/>
      <c r="G124" s="1707"/>
      <c r="H124" s="1708"/>
      <c r="I124" s="1027" t="s">
        <v>1349</v>
      </c>
      <c r="J124" s="1084"/>
      <c r="K124" s="1086"/>
      <c r="L124" s="366">
        <v>29000</v>
      </c>
      <c r="M124" s="1086"/>
      <c r="N124" s="1083"/>
      <c r="O124" s="1083"/>
      <c r="P124" s="1020"/>
      <c r="Q124" s="1021">
        <f>IF(OR(V124="",J124=""),0,J124*V124)</f>
        <v>0</v>
      </c>
      <c r="R124" s="1021">
        <f>IF(OR(W124="",J124=""),0,J124*W124)</f>
        <v>0</v>
      </c>
      <c r="V124" s="117"/>
      <c r="W124" s="101"/>
    </row>
    <row r="125" spans="1:23" ht="18" customHeight="1">
      <c r="A125" s="227" t="s">
        <v>978</v>
      </c>
      <c r="B125" s="1075" t="s">
        <v>1355</v>
      </c>
      <c r="C125" s="1076"/>
      <c r="D125" s="1076"/>
      <c r="E125" s="1076"/>
      <c r="F125" s="1076"/>
      <c r="G125" s="1076"/>
      <c r="H125" s="1078"/>
      <c r="I125" s="1027" t="s">
        <v>1349</v>
      </c>
      <c r="J125" s="1084"/>
      <c r="K125" s="1086"/>
      <c r="L125" s="366">
        <v>51000</v>
      </c>
      <c r="M125" s="1086"/>
      <c r="N125" s="1083"/>
      <c r="O125" s="1083"/>
      <c r="P125" s="1020"/>
      <c r="Q125" s="1021"/>
      <c r="R125" s="1021"/>
      <c r="V125" s="117"/>
      <c r="W125" s="101"/>
    </row>
    <row r="126" spans="1:23" ht="18" customHeight="1">
      <c r="A126" s="227" t="s">
        <v>110</v>
      </c>
      <c r="B126" s="1706" t="s">
        <v>111</v>
      </c>
      <c r="C126" s="1707"/>
      <c r="D126" s="1707"/>
      <c r="E126" s="1707"/>
      <c r="F126" s="1707"/>
      <c r="G126" s="1707"/>
      <c r="H126" s="1708"/>
      <c r="I126" s="1027" t="s">
        <v>1349</v>
      </c>
      <c r="J126" s="1084"/>
      <c r="K126" s="1086"/>
      <c r="L126" s="366">
        <v>25000</v>
      </c>
      <c r="M126" s="1086"/>
      <c r="N126" s="1083"/>
      <c r="O126" s="1083"/>
      <c r="P126" s="1020"/>
      <c r="Q126" s="1021">
        <f>IF(OR(V126="",J126=""),0,J126*V126)</f>
        <v>0</v>
      </c>
      <c r="R126" s="1021">
        <f>IF(OR(W126="",J126=""),0,J126*W126)</f>
        <v>0</v>
      </c>
      <c r="V126" s="117"/>
      <c r="W126" s="101"/>
    </row>
    <row r="127" spans="1:23" ht="23.25" customHeight="1">
      <c r="A127" s="227" t="s">
        <v>495</v>
      </c>
      <c r="B127" s="1702" t="s">
        <v>498</v>
      </c>
      <c r="C127" s="1703"/>
      <c r="D127" s="1703"/>
      <c r="E127" s="1703"/>
      <c r="F127" s="1703"/>
      <c r="G127" s="1703"/>
      <c r="H127" s="1709"/>
      <c r="I127" s="1027" t="s">
        <v>1349</v>
      </c>
      <c r="J127" s="1084"/>
      <c r="K127" s="1086"/>
      <c r="L127" s="366">
        <v>35000</v>
      </c>
      <c r="M127" s="1086"/>
      <c r="N127" s="1083"/>
      <c r="O127" s="1083"/>
      <c r="P127" s="1020"/>
      <c r="Q127" s="1021">
        <f>IF(OR(V127="",J127=""),0,J127*V127)</f>
        <v>0</v>
      </c>
      <c r="R127" s="1021">
        <f>IF(OR(W127="",J127=""),0,J127*W127)</f>
        <v>0</v>
      </c>
      <c r="V127" s="117"/>
      <c r="W127" s="101"/>
    </row>
    <row r="128" spans="1:23" ht="23.25" customHeight="1">
      <c r="A128" s="227" t="s">
        <v>377</v>
      </c>
      <c r="B128" s="1713" t="s">
        <v>378</v>
      </c>
      <c r="C128" s="1714"/>
      <c r="D128" s="1714"/>
      <c r="E128" s="1714"/>
      <c r="F128" s="1714"/>
      <c r="G128" s="1714"/>
      <c r="H128" s="1715"/>
      <c r="I128" s="1027" t="s">
        <v>1349</v>
      </c>
      <c r="J128" s="1084"/>
      <c r="K128" s="1086"/>
      <c r="L128" s="366">
        <v>54000</v>
      </c>
      <c r="M128" s="1086"/>
      <c r="N128" s="1083"/>
      <c r="O128" s="1083"/>
      <c r="P128" s="1020"/>
      <c r="Q128" s="1021">
        <f>IF(OR(V128="",J128=""),0,J128*V128)</f>
        <v>0</v>
      </c>
      <c r="R128" s="1021">
        <f>IF(OR(W128="",J128=""),0,J128*W128)</f>
        <v>0</v>
      </c>
      <c r="V128" s="117"/>
      <c r="W128" s="101"/>
    </row>
    <row r="129" spans="1:23" ht="23.25" customHeight="1">
      <c r="A129" s="227" t="s">
        <v>1006</v>
      </c>
      <c r="B129" s="1713" t="s">
        <v>1007</v>
      </c>
      <c r="C129" s="1714"/>
      <c r="D129" s="1714"/>
      <c r="E129" s="1714"/>
      <c r="F129" s="1714"/>
      <c r="G129" s="1714"/>
      <c r="H129" s="1715"/>
      <c r="I129" s="1027" t="s">
        <v>1349</v>
      </c>
      <c r="J129" s="1084"/>
      <c r="K129" s="1086"/>
      <c r="L129" s="366">
        <v>83000</v>
      </c>
      <c r="M129" s="1086"/>
      <c r="N129" s="1083"/>
      <c r="O129" s="1083"/>
      <c r="P129" s="1020"/>
      <c r="Q129" s="1021"/>
      <c r="R129" s="1021"/>
      <c r="V129" s="117"/>
      <c r="W129" s="101"/>
    </row>
    <row r="130" spans="1:23" ht="23.25" customHeight="1">
      <c r="A130" s="227" t="s">
        <v>1008</v>
      </c>
      <c r="B130" s="1713" t="s">
        <v>1009</v>
      </c>
      <c r="C130" s="1714"/>
      <c r="D130" s="1714"/>
      <c r="E130" s="1714"/>
      <c r="F130" s="1714"/>
      <c r="G130" s="1714"/>
      <c r="H130" s="1715"/>
      <c r="I130" s="1027" t="s">
        <v>1349</v>
      </c>
      <c r="J130" s="1084"/>
      <c r="K130" s="1086"/>
      <c r="L130" s="366">
        <v>74000</v>
      </c>
      <c r="M130" s="1086"/>
      <c r="N130" s="1083"/>
      <c r="O130" s="1083"/>
      <c r="P130" s="1020"/>
      <c r="Q130" s="1021"/>
      <c r="R130" s="1021"/>
      <c r="V130" s="117"/>
      <c r="W130" s="101"/>
    </row>
    <row r="131" spans="1:23" ht="23.25" customHeight="1">
      <c r="A131" s="676">
        <v>12126200000334</v>
      </c>
      <c r="B131" s="1713" t="s">
        <v>1013</v>
      </c>
      <c r="C131" s="1714"/>
      <c r="D131" s="1714"/>
      <c r="E131" s="1714"/>
      <c r="F131" s="1714"/>
      <c r="G131" s="1714"/>
      <c r="H131" s="1715"/>
      <c r="I131" s="1027" t="s">
        <v>1349</v>
      </c>
      <c r="J131" s="1084"/>
      <c r="K131" s="1086"/>
      <c r="L131" s="366">
        <v>8000</v>
      </c>
      <c r="M131" s="1086"/>
      <c r="N131" s="1083"/>
      <c r="O131" s="1083"/>
      <c r="P131" s="1020"/>
      <c r="Q131" s="1021"/>
      <c r="R131" s="1021"/>
      <c r="V131" s="117"/>
      <c r="W131" s="101"/>
    </row>
    <row r="132" spans="1:23" ht="18" customHeight="1">
      <c r="A132" s="227" t="s">
        <v>1388</v>
      </c>
      <c r="B132" s="1710" t="s">
        <v>1389</v>
      </c>
      <c r="C132" s="1711"/>
      <c r="D132" s="1711"/>
      <c r="E132" s="1711"/>
      <c r="F132" s="1711"/>
      <c r="G132" s="1711"/>
      <c r="H132" s="1712"/>
      <c r="I132" s="1027" t="s">
        <v>1349</v>
      </c>
      <c r="J132" s="1084"/>
      <c r="K132" s="1086"/>
      <c r="L132" s="366">
        <v>18000</v>
      </c>
      <c r="M132" s="1086"/>
      <c r="N132" s="1083"/>
      <c r="O132" s="1083"/>
      <c r="P132" s="1020"/>
      <c r="Q132" s="1021"/>
      <c r="R132" s="1021"/>
      <c r="V132" s="117"/>
      <c r="W132" s="101"/>
    </row>
    <row r="133" spans="1:23" ht="18" customHeight="1">
      <c r="A133" s="227" t="s">
        <v>80</v>
      </c>
      <c r="B133" s="1713" t="s">
        <v>1010</v>
      </c>
      <c r="C133" s="1714"/>
      <c r="D133" s="1714"/>
      <c r="E133" s="1714"/>
      <c r="F133" s="1714"/>
      <c r="G133" s="1714"/>
      <c r="H133" s="1715"/>
      <c r="I133" s="1027" t="s">
        <v>1349</v>
      </c>
      <c r="J133" s="1084"/>
      <c r="K133" s="1086"/>
      <c r="L133" s="366">
        <v>21000</v>
      </c>
      <c r="M133" s="1086"/>
      <c r="N133" s="1083"/>
      <c r="O133" s="1083"/>
      <c r="P133" s="1020"/>
      <c r="Q133" s="1021">
        <f>IF(OR(V133="",J133=""),0,J133*V133)</f>
        <v>0</v>
      </c>
      <c r="R133" s="1021">
        <f>IF(OR(W133="",J133=""),0,J133*W133)</f>
        <v>0</v>
      </c>
      <c r="V133" s="117"/>
      <c r="W133" s="101"/>
    </row>
    <row r="134" spans="1:23" ht="25.5" customHeight="1">
      <c r="A134" s="227" t="s">
        <v>1093</v>
      </c>
      <c r="B134" s="1702" t="s">
        <v>1094</v>
      </c>
      <c r="C134" s="1703"/>
      <c r="D134" s="1703"/>
      <c r="E134" s="1703"/>
      <c r="F134" s="1703"/>
      <c r="G134" s="1703"/>
      <c r="H134" s="1709"/>
      <c r="I134" s="1027" t="s">
        <v>1349</v>
      </c>
      <c r="J134" s="1084"/>
      <c r="K134" s="1086"/>
      <c r="L134" s="366">
        <v>20000</v>
      </c>
      <c r="M134" s="1086"/>
      <c r="N134" s="1083"/>
      <c r="O134" s="1083"/>
      <c r="P134" s="1020"/>
      <c r="Q134" s="1021"/>
      <c r="R134" s="1021"/>
      <c r="V134" s="117"/>
      <c r="W134" s="101"/>
    </row>
    <row r="135" spans="1:23" ht="25.5" customHeight="1">
      <c r="A135" s="1143" t="s">
        <v>445</v>
      </c>
      <c r="B135" s="1702" t="s">
        <v>1728</v>
      </c>
      <c r="C135" s="1703"/>
      <c r="D135" s="1703"/>
      <c r="E135" s="1703"/>
      <c r="F135" s="1703"/>
      <c r="G135" s="1029" t="s">
        <v>588</v>
      </c>
      <c r="H135" s="1030">
        <v>0.2</v>
      </c>
      <c r="I135" s="1027" t="s">
        <v>1349</v>
      </c>
      <c r="J135" s="1031"/>
      <c r="K135" s="1032"/>
      <c r="L135" s="366">
        <v>13900</v>
      </c>
      <c r="M135" s="1086"/>
      <c r="N135" s="1083"/>
      <c r="O135" s="881"/>
      <c r="P135" s="1020"/>
      <c r="Q135" s="1021"/>
      <c r="R135" s="1021"/>
      <c r="V135" s="117"/>
      <c r="W135" s="101"/>
    </row>
    <row r="136" spans="1:23" ht="25.5" customHeight="1">
      <c r="A136" s="1143" t="s">
        <v>233</v>
      </c>
      <c r="B136" s="1702" t="s">
        <v>1729</v>
      </c>
      <c r="C136" s="1703"/>
      <c r="D136" s="1703"/>
      <c r="E136" s="1703"/>
      <c r="F136" s="1703"/>
      <c r="G136" s="1029" t="s">
        <v>592</v>
      </c>
      <c r="H136" s="1030">
        <v>0.2</v>
      </c>
      <c r="I136" s="1027" t="s">
        <v>1349</v>
      </c>
      <c r="J136" s="1031"/>
      <c r="K136" s="1032"/>
      <c r="L136" s="366">
        <v>5900</v>
      </c>
      <c r="M136" s="1086"/>
      <c r="N136" s="1083"/>
      <c r="O136" s="881"/>
      <c r="P136" s="1020"/>
      <c r="Q136" s="1021"/>
      <c r="R136" s="1021"/>
      <c r="V136" s="117"/>
      <c r="W136" s="101"/>
    </row>
    <row r="137" spans="1:23" ht="25.5" customHeight="1">
      <c r="A137" s="227" t="s">
        <v>1730</v>
      </c>
      <c r="B137" s="1702" t="s">
        <v>1728</v>
      </c>
      <c r="C137" s="1703"/>
      <c r="D137" s="1703"/>
      <c r="E137" s="1703"/>
      <c r="F137" s="1703"/>
      <c r="G137" s="1719"/>
      <c r="H137" s="1720"/>
      <c r="I137" s="1027" t="s">
        <v>1349</v>
      </c>
      <c r="J137" s="1084"/>
      <c r="K137" s="1086"/>
      <c r="L137" s="366">
        <v>16000</v>
      </c>
      <c r="M137" s="1086"/>
      <c r="N137" s="1083"/>
      <c r="O137" s="1083"/>
      <c r="P137" s="1020"/>
      <c r="Q137" s="1021"/>
      <c r="R137" s="1021"/>
      <c r="V137" s="117"/>
      <c r="W137" s="101"/>
    </row>
    <row r="138" spans="1:23" ht="36" customHeight="1">
      <c r="A138" s="227" t="s">
        <v>156</v>
      </c>
      <c r="B138" s="1702" t="s">
        <v>1011</v>
      </c>
      <c r="C138" s="1703"/>
      <c r="D138" s="1703"/>
      <c r="E138" s="1703"/>
      <c r="F138" s="1703"/>
      <c r="G138" s="12" t="s">
        <v>596</v>
      </c>
      <c r="H138" s="12">
        <v>0.1</v>
      </c>
      <c r="I138" s="1027" t="s">
        <v>1349</v>
      </c>
      <c r="J138" s="1084"/>
      <c r="K138" s="1086"/>
      <c r="L138" s="366">
        <v>23000</v>
      </c>
      <c r="M138" s="1086"/>
      <c r="N138" s="1083"/>
      <c r="O138" s="1083"/>
      <c r="P138" s="1020"/>
      <c r="Q138" s="1021">
        <f>IF(OR(V138="",J138=""),0,J138*V138)</f>
        <v>0</v>
      </c>
      <c r="R138" s="1021">
        <f>IF(OR(W138="",J138=""),0,J138*W138)</f>
        <v>0</v>
      </c>
      <c r="V138" s="117"/>
      <c r="W138" s="101"/>
    </row>
    <row r="139" spans="1:23" ht="36" customHeight="1">
      <c r="A139" s="1144" t="s">
        <v>388</v>
      </c>
      <c r="B139" s="1702" t="s">
        <v>2183</v>
      </c>
      <c r="C139" s="1703"/>
      <c r="D139" s="1703"/>
      <c r="E139" s="1703"/>
      <c r="F139" s="1703"/>
      <c r="G139" s="1029" t="s">
        <v>593</v>
      </c>
      <c r="H139" s="1033">
        <v>0.57999999999999996</v>
      </c>
      <c r="I139" s="1027" t="s">
        <v>1349</v>
      </c>
      <c r="J139" s="1031"/>
      <c r="K139" s="1032"/>
      <c r="L139" s="366">
        <v>109000</v>
      </c>
      <c r="M139" s="1086"/>
      <c r="N139" s="1083"/>
      <c r="O139" s="881"/>
      <c r="P139" s="1020"/>
      <c r="Q139" s="1021"/>
      <c r="R139" s="1021"/>
      <c r="V139" s="117"/>
      <c r="W139" s="101"/>
    </row>
    <row r="140" spans="1:23" ht="36" customHeight="1">
      <c r="A140" s="504" t="s">
        <v>1954</v>
      </c>
      <c r="B140" s="1702" t="s">
        <v>1955</v>
      </c>
      <c r="C140" s="1703"/>
      <c r="D140" s="1703"/>
      <c r="E140" s="1703"/>
      <c r="F140" s="1703"/>
      <c r="G140" s="1029" t="s">
        <v>1956</v>
      </c>
      <c r="H140" s="1033">
        <v>0.6</v>
      </c>
      <c r="I140" s="1027" t="s">
        <v>1349</v>
      </c>
      <c r="J140" s="1224"/>
      <c r="K140" s="1032"/>
      <c r="L140" s="366">
        <v>48000</v>
      </c>
      <c r="M140" s="1204"/>
      <c r="N140" s="1204"/>
      <c r="O140" s="1020"/>
      <c r="P140" s="1021"/>
      <c r="Q140" s="1021"/>
      <c r="U140" s="117"/>
      <c r="V140" s="101"/>
      <c r="W140" s="78"/>
    </row>
    <row r="141" spans="1:23" ht="33.75" customHeight="1" thickBot="1">
      <c r="A141" s="504" t="s">
        <v>319</v>
      </c>
      <c r="B141" s="1713" t="s">
        <v>1012</v>
      </c>
      <c r="C141" s="1714"/>
      <c r="D141" s="1714"/>
      <c r="E141" s="1714"/>
      <c r="F141" s="1714"/>
      <c r="G141" s="393" t="s">
        <v>321</v>
      </c>
      <c r="H141" s="505">
        <v>1.4</v>
      </c>
      <c r="I141" s="1027" t="s">
        <v>1349</v>
      </c>
      <c r="J141" s="1085"/>
      <c r="K141" s="1086"/>
      <c r="L141" s="366">
        <v>61000</v>
      </c>
      <c r="M141" s="1086"/>
      <c r="N141" s="1083"/>
      <c r="O141" s="1083"/>
      <c r="P141" s="1020"/>
      <c r="Q141" s="1021">
        <f>IF(OR(V141="",J141=""),0,J141*V141)</f>
        <v>0</v>
      </c>
      <c r="R141" s="1021">
        <f>IF(OR(W141="",J141=""),0,J141*W141)</f>
        <v>0</v>
      </c>
      <c r="V141" s="117"/>
      <c r="W141" s="101"/>
    </row>
    <row r="142" spans="1:23" ht="21.75" customHeight="1" thickBot="1">
      <c r="A142" s="1573" t="s">
        <v>255</v>
      </c>
      <c r="B142" s="1574"/>
      <c r="C142" s="1574"/>
      <c r="D142" s="1574"/>
      <c r="E142" s="1574"/>
      <c r="F142" s="1574"/>
      <c r="G142" s="1574"/>
      <c r="H142" s="1574"/>
      <c r="I142" s="1574"/>
      <c r="J142" s="1575"/>
      <c r="K142" s="180"/>
      <c r="L142" s="481"/>
      <c r="M142" s="181"/>
      <c r="N142" s="181"/>
      <c r="O142" s="186"/>
      <c r="P142" s="1020"/>
      <c r="Q142" s="1021"/>
      <c r="R142" s="1021"/>
      <c r="S142" s="11"/>
      <c r="T142" s="11"/>
      <c r="U142" s="11"/>
      <c r="V142" s="101"/>
      <c r="W142" s="11"/>
    </row>
    <row r="143" spans="1:23" ht="21" customHeight="1" thickBot="1">
      <c r="A143" s="1489" t="s">
        <v>614</v>
      </c>
      <c r="B143" s="1490"/>
      <c r="C143" s="1490"/>
      <c r="D143" s="1490"/>
      <c r="E143" s="1490"/>
      <c r="F143" s="1490"/>
      <c r="G143" s="1490"/>
      <c r="H143" s="1490"/>
      <c r="I143" s="1490"/>
      <c r="J143" s="1491"/>
      <c r="K143" s="181"/>
      <c r="L143" s="463"/>
      <c r="M143" s="179"/>
      <c r="N143" s="179"/>
      <c r="O143" s="186"/>
      <c r="P143" s="1020"/>
      <c r="Q143" s="1021"/>
      <c r="R143" s="1021"/>
      <c r="S143" s="11"/>
      <c r="T143" s="11"/>
      <c r="U143" s="11"/>
      <c r="V143" s="101"/>
      <c r="W143" s="11"/>
    </row>
    <row r="144" spans="1:23" ht="12.75" customHeight="1">
      <c r="A144" s="762" t="s">
        <v>1817</v>
      </c>
      <c r="B144" s="1716">
        <v>2.161</v>
      </c>
      <c r="C144" s="1716">
        <v>3.1309999999999998</v>
      </c>
      <c r="D144" s="1602">
        <v>0.42</v>
      </c>
      <c r="E144" s="1608">
        <v>17.399999999999999</v>
      </c>
      <c r="F144" s="1608">
        <v>27</v>
      </c>
      <c r="G144" s="539" t="s">
        <v>218</v>
      </c>
      <c r="H144" s="1063">
        <v>16.7</v>
      </c>
      <c r="I144" s="1611" t="s">
        <v>1349</v>
      </c>
      <c r="J144" s="1579"/>
      <c r="K144" s="181"/>
      <c r="L144" s="1581">
        <v>164000</v>
      </c>
      <c r="M144" s="1086"/>
      <c r="N144" s="1086"/>
      <c r="O144" s="186"/>
      <c r="P144" s="1561"/>
      <c r="Q144" s="1021">
        <f t="shared" ref="Q144:Q146" si="22">IF(OR(V144="",$J$119=""),0,$J$119*V144)</f>
        <v>0</v>
      </c>
      <c r="R144" s="1021">
        <f t="shared" ref="R144:R152" si="23">IF(OR(W144="",J144=""),0,J144*W144)</f>
        <v>0</v>
      </c>
      <c r="S144" s="307">
        <v>675</v>
      </c>
      <c r="T144" s="307">
        <v>320</v>
      </c>
      <c r="U144" s="307">
        <v>675</v>
      </c>
      <c r="V144" s="308">
        <f t="shared" ref="V144:V152" si="24">(S144/1000)*(T144/1000)*(U144/1000)</f>
        <v>0.14580000000000001</v>
      </c>
      <c r="W144" s="307">
        <v>22.7</v>
      </c>
    </row>
    <row r="145" spans="1:23" ht="15.75">
      <c r="A145" s="1077" t="s">
        <v>140</v>
      </c>
      <c r="B145" s="1717"/>
      <c r="C145" s="1717"/>
      <c r="D145" s="1603"/>
      <c r="E145" s="1609"/>
      <c r="F145" s="1609"/>
      <c r="G145" s="540" t="s">
        <v>295</v>
      </c>
      <c r="H145" s="1064">
        <v>2.5</v>
      </c>
      <c r="I145" s="1612"/>
      <c r="J145" s="1614"/>
      <c r="K145" s="181"/>
      <c r="L145" s="1615"/>
      <c r="M145" s="1086"/>
      <c r="N145" s="1086"/>
      <c r="O145" s="186"/>
      <c r="P145" s="1561"/>
      <c r="Q145" s="1021">
        <f t="shared" si="22"/>
        <v>0</v>
      </c>
      <c r="R145" s="1021">
        <f t="shared" si="23"/>
        <v>0</v>
      </c>
      <c r="S145" s="307">
        <v>715</v>
      </c>
      <c r="T145" s="307">
        <v>123</v>
      </c>
      <c r="U145" s="307">
        <v>715</v>
      </c>
      <c r="V145" s="308">
        <f t="shared" si="24"/>
        <v>6.2880674999999997E-2</v>
      </c>
      <c r="W145" s="307">
        <v>4.5</v>
      </c>
    </row>
    <row r="146" spans="1:23" ht="16.5" thickBot="1">
      <c r="A146" s="228" t="s">
        <v>1402</v>
      </c>
      <c r="B146" s="1718"/>
      <c r="C146" s="1718"/>
      <c r="D146" s="1604"/>
      <c r="E146" s="1610"/>
      <c r="F146" s="1610"/>
      <c r="G146" s="541" t="s">
        <v>318</v>
      </c>
      <c r="H146" s="1065">
        <v>0.3</v>
      </c>
      <c r="I146" s="1613"/>
      <c r="J146" s="1580"/>
      <c r="K146" s="181"/>
      <c r="L146" s="1582"/>
      <c r="M146" s="1086"/>
      <c r="N146" s="1086"/>
      <c r="O146" s="186"/>
      <c r="P146" s="1561"/>
      <c r="Q146" s="1021">
        <f t="shared" si="22"/>
        <v>0</v>
      </c>
      <c r="R146" s="1021">
        <f t="shared" si="23"/>
        <v>0</v>
      </c>
      <c r="S146" s="307">
        <v>395</v>
      </c>
      <c r="T146" s="307">
        <v>50</v>
      </c>
      <c r="U146" s="307">
        <v>270</v>
      </c>
      <c r="V146" s="308">
        <f t="shared" si="24"/>
        <v>5.3325000000000013E-3</v>
      </c>
      <c r="W146" s="307">
        <v>0.61</v>
      </c>
    </row>
    <row r="147" spans="1:23" ht="15.75">
      <c r="A147" s="762" t="s">
        <v>1818</v>
      </c>
      <c r="B147" s="1716">
        <v>2.7770000000000001</v>
      </c>
      <c r="C147" s="1716">
        <v>3.7109999999999999</v>
      </c>
      <c r="D147" s="1602">
        <v>0.53</v>
      </c>
      <c r="E147" s="1608">
        <v>13.15</v>
      </c>
      <c r="F147" s="1608">
        <v>30</v>
      </c>
      <c r="G147" s="539" t="s">
        <v>218</v>
      </c>
      <c r="H147" s="1063">
        <v>16.7</v>
      </c>
      <c r="I147" s="1611" t="s">
        <v>1349</v>
      </c>
      <c r="J147" s="1579"/>
      <c r="K147" s="181"/>
      <c r="L147" s="1581">
        <v>176000</v>
      </c>
      <c r="M147" s="1086"/>
      <c r="N147" s="1086"/>
      <c r="O147" s="186"/>
      <c r="P147" s="1561"/>
      <c r="Q147" s="1021">
        <f>IF(OR(V147="",$J$119=""),0,$J$119*V147)</f>
        <v>0</v>
      </c>
      <c r="R147" s="1021">
        <f t="shared" si="23"/>
        <v>0</v>
      </c>
      <c r="S147" s="307">
        <v>675</v>
      </c>
      <c r="T147" s="307">
        <v>320</v>
      </c>
      <c r="U147" s="307">
        <v>675</v>
      </c>
      <c r="V147" s="308">
        <f t="shared" si="24"/>
        <v>0.14580000000000001</v>
      </c>
      <c r="W147" s="307">
        <v>22.7</v>
      </c>
    </row>
    <row r="148" spans="1:23" ht="15.75">
      <c r="A148" s="1077" t="s">
        <v>140</v>
      </c>
      <c r="B148" s="1717"/>
      <c r="C148" s="1717"/>
      <c r="D148" s="1603"/>
      <c r="E148" s="1609"/>
      <c r="F148" s="1609"/>
      <c r="G148" s="540" t="s">
        <v>295</v>
      </c>
      <c r="H148" s="1064">
        <v>2.5</v>
      </c>
      <c r="I148" s="1612"/>
      <c r="J148" s="1614"/>
      <c r="K148" s="181"/>
      <c r="L148" s="1615"/>
      <c r="M148" s="1086"/>
      <c r="N148" s="1086"/>
      <c r="O148" s="186"/>
      <c r="P148" s="1561"/>
      <c r="Q148" s="1021">
        <f>IF(OR(V148="",$J$119=""),0,$J$119*V148)</f>
        <v>0</v>
      </c>
      <c r="R148" s="1021">
        <f t="shared" si="23"/>
        <v>0</v>
      </c>
      <c r="S148" s="307">
        <v>715</v>
      </c>
      <c r="T148" s="307">
        <v>123</v>
      </c>
      <c r="U148" s="307">
        <v>715</v>
      </c>
      <c r="V148" s="308">
        <f t="shared" si="24"/>
        <v>6.2880674999999997E-2</v>
      </c>
      <c r="W148" s="307">
        <v>4.5</v>
      </c>
    </row>
    <row r="149" spans="1:23" ht="16.5" thickBot="1">
      <c r="A149" s="228" t="s">
        <v>1402</v>
      </c>
      <c r="B149" s="1718"/>
      <c r="C149" s="1718"/>
      <c r="D149" s="1604"/>
      <c r="E149" s="1610"/>
      <c r="F149" s="1610"/>
      <c r="G149" s="541" t="s">
        <v>318</v>
      </c>
      <c r="H149" s="1065">
        <v>0.3</v>
      </c>
      <c r="I149" s="1613"/>
      <c r="J149" s="1580"/>
      <c r="K149" s="181"/>
      <c r="L149" s="1582"/>
      <c r="M149" s="1086"/>
      <c r="N149" s="1086"/>
      <c r="O149" s="186"/>
      <c r="P149" s="1561"/>
      <c r="Q149" s="1021">
        <f>IF(OR(V149="",$J$119=""),0,$J$119*V149)</f>
        <v>0</v>
      </c>
      <c r="R149" s="1021">
        <f t="shared" si="23"/>
        <v>0</v>
      </c>
      <c r="S149" s="307">
        <v>395</v>
      </c>
      <c r="T149" s="307">
        <v>50</v>
      </c>
      <c r="U149" s="307">
        <v>270</v>
      </c>
      <c r="V149" s="308">
        <f t="shared" si="24"/>
        <v>5.3325000000000013E-3</v>
      </c>
      <c r="W149" s="307">
        <v>0.61</v>
      </c>
    </row>
    <row r="150" spans="1:23" ht="15.75">
      <c r="A150" s="762" t="s">
        <v>1819</v>
      </c>
      <c r="B150" s="1716">
        <v>2.7709999999999999</v>
      </c>
      <c r="C150" s="1716">
        <v>3.9420000000000002</v>
      </c>
      <c r="D150" s="1602">
        <v>0.56000000000000005</v>
      </c>
      <c r="E150" s="1608">
        <v>16.8</v>
      </c>
      <c r="F150" s="1608">
        <v>31</v>
      </c>
      <c r="G150" s="539" t="s">
        <v>218</v>
      </c>
      <c r="H150" s="1063">
        <v>16.7</v>
      </c>
      <c r="I150" s="1611" t="s">
        <v>1349</v>
      </c>
      <c r="J150" s="1579"/>
      <c r="K150" s="181"/>
      <c r="L150" s="1581">
        <v>187000</v>
      </c>
      <c r="M150" s="1086"/>
      <c r="N150" s="1086"/>
      <c r="O150" s="186"/>
      <c r="P150" s="1561"/>
      <c r="Q150" s="1021">
        <f>IF(OR(V150="",$J$123=""),0,$J$123*V150)</f>
        <v>0</v>
      </c>
      <c r="R150" s="1021">
        <f t="shared" si="23"/>
        <v>0</v>
      </c>
      <c r="S150" s="307">
        <v>675</v>
      </c>
      <c r="T150" s="307">
        <v>320</v>
      </c>
      <c r="U150" s="307">
        <v>675</v>
      </c>
      <c r="V150" s="308">
        <f t="shared" si="24"/>
        <v>0.14580000000000001</v>
      </c>
      <c r="W150" s="307">
        <v>22.7</v>
      </c>
    </row>
    <row r="151" spans="1:23" ht="15.75">
      <c r="A151" s="1077" t="s">
        <v>140</v>
      </c>
      <c r="B151" s="1717"/>
      <c r="C151" s="1717"/>
      <c r="D151" s="1603"/>
      <c r="E151" s="1609"/>
      <c r="F151" s="1609"/>
      <c r="G151" s="540" t="s">
        <v>295</v>
      </c>
      <c r="H151" s="1064">
        <v>2.5</v>
      </c>
      <c r="I151" s="1612"/>
      <c r="J151" s="1614"/>
      <c r="K151" s="181"/>
      <c r="L151" s="1615"/>
      <c r="M151" s="1086"/>
      <c r="N151" s="1086"/>
      <c r="O151" s="186"/>
      <c r="P151" s="1561"/>
      <c r="Q151" s="1021">
        <f>IF(OR(V151="",$J$123=""),0,$J$123*V151)</f>
        <v>0</v>
      </c>
      <c r="R151" s="1021">
        <f t="shared" si="23"/>
        <v>0</v>
      </c>
      <c r="S151" s="307">
        <v>715</v>
      </c>
      <c r="T151" s="307">
        <v>123</v>
      </c>
      <c r="U151" s="307">
        <v>715</v>
      </c>
      <c r="V151" s="308">
        <f t="shared" si="24"/>
        <v>6.2880674999999997E-2</v>
      </c>
      <c r="W151" s="307">
        <v>4.5</v>
      </c>
    </row>
    <row r="152" spans="1:23" ht="16.5" thickBot="1">
      <c r="A152" s="228" t="s">
        <v>1402</v>
      </c>
      <c r="B152" s="1718"/>
      <c r="C152" s="1718"/>
      <c r="D152" s="1604"/>
      <c r="E152" s="1610"/>
      <c r="F152" s="1610"/>
      <c r="G152" s="541" t="s">
        <v>318</v>
      </c>
      <c r="H152" s="1065">
        <v>0.3</v>
      </c>
      <c r="I152" s="1613"/>
      <c r="J152" s="1580"/>
      <c r="K152" s="181"/>
      <c r="L152" s="1582"/>
      <c r="M152" s="1086"/>
      <c r="N152" s="1086"/>
      <c r="O152" s="186"/>
      <c r="P152" s="1561"/>
      <c r="Q152" s="1021">
        <f>IF(OR(V152="",$J$123=""),0,$J$123*V152)</f>
        <v>0</v>
      </c>
      <c r="R152" s="1021">
        <f t="shared" si="23"/>
        <v>0</v>
      </c>
      <c r="S152" s="307">
        <v>395</v>
      </c>
      <c r="T152" s="307">
        <v>50</v>
      </c>
      <c r="U152" s="307">
        <v>270</v>
      </c>
      <c r="V152" s="308">
        <f t="shared" si="24"/>
        <v>5.3325000000000013E-3</v>
      </c>
      <c r="W152" s="309">
        <v>0.61</v>
      </c>
    </row>
    <row r="153" spans="1:23" ht="26.25" customHeight="1" thickBot="1">
      <c r="A153" s="1616" t="s">
        <v>2049</v>
      </c>
      <c r="B153" s="1617"/>
      <c r="C153" s="1617"/>
      <c r="D153" s="1617"/>
      <c r="E153" s="1617"/>
      <c r="F153" s="1617"/>
      <c r="G153" s="1617"/>
      <c r="H153" s="1617"/>
      <c r="I153" s="1617"/>
      <c r="J153" s="1618"/>
      <c r="K153" s="181"/>
      <c r="L153" s="479"/>
      <c r="M153" s="104"/>
      <c r="N153" s="104"/>
      <c r="O153" s="186"/>
      <c r="P153" s="1020"/>
      <c r="Q153" s="1021"/>
      <c r="R153" s="1021"/>
      <c r="S153" s="16"/>
      <c r="T153" s="16"/>
      <c r="U153" s="16"/>
      <c r="V153" s="101"/>
      <c r="W153" s="11"/>
    </row>
    <row r="154" spans="1:23" ht="16.5" thickBot="1">
      <c r="A154" s="244" t="s">
        <v>615</v>
      </c>
      <c r="B154" s="245"/>
      <c r="C154" s="245"/>
      <c r="D154" s="245"/>
      <c r="E154" s="245"/>
      <c r="F154" s="245"/>
      <c r="G154" s="245"/>
      <c r="H154" s="245"/>
      <c r="I154" s="273"/>
      <c r="J154" s="246"/>
      <c r="K154" s="181"/>
      <c r="L154" s="462"/>
      <c r="M154" s="179"/>
      <c r="N154" s="179"/>
      <c r="O154" s="186"/>
      <c r="P154" s="1020"/>
      <c r="Q154" s="1021"/>
      <c r="R154" s="1021"/>
      <c r="S154" s="16"/>
      <c r="T154" s="16"/>
      <c r="U154" s="16"/>
      <c r="V154" s="101"/>
      <c r="W154" s="11"/>
    </row>
    <row r="155" spans="1:23" ht="15.75" customHeight="1">
      <c r="A155" s="762" t="s">
        <v>1820</v>
      </c>
      <c r="B155" s="1562">
        <v>4.96</v>
      </c>
      <c r="C155" s="1562">
        <v>6.1479999999999997</v>
      </c>
      <c r="D155" s="1564">
        <v>0.9</v>
      </c>
      <c r="E155" s="1568">
        <v>14.8</v>
      </c>
      <c r="F155" s="1568">
        <v>31</v>
      </c>
      <c r="G155" s="542" t="s">
        <v>143</v>
      </c>
      <c r="H155" s="1074">
        <v>27.5</v>
      </c>
      <c r="I155" s="1570" t="s">
        <v>1349</v>
      </c>
      <c r="J155" s="1579"/>
      <c r="K155" s="181"/>
      <c r="L155" s="1581">
        <v>202000</v>
      </c>
      <c r="M155" s="1086"/>
      <c r="N155" s="1086"/>
      <c r="O155" s="186"/>
      <c r="P155" s="1561"/>
      <c r="Q155" s="1021">
        <f>IF(OR(V155="",$J$133=""),0,$J$133*V155)</f>
        <v>0</v>
      </c>
      <c r="R155" s="1021">
        <f t="shared" ref="R155:R166" si="25">IF(OR(W155="",J155=""),0,J155*W155)</f>
        <v>0</v>
      </c>
      <c r="S155" s="310">
        <v>900</v>
      </c>
      <c r="T155" s="310">
        <v>330</v>
      </c>
      <c r="U155" s="310">
        <v>900</v>
      </c>
      <c r="V155" s="308">
        <f t="shared" ref="V155:V166" si="26">(S155/1000)*(T155/1000)*(U155/1000)</f>
        <v>0.26730000000000004</v>
      </c>
      <c r="W155" s="307">
        <v>33.5</v>
      </c>
    </row>
    <row r="156" spans="1:23" ht="16.5" thickBot="1">
      <c r="A156" s="137" t="s">
        <v>142</v>
      </c>
      <c r="B156" s="1563"/>
      <c r="C156" s="1563"/>
      <c r="D156" s="1565"/>
      <c r="E156" s="1569"/>
      <c r="F156" s="1569"/>
      <c r="G156" s="541" t="s">
        <v>310</v>
      </c>
      <c r="H156" s="1071">
        <v>6</v>
      </c>
      <c r="I156" s="1571"/>
      <c r="J156" s="1580"/>
      <c r="K156" s="181"/>
      <c r="L156" s="1582"/>
      <c r="M156" s="1086"/>
      <c r="N156" s="1086"/>
      <c r="O156" s="186"/>
      <c r="P156" s="1561"/>
      <c r="Q156" s="1021">
        <f>IF(OR(V156="",$J$133=""),0,$J$133*V156)</f>
        <v>0</v>
      </c>
      <c r="R156" s="1021">
        <f t="shared" si="25"/>
        <v>0</v>
      </c>
      <c r="S156" s="310">
        <v>1035</v>
      </c>
      <c r="T156" s="310">
        <v>90</v>
      </c>
      <c r="U156" s="310">
        <v>1035</v>
      </c>
      <c r="V156" s="308">
        <f t="shared" si="26"/>
        <v>9.6410249999999975E-2</v>
      </c>
      <c r="W156" s="307">
        <v>9</v>
      </c>
    </row>
    <row r="157" spans="1:23" ht="15.75">
      <c r="A157" s="762" t="s">
        <v>1821</v>
      </c>
      <c r="B157" s="1562">
        <v>5.1779999999999999</v>
      </c>
      <c r="C157" s="1562">
        <v>6.5190000000000001</v>
      </c>
      <c r="D157" s="1564">
        <v>0.94</v>
      </c>
      <c r="E157" s="1568">
        <v>15.9</v>
      </c>
      <c r="F157" s="1568">
        <v>33</v>
      </c>
      <c r="G157" s="542" t="s">
        <v>143</v>
      </c>
      <c r="H157" s="1074">
        <v>27.5</v>
      </c>
      <c r="I157" s="1570" t="s">
        <v>1349</v>
      </c>
      <c r="J157" s="1579"/>
      <c r="K157" s="181"/>
      <c r="L157" s="1581">
        <v>225000</v>
      </c>
      <c r="M157" s="1086"/>
      <c r="N157" s="1086"/>
      <c r="O157" s="186"/>
      <c r="P157" s="1561"/>
      <c r="Q157" s="1021">
        <f>IF(OR(V157="",$J$133=""),0,$J$133*V157)</f>
        <v>0</v>
      </c>
      <c r="R157" s="1021">
        <f t="shared" si="25"/>
        <v>0</v>
      </c>
      <c r="S157" s="310">
        <v>900</v>
      </c>
      <c r="T157" s="310">
        <v>330</v>
      </c>
      <c r="U157" s="310">
        <v>900</v>
      </c>
      <c r="V157" s="308">
        <f t="shared" si="26"/>
        <v>0.26730000000000004</v>
      </c>
      <c r="W157" s="307">
        <v>33.5</v>
      </c>
    </row>
    <row r="158" spans="1:23" ht="16.5" thickBot="1">
      <c r="A158" s="137" t="s">
        <v>142</v>
      </c>
      <c r="B158" s="1563"/>
      <c r="C158" s="1563"/>
      <c r="D158" s="1565"/>
      <c r="E158" s="1569"/>
      <c r="F158" s="1569"/>
      <c r="G158" s="541" t="s">
        <v>310</v>
      </c>
      <c r="H158" s="1071">
        <v>6</v>
      </c>
      <c r="I158" s="1571"/>
      <c r="J158" s="1580"/>
      <c r="K158" s="181"/>
      <c r="L158" s="1582"/>
      <c r="M158" s="1086"/>
      <c r="N158" s="1086"/>
      <c r="O158" s="186"/>
      <c r="P158" s="1561"/>
      <c r="Q158" s="1021">
        <f>IF(OR(V158="",$J$133=""),0,$J$133*V158)</f>
        <v>0</v>
      </c>
      <c r="R158" s="1021">
        <f t="shared" si="25"/>
        <v>0</v>
      </c>
      <c r="S158" s="310">
        <v>1035</v>
      </c>
      <c r="T158" s="310">
        <v>90</v>
      </c>
      <c r="U158" s="310">
        <v>1035</v>
      </c>
      <c r="V158" s="308">
        <f t="shared" si="26"/>
        <v>9.6410249999999975E-2</v>
      </c>
      <c r="W158" s="307">
        <v>9</v>
      </c>
    </row>
    <row r="159" spans="1:23" ht="15.75">
      <c r="A159" s="762" t="s">
        <v>1822</v>
      </c>
      <c r="B159" s="1562">
        <v>5.1289999999999996</v>
      </c>
      <c r="C159" s="1562">
        <v>6.68</v>
      </c>
      <c r="D159" s="1564">
        <v>0.93</v>
      </c>
      <c r="E159" s="1568">
        <v>16</v>
      </c>
      <c r="F159" s="1568">
        <v>36</v>
      </c>
      <c r="G159" s="542" t="s">
        <v>143</v>
      </c>
      <c r="H159" s="1074">
        <v>27.5</v>
      </c>
      <c r="I159" s="1570" t="s">
        <v>1349</v>
      </c>
      <c r="J159" s="1579"/>
      <c r="K159" s="181"/>
      <c r="L159" s="1581">
        <v>239000</v>
      </c>
      <c r="M159" s="1086"/>
      <c r="N159" s="1086"/>
      <c r="O159" s="186"/>
      <c r="P159" s="1561"/>
      <c r="Q159" s="1021">
        <f>IF(OR(V159="",$J$138=""),0,$J$138*V159)</f>
        <v>0</v>
      </c>
      <c r="R159" s="1021">
        <f t="shared" si="25"/>
        <v>0</v>
      </c>
      <c r="S159" s="310">
        <v>900</v>
      </c>
      <c r="T159" s="310">
        <v>330</v>
      </c>
      <c r="U159" s="310">
        <v>900</v>
      </c>
      <c r="V159" s="308">
        <f t="shared" si="26"/>
        <v>0.26730000000000004</v>
      </c>
      <c r="W159" s="307">
        <v>33.5</v>
      </c>
    </row>
    <row r="160" spans="1:23" ht="16.5" thickBot="1">
      <c r="A160" s="137" t="s">
        <v>142</v>
      </c>
      <c r="B160" s="1563"/>
      <c r="C160" s="1563"/>
      <c r="D160" s="1565"/>
      <c r="E160" s="1569"/>
      <c r="F160" s="1569"/>
      <c r="G160" s="541" t="s">
        <v>310</v>
      </c>
      <c r="H160" s="1071">
        <v>6</v>
      </c>
      <c r="I160" s="1571"/>
      <c r="J160" s="1580"/>
      <c r="K160" s="181"/>
      <c r="L160" s="1582"/>
      <c r="M160" s="1086"/>
      <c r="N160" s="1086"/>
      <c r="O160" s="186"/>
      <c r="P160" s="1561"/>
      <c r="Q160" s="1021">
        <f>IF(OR(V160="",$J$138=""),0,$J$138*V160)</f>
        <v>0</v>
      </c>
      <c r="R160" s="1021">
        <f t="shared" si="25"/>
        <v>0</v>
      </c>
      <c r="S160" s="310">
        <v>1035</v>
      </c>
      <c r="T160" s="310">
        <v>90</v>
      </c>
      <c r="U160" s="310">
        <v>1035</v>
      </c>
      <c r="V160" s="308">
        <f t="shared" si="26"/>
        <v>9.6410249999999975E-2</v>
      </c>
      <c r="W160" s="307">
        <v>9</v>
      </c>
    </row>
    <row r="161" spans="1:23" ht="15.75">
      <c r="A161" s="762" t="s">
        <v>1823</v>
      </c>
      <c r="B161" s="1562">
        <v>5.306</v>
      </c>
      <c r="C161" s="1562">
        <v>6.7359999999999998</v>
      </c>
      <c r="D161" s="1564">
        <v>0.96</v>
      </c>
      <c r="E161" s="1568">
        <v>16.399999999999999</v>
      </c>
      <c r="F161" s="1568">
        <v>38</v>
      </c>
      <c r="G161" s="542" t="s">
        <v>143</v>
      </c>
      <c r="H161" s="1074">
        <v>27.5</v>
      </c>
      <c r="I161" s="1570" t="s">
        <v>1349</v>
      </c>
      <c r="J161" s="1579"/>
      <c r="K161" s="181"/>
      <c r="L161" s="1581">
        <v>248000</v>
      </c>
      <c r="M161" s="1086"/>
      <c r="N161" s="1086"/>
      <c r="O161" s="186"/>
      <c r="P161" s="1561"/>
      <c r="Q161" s="1021">
        <f t="shared" ref="Q161:Q166" si="27">IF(OR(V161="",$J$138=""),0,$J$138*V161)</f>
        <v>0</v>
      </c>
      <c r="R161" s="1021">
        <f t="shared" si="25"/>
        <v>0</v>
      </c>
      <c r="S161" s="310">
        <v>900</v>
      </c>
      <c r="T161" s="310">
        <v>330</v>
      </c>
      <c r="U161" s="310">
        <v>900</v>
      </c>
      <c r="V161" s="308">
        <f t="shared" si="26"/>
        <v>0.26730000000000004</v>
      </c>
      <c r="W161" s="307">
        <v>32.4</v>
      </c>
    </row>
    <row r="162" spans="1:23" ht="16.5" thickBot="1">
      <c r="A162" s="137" t="s">
        <v>142</v>
      </c>
      <c r="B162" s="1563"/>
      <c r="C162" s="1563"/>
      <c r="D162" s="1565"/>
      <c r="E162" s="1569"/>
      <c r="F162" s="1569"/>
      <c r="G162" s="541" t="s">
        <v>310</v>
      </c>
      <c r="H162" s="1071">
        <v>6</v>
      </c>
      <c r="I162" s="1571"/>
      <c r="J162" s="1580"/>
      <c r="K162" s="181"/>
      <c r="L162" s="1582"/>
      <c r="M162" s="1086"/>
      <c r="N162" s="1086"/>
      <c r="O162" s="186"/>
      <c r="P162" s="1561"/>
      <c r="Q162" s="1021">
        <f t="shared" si="27"/>
        <v>0</v>
      </c>
      <c r="R162" s="1021">
        <f t="shared" si="25"/>
        <v>0</v>
      </c>
      <c r="S162" s="310">
        <v>1035</v>
      </c>
      <c r="T162" s="310">
        <v>90</v>
      </c>
      <c r="U162" s="310">
        <v>1035</v>
      </c>
      <c r="V162" s="308">
        <f t="shared" si="26"/>
        <v>9.6410249999999975E-2</v>
      </c>
      <c r="W162" s="307">
        <v>9</v>
      </c>
    </row>
    <row r="163" spans="1:23" ht="15.75">
      <c r="A163" s="762" t="s">
        <v>1824</v>
      </c>
      <c r="B163" s="1562">
        <v>7.984</v>
      </c>
      <c r="C163" s="1562">
        <v>9.7460000000000004</v>
      </c>
      <c r="D163" s="1564">
        <v>1.42</v>
      </c>
      <c r="E163" s="1568">
        <v>33.9</v>
      </c>
      <c r="F163" s="1568">
        <v>42</v>
      </c>
      <c r="G163" s="542" t="s">
        <v>143</v>
      </c>
      <c r="H163" s="1074">
        <v>30</v>
      </c>
      <c r="I163" s="1570" t="s">
        <v>1349</v>
      </c>
      <c r="J163" s="1579"/>
      <c r="K163" s="181"/>
      <c r="L163" s="1581">
        <v>266000</v>
      </c>
      <c r="M163" s="1086"/>
      <c r="N163" s="1086"/>
      <c r="O163" s="186"/>
      <c r="P163" s="1561"/>
      <c r="Q163" s="1021">
        <f t="shared" si="27"/>
        <v>0</v>
      </c>
      <c r="R163" s="1021">
        <f t="shared" si="25"/>
        <v>0</v>
      </c>
      <c r="S163" s="310">
        <v>900</v>
      </c>
      <c r="T163" s="310">
        <v>330</v>
      </c>
      <c r="U163" s="310">
        <v>900</v>
      </c>
      <c r="V163" s="308">
        <f t="shared" si="26"/>
        <v>0.26730000000000004</v>
      </c>
      <c r="W163" s="307">
        <v>35</v>
      </c>
    </row>
    <row r="164" spans="1:23" ht="16.5" thickBot="1">
      <c r="A164" s="137" t="s">
        <v>142</v>
      </c>
      <c r="B164" s="1563"/>
      <c r="C164" s="1563"/>
      <c r="D164" s="1565"/>
      <c r="E164" s="1569"/>
      <c r="F164" s="1569"/>
      <c r="G164" s="541" t="s">
        <v>310</v>
      </c>
      <c r="H164" s="1071">
        <v>6</v>
      </c>
      <c r="I164" s="1571"/>
      <c r="J164" s="1580"/>
      <c r="K164" s="181"/>
      <c r="L164" s="1582"/>
      <c r="M164" s="1086"/>
      <c r="N164" s="1086"/>
      <c r="O164" s="186"/>
      <c r="P164" s="1561"/>
      <c r="Q164" s="1021">
        <f t="shared" si="27"/>
        <v>0</v>
      </c>
      <c r="R164" s="1021">
        <f t="shared" si="25"/>
        <v>0</v>
      </c>
      <c r="S164" s="310">
        <v>1035</v>
      </c>
      <c r="T164" s="310">
        <v>90</v>
      </c>
      <c r="U164" s="310">
        <v>1035</v>
      </c>
      <c r="V164" s="308">
        <f t="shared" si="26"/>
        <v>9.6410249999999975E-2</v>
      </c>
      <c r="W164" s="307">
        <v>9</v>
      </c>
    </row>
    <row r="165" spans="1:23" ht="15.75">
      <c r="A165" s="762" t="s">
        <v>1825</v>
      </c>
      <c r="B165" s="1562">
        <v>8.0380000000000003</v>
      </c>
      <c r="C165" s="1562">
        <v>9.93</v>
      </c>
      <c r="D165" s="1564">
        <v>1.43</v>
      </c>
      <c r="E165" s="1568">
        <v>33</v>
      </c>
      <c r="F165" s="1568">
        <v>38</v>
      </c>
      <c r="G165" s="542" t="s">
        <v>143</v>
      </c>
      <c r="H165" s="1074">
        <v>30</v>
      </c>
      <c r="I165" s="1570" t="s">
        <v>1349</v>
      </c>
      <c r="J165" s="1579"/>
      <c r="K165" s="181"/>
      <c r="L165" s="1581">
        <v>276000</v>
      </c>
      <c r="M165" s="1086"/>
      <c r="N165" s="1086"/>
      <c r="O165" s="186"/>
      <c r="P165" s="1561"/>
      <c r="Q165" s="1021">
        <f t="shared" si="27"/>
        <v>0</v>
      </c>
      <c r="R165" s="1021">
        <f t="shared" si="25"/>
        <v>0</v>
      </c>
      <c r="S165" s="310">
        <v>900</v>
      </c>
      <c r="T165" s="310">
        <v>330</v>
      </c>
      <c r="U165" s="310">
        <v>900</v>
      </c>
      <c r="V165" s="308">
        <f t="shared" si="26"/>
        <v>0.26730000000000004</v>
      </c>
      <c r="W165" s="307">
        <v>35</v>
      </c>
    </row>
    <row r="166" spans="1:23" ht="16.5" thickBot="1">
      <c r="A166" s="137" t="s">
        <v>142</v>
      </c>
      <c r="B166" s="1563"/>
      <c r="C166" s="1563"/>
      <c r="D166" s="1565"/>
      <c r="E166" s="1569"/>
      <c r="F166" s="1569"/>
      <c r="G166" s="541" t="s">
        <v>310</v>
      </c>
      <c r="H166" s="1071">
        <v>6</v>
      </c>
      <c r="I166" s="1571"/>
      <c r="J166" s="1580"/>
      <c r="K166" s="181"/>
      <c r="L166" s="1582"/>
      <c r="M166" s="1086"/>
      <c r="N166" s="1086"/>
      <c r="O166" s="186"/>
      <c r="P166" s="1561"/>
      <c r="Q166" s="1021">
        <f t="shared" si="27"/>
        <v>0</v>
      </c>
      <c r="R166" s="1021">
        <f t="shared" si="25"/>
        <v>0</v>
      </c>
      <c r="S166" s="310">
        <v>1035</v>
      </c>
      <c r="T166" s="310">
        <v>90</v>
      </c>
      <c r="U166" s="310">
        <v>1035</v>
      </c>
      <c r="V166" s="308">
        <f t="shared" si="26"/>
        <v>9.6410249999999975E-2</v>
      </c>
      <c r="W166" s="307">
        <v>9</v>
      </c>
    </row>
    <row r="167" spans="1:23" ht="28.5" customHeight="1" thickBot="1">
      <c r="A167" s="1587" t="s">
        <v>2050</v>
      </c>
      <c r="B167" s="1588"/>
      <c r="C167" s="1588"/>
      <c r="D167" s="1588"/>
      <c r="E167" s="1588"/>
      <c r="F167" s="1588"/>
      <c r="G167" s="1588"/>
      <c r="H167" s="1588"/>
      <c r="I167" s="1588"/>
      <c r="J167" s="1589"/>
      <c r="K167" s="181"/>
      <c r="L167" s="479"/>
      <c r="M167" s="104"/>
      <c r="N167" s="104"/>
      <c r="O167" s="186"/>
      <c r="P167" s="1020"/>
      <c r="Q167" s="1021"/>
      <c r="R167" s="1021"/>
      <c r="S167" s="11"/>
      <c r="T167" s="11"/>
      <c r="U167" s="11"/>
      <c r="V167" s="11"/>
      <c r="W167" s="11"/>
    </row>
    <row r="168" spans="1:23" ht="24" customHeight="1" thickBot="1">
      <c r="A168" s="253" t="s">
        <v>1826</v>
      </c>
      <c r="B168" s="245"/>
      <c r="C168" s="245"/>
      <c r="D168" s="245"/>
      <c r="E168" s="245"/>
      <c r="F168" s="245"/>
      <c r="G168" s="245"/>
      <c r="H168" s="245"/>
      <c r="I168" s="273"/>
      <c r="J168" s="246"/>
      <c r="K168" s="181"/>
      <c r="L168" s="462"/>
      <c r="M168" s="104"/>
      <c r="N168" s="104"/>
      <c r="O168" s="186"/>
      <c r="P168" s="1020"/>
      <c r="Q168" s="1021"/>
      <c r="R168" s="1021"/>
      <c r="S168" s="11"/>
      <c r="T168" s="11"/>
      <c r="U168" s="11"/>
      <c r="V168" s="101"/>
      <c r="W168" s="11"/>
    </row>
    <row r="169" spans="1:23" ht="15.75">
      <c r="A169" s="1077" t="s">
        <v>1827</v>
      </c>
      <c r="B169" s="1081">
        <v>1.63</v>
      </c>
      <c r="C169" s="1081">
        <v>1.35</v>
      </c>
      <c r="D169" s="1067">
        <v>0.27900000000000003</v>
      </c>
      <c r="E169" s="1070">
        <v>17.5</v>
      </c>
      <c r="F169" s="1070">
        <v>39</v>
      </c>
      <c r="G169" s="424" t="s">
        <v>1723</v>
      </c>
      <c r="H169" s="1064">
        <v>19</v>
      </c>
      <c r="I169" s="1027" t="s">
        <v>1349</v>
      </c>
      <c r="J169" s="223"/>
      <c r="K169" s="181"/>
      <c r="L169" s="1180">
        <v>124000</v>
      </c>
      <c r="M169" s="104"/>
      <c r="N169" s="104"/>
      <c r="O169" s="186"/>
      <c r="P169" s="1020"/>
      <c r="Q169" s="1021">
        <f t="shared" ref="Q169:Q174" si="28">IF(OR(V169="",J169=""),0,J169*V169)</f>
        <v>0</v>
      </c>
      <c r="R169" s="1021">
        <f t="shared" ref="R169:R174" si="29">IF(OR(W169="",J169=""),0,J169*W169)</f>
        <v>0</v>
      </c>
      <c r="S169" s="305">
        <v>895</v>
      </c>
      <c r="T169" s="305">
        <v>595</v>
      </c>
      <c r="U169" s="305">
        <v>300</v>
      </c>
      <c r="V169" s="308">
        <f t="shared" ref="V169:V174" si="30">(S169/1000)*(T169/1000)*(U169/1000)</f>
        <v>0.1597575</v>
      </c>
      <c r="W169" s="305">
        <v>24.5</v>
      </c>
    </row>
    <row r="170" spans="1:23" ht="15.75">
      <c r="A170" s="1077" t="s">
        <v>1828</v>
      </c>
      <c r="B170" s="1081">
        <v>2.41</v>
      </c>
      <c r="C170" s="1081">
        <v>2.06</v>
      </c>
      <c r="D170" s="1067">
        <v>0.41</v>
      </c>
      <c r="E170" s="1070">
        <v>15.2</v>
      </c>
      <c r="F170" s="1070">
        <v>30</v>
      </c>
      <c r="G170" s="540" t="s">
        <v>1724</v>
      </c>
      <c r="H170" s="1064">
        <v>22.5</v>
      </c>
      <c r="I170" s="1027" t="s">
        <v>1349</v>
      </c>
      <c r="J170" s="224"/>
      <c r="K170" s="181"/>
      <c r="L170" s="1180">
        <v>140000</v>
      </c>
      <c r="M170" s="104"/>
      <c r="N170" s="104"/>
      <c r="O170" s="186"/>
      <c r="P170" s="1020"/>
      <c r="Q170" s="1021">
        <f t="shared" si="28"/>
        <v>0</v>
      </c>
      <c r="R170" s="1021">
        <f t="shared" si="29"/>
        <v>0</v>
      </c>
      <c r="S170" s="305">
        <v>1125</v>
      </c>
      <c r="T170" s="305">
        <v>595</v>
      </c>
      <c r="U170" s="305">
        <v>300</v>
      </c>
      <c r="V170" s="308">
        <f t="shared" si="30"/>
        <v>0.20081249999999998</v>
      </c>
      <c r="W170" s="305">
        <v>28.5</v>
      </c>
    </row>
    <row r="171" spans="1:23" ht="15.75">
      <c r="A171" s="1077" t="s">
        <v>1829</v>
      </c>
      <c r="B171" s="1081">
        <v>3.73</v>
      </c>
      <c r="C171" s="1081">
        <v>2.81</v>
      </c>
      <c r="D171" s="1067">
        <v>0.63</v>
      </c>
      <c r="E171" s="1070">
        <v>38.200000000000003</v>
      </c>
      <c r="F171" s="1070">
        <v>37</v>
      </c>
      <c r="G171" s="540" t="s">
        <v>1725</v>
      </c>
      <c r="H171" s="1064">
        <v>27</v>
      </c>
      <c r="I171" s="1027" t="s">
        <v>1349</v>
      </c>
      <c r="J171" s="224"/>
      <c r="K171" s="181"/>
      <c r="L171" s="1180">
        <v>153000</v>
      </c>
      <c r="M171" s="104"/>
      <c r="N171" s="104"/>
      <c r="O171" s="186"/>
      <c r="P171" s="1020"/>
      <c r="Q171" s="1021">
        <f t="shared" si="28"/>
        <v>0</v>
      </c>
      <c r="R171" s="1021">
        <f t="shared" si="29"/>
        <v>0</v>
      </c>
      <c r="S171" s="305">
        <v>1345</v>
      </c>
      <c r="T171" s="305">
        <v>595</v>
      </c>
      <c r="U171" s="305">
        <v>300</v>
      </c>
      <c r="V171" s="308">
        <f t="shared" si="30"/>
        <v>0.24008249999999998</v>
      </c>
      <c r="W171" s="305">
        <v>34</v>
      </c>
    </row>
    <row r="172" spans="1:23" ht="15.75">
      <c r="A172" s="1077" t="s">
        <v>1830</v>
      </c>
      <c r="B172" s="1081">
        <v>4.49</v>
      </c>
      <c r="C172" s="1081">
        <v>3.27</v>
      </c>
      <c r="D172" s="1067">
        <v>0.77</v>
      </c>
      <c r="E172" s="1070">
        <v>54.8</v>
      </c>
      <c r="F172" s="1070">
        <v>43</v>
      </c>
      <c r="G172" s="540" t="s">
        <v>1725</v>
      </c>
      <c r="H172" s="1064">
        <v>27</v>
      </c>
      <c r="I172" s="1027" t="s">
        <v>1349</v>
      </c>
      <c r="J172" s="224"/>
      <c r="K172" s="181"/>
      <c r="L172" s="1180">
        <v>158000</v>
      </c>
      <c r="M172" s="104"/>
      <c r="N172" s="104"/>
      <c r="O172" s="186"/>
      <c r="P172" s="1020"/>
      <c r="Q172" s="1021">
        <f t="shared" si="28"/>
        <v>0</v>
      </c>
      <c r="R172" s="1021">
        <f t="shared" si="29"/>
        <v>0</v>
      </c>
      <c r="S172" s="305">
        <v>1345</v>
      </c>
      <c r="T172" s="305">
        <v>595</v>
      </c>
      <c r="U172" s="305">
        <v>300</v>
      </c>
      <c r="V172" s="308">
        <f t="shared" si="30"/>
        <v>0.24008249999999998</v>
      </c>
      <c r="W172" s="305">
        <v>34</v>
      </c>
    </row>
    <row r="173" spans="1:23" ht="15.75">
      <c r="A173" s="1077" t="s">
        <v>1831</v>
      </c>
      <c r="B173" s="1081">
        <v>5.34</v>
      </c>
      <c r="C173" s="1081">
        <v>4.0599999999999996</v>
      </c>
      <c r="D173" s="1067">
        <v>0.92</v>
      </c>
      <c r="E173" s="1070">
        <v>47.4</v>
      </c>
      <c r="F173" s="1070">
        <v>46</v>
      </c>
      <c r="G173" s="540" t="s">
        <v>1726</v>
      </c>
      <c r="H173" s="1064">
        <v>30</v>
      </c>
      <c r="I173" s="1027" t="s">
        <v>1349</v>
      </c>
      <c r="J173" s="224"/>
      <c r="K173" s="181"/>
      <c r="L173" s="1180">
        <v>176000</v>
      </c>
      <c r="M173" s="104"/>
      <c r="N173" s="104"/>
      <c r="O173" s="186"/>
      <c r="P173" s="1020"/>
      <c r="Q173" s="1021">
        <f t="shared" si="28"/>
        <v>0</v>
      </c>
      <c r="R173" s="1021">
        <f t="shared" si="29"/>
        <v>0</v>
      </c>
      <c r="S173" s="305">
        <v>1465</v>
      </c>
      <c r="T173" s="305">
        <v>595</v>
      </c>
      <c r="U173" s="305">
        <v>300</v>
      </c>
      <c r="V173" s="308">
        <f t="shared" si="30"/>
        <v>0.26150249999999997</v>
      </c>
      <c r="W173" s="305">
        <v>37.5</v>
      </c>
    </row>
    <row r="174" spans="1:23" ht="16.5" thickBot="1">
      <c r="A174" s="137" t="s">
        <v>1832</v>
      </c>
      <c r="B174" s="1081">
        <v>6.77</v>
      </c>
      <c r="C174" s="1081">
        <v>6.63</v>
      </c>
      <c r="D174" s="1068">
        <v>1.1599999999999999</v>
      </c>
      <c r="E174" s="1071">
        <v>42.5</v>
      </c>
      <c r="F174" s="1071">
        <v>49</v>
      </c>
      <c r="G174" s="540" t="s">
        <v>1727</v>
      </c>
      <c r="H174" s="1065">
        <v>35</v>
      </c>
      <c r="I174" s="1027" t="s">
        <v>1349</v>
      </c>
      <c r="J174" s="224"/>
      <c r="K174" s="181"/>
      <c r="L174" s="432">
        <v>200000</v>
      </c>
      <c r="M174" s="104"/>
      <c r="N174" s="104"/>
      <c r="O174" s="186"/>
      <c r="P174" s="1020"/>
      <c r="Q174" s="1021">
        <f t="shared" si="28"/>
        <v>0</v>
      </c>
      <c r="R174" s="1021">
        <f t="shared" si="29"/>
        <v>0</v>
      </c>
      <c r="S174" s="305">
        <v>1465</v>
      </c>
      <c r="T174" s="305">
        <v>695</v>
      </c>
      <c r="U174" s="305">
        <v>300</v>
      </c>
      <c r="V174" s="308">
        <f t="shared" si="30"/>
        <v>0.30545250000000002</v>
      </c>
      <c r="W174" s="305">
        <v>43</v>
      </c>
    </row>
    <row r="175" spans="1:23" ht="27" customHeight="1" thickBot="1">
      <c r="A175" s="1616" t="s">
        <v>1004</v>
      </c>
      <c r="B175" s="1617"/>
      <c r="C175" s="1617"/>
      <c r="D175" s="1617"/>
      <c r="E175" s="1617"/>
      <c r="F175" s="1617"/>
      <c r="G175" s="1617"/>
      <c r="H175" s="1617"/>
      <c r="I175" s="1617"/>
      <c r="J175" s="1618"/>
      <c r="K175" s="181"/>
      <c r="L175" s="479"/>
      <c r="M175" s="104"/>
      <c r="N175" s="104"/>
      <c r="O175" s="186"/>
      <c r="P175" s="1020"/>
      <c r="Q175" s="1021"/>
      <c r="R175" s="1021"/>
      <c r="S175" s="11"/>
      <c r="T175" s="11"/>
      <c r="U175" s="11"/>
      <c r="V175" s="188"/>
      <c r="W175" s="11"/>
    </row>
    <row r="176" spans="1:23" ht="24" customHeight="1" thickBot="1">
      <c r="A176" s="1332" t="s">
        <v>1833</v>
      </c>
      <c r="B176" s="1333"/>
      <c r="C176" s="1333"/>
      <c r="D176" s="1333"/>
      <c r="E176" s="1333"/>
      <c r="F176" s="1333"/>
      <c r="G176" s="1333"/>
      <c r="H176" s="1333"/>
      <c r="I176" s="1334"/>
      <c r="J176" s="1335"/>
      <c r="K176" s="181"/>
      <c r="L176" s="462"/>
      <c r="M176" s="104"/>
      <c r="N176" s="104"/>
      <c r="O176" s="186"/>
      <c r="P176" s="1020"/>
      <c r="Q176" s="1021"/>
      <c r="R176" s="1021"/>
      <c r="S176" s="11"/>
      <c r="T176" s="11"/>
      <c r="U176" s="11"/>
      <c r="V176" s="101"/>
      <c r="W176" s="11"/>
    </row>
    <row r="177" spans="1:23" ht="15.75">
      <c r="A177" s="29" t="s">
        <v>1834</v>
      </c>
      <c r="B177" s="1314">
        <v>1.7</v>
      </c>
      <c r="C177" s="1314">
        <v>1.4</v>
      </c>
      <c r="D177" s="1316">
        <v>0.28999999999999998</v>
      </c>
      <c r="E177" s="1318">
        <v>18.2</v>
      </c>
      <c r="F177" s="1318">
        <v>38</v>
      </c>
      <c r="G177" s="539" t="s">
        <v>1711</v>
      </c>
      <c r="H177" s="1320">
        <v>19</v>
      </c>
      <c r="I177" s="1248" t="s">
        <v>1349</v>
      </c>
      <c r="J177" s="223"/>
      <c r="K177" s="181"/>
      <c r="L177" s="1180">
        <v>124000</v>
      </c>
      <c r="M177" s="104"/>
      <c r="N177" s="104"/>
      <c r="O177" s="186"/>
      <c r="P177" s="1020"/>
      <c r="Q177" s="1021">
        <f t="shared" ref="Q177:Q182" si="31">IF(OR(V177="",J177=""),0,J177*V177)</f>
        <v>0</v>
      </c>
      <c r="R177" s="1021">
        <f t="shared" ref="R177:R182" si="32">IF(OR(W177="",J177=""),0,J177*W177)</f>
        <v>0</v>
      </c>
      <c r="S177" s="305">
        <v>895</v>
      </c>
      <c r="T177" s="305">
        <v>595</v>
      </c>
      <c r="U177" s="305">
        <v>300</v>
      </c>
      <c r="V177" s="308">
        <f t="shared" ref="V177:V182" si="33">(S177/1000)*(T177/1000)*(U177/1000)</f>
        <v>0.1597575</v>
      </c>
      <c r="W177" s="305">
        <v>24.5</v>
      </c>
    </row>
    <row r="178" spans="1:23" ht="15.75">
      <c r="A178" s="692" t="s">
        <v>1835</v>
      </c>
      <c r="B178" s="1315">
        <v>2.7</v>
      </c>
      <c r="C178" s="1315">
        <v>2.2999999999999998</v>
      </c>
      <c r="D178" s="1317">
        <v>0.46</v>
      </c>
      <c r="E178" s="1319">
        <v>17</v>
      </c>
      <c r="F178" s="1319">
        <v>29</v>
      </c>
      <c r="G178" s="540" t="s">
        <v>1712</v>
      </c>
      <c r="H178" s="1321">
        <v>22.5</v>
      </c>
      <c r="I178" s="1247" t="s">
        <v>1349</v>
      </c>
      <c r="J178" s="224"/>
      <c r="K178" s="181"/>
      <c r="L178" s="1180">
        <v>140000</v>
      </c>
      <c r="M178" s="104"/>
      <c r="N178" s="104"/>
      <c r="O178" s="186"/>
      <c r="P178" s="1020"/>
      <c r="Q178" s="1021">
        <f t="shared" si="31"/>
        <v>0</v>
      </c>
      <c r="R178" s="1021">
        <f t="shared" si="32"/>
        <v>0</v>
      </c>
      <c r="S178" s="305">
        <v>1125</v>
      </c>
      <c r="T178" s="305">
        <v>595</v>
      </c>
      <c r="U178" s="305">
        <v>300</v>
      </c>
      <c r="V178" s="308">
        <f t="shared" si="33"/>
        <v>0.20081249999999998</v>
      </c>
      <c r="W178" s="305">
        <v>28.5</v>
      </c>
    </row>
    <row r="179" spans="1:23" ht="15.75">
      <c r="A179" s="692" t="s">
        <v>1836</v>
      </c>
      <c r="B179" s="1315">
        <v>3.8</v>
      </c>
      <c r="C179" s="1315">
        <v>2.88</v>
      </c>
      <c r="D179" s="1317">
        <v>0.65</v>
      </c>
      <c r="E179" s="1319">
        <v>39.200000000000003</v>
      </c>
      <c r="F179" s="1319">
        <v>36</v>
      </c>
      <c r="G179" s="540" t="s">
        <v>1714</v>
      </c>
      <c r="H179" s="1321">
        <v>27</v>
      </c>
      <c r="I179" s="1247" t="s">
        <v>1349</v>
      </c>
      <c r="J179" s="224"/>
      <c r="K179" s="181"/>
      <c r="L179" s="1180">
        <v>153000</v>
      </c>
      <c r="M179" s="104"/>
      <c r="N179" s="104"/>
      <c r="O179" s="186"/>
      <c r="P179" s="1020"/>
      <c r="Q179" s="1021">
        <f t="shared" si="31"/>
        <v>0</v>
      </c>
      <c r="R179" s="1021">
        <f t="shared" si="32"/>
        <v>0</v>
      </c>
      <c r="S179" s="305">
        <v>1345</v>
      </c>
      <c r="T179" s="305">
        <v>595</v>
      </c>
      <c r="U179" s="305">
        <v>300</v>
      </c>
      <c r="V179" s="308">
        <f t="shared" si="33"/>
        <v>0.24008249999999998</v>
      </c>
      <c r="W179" s="305">
        <v>34</v>
      </c>
    </row>
    <row r="180" spans="1:23" ht="15.75">
      <c r="A180" s="692" t="s">
        <v>1837</v>
      </c>
      <c r="B180" s="1315">
        <v>4.5999999999999996</v>
      </c>
      <c r="C180" s="1315">
        <v>3.35</v>
      </c>
      <c r="D180" s="1317">
        <v>0.79</v>
      </c>
      <c r="E180" s="1319">
        <v>56.2</v>
      </c>
      <c r="F180" s="1319">
        <v>43</v>
      </c>
      <c r="G180" s="540" t="s">
        <v>1714</v>
      </c>
      <c r="H180" s="1321">
        <v>27</v>
      </c>
      <c r="I180" s="1247" t="s">
        <v>1349</v>
      </c>
      <c r="J180" s="224"/>
      <c r="K180" s="181"/>
      <c r="L180" s="1180">
        <v>158000</v>
      </c>
      <c r="M180" s="104"/>
      <c r="N180" s="104"/>
      <c r="O180" s="186"/>
      <c r="P180" s="1020"/>
      <c r="Q180" s="1021">
        <f t="shared" si="31"/>
        <v>0</v>
      </c>
      <c r="R180" s="1021">
        <f t="shared" si="32"/>
        <v>0</v>
      </c>
      <c r="S180" s="305">
        <v>1345</v>
      </c>
      <c r="T180" s="305">
        <v>595</v>
      </c>
      <c r="U180" s="305">
        <v>300</v>
      </c>
      <c r="V180" s="308">
        <f t="shared" si="33"/>
        <v>0.24008249999999998</v>
      </c>
      <c r="W180" s="305">
        <v>34</v>
      </c>
    </row>
    <row r="181" spans="1:23" ht="15.75">
      <c r="A181" s="692" t="s">
        <v>1838</v>
      </c>
      <c r="B181" s="1315">
        <v>6.05</v>
      </c>
      <c r="C181" s="1315">
        <v>4.5999999999999996</v>
      </c>
      <c r="D181" s="1317">
        <v>1.04</v>
      </c>
      <c r="E181" s="1319">
        <v>53.7</v>
      </c>
      <c r="F181" s="1319">
        <v>46</v>
      </c>
      <c r="G181" s="540" t="s">
        <v>1716</v>
      </c>
      <c r="H181" s="1321">
        <v>30</v>
      </c>
      <c r="I181" s="1247" t="s">
        <v>1349</v>
      </c>
      <c r="J181" s="224"/>
      <c r="K181" s="181"/>
      <c r="L181" s="1180">
        <v>176000</v>
      </c>
      <c r="M181" s="104"/>
      <c r="N181" s="104"/>
      <c r="O181" s="186"/>
      <c r="P181" s="1020"/>
      <c r="Q181" s="1021">
        <f t="shared" si="31"/>
        <v>0</v>
      </c>
      <c r="R181" s="1021">
        <f t="shared" si="32"/>
        <v>0</v>
      </c>
      <c r="S181" s="305">
        <v>1465</v>
      </c>
      <c r="T181" s="305">
        <v>595</v>
      </c>
      <c r="U181" s="305">
        <v>300</v>
      </c>
      <c r="V181" s="308">
        <f t="shared" si="33"/>
        <v>0.26150249999999997</v>
      </c>
      <c r="W181" s="305">
        <v>37.5</v>
      </c>
    </row>
    <row r="182" spans="1:23" ht="16.5" thickBot="1">
      <c r="A182" s="692" t="s">
        <v>1839</v>
      </c>
      <c r="B182" s="1315">
        <v>7.65</v>
      </c>
      <c r="C182" s="1315">
        <v>7.5</v>
      </c>
      <c r="D182" s="1317">
        <v>1.31</v>
      </c>
      <c r="E182" s="1319">
        <v>48.1</v>
      </c>
      <c r="F182" s="1319">
        <v>47</v>
      </c>
      <c r="G182" s="540" t="s">
        <v>1717</v>
      </c>
      <c r="H182" s="1321">
        <v>35</v>
      </c>
      <c r="I182" s="1247" t="s">
        <v>1349</v>
      </c>
      <c r="J182" s="224"/>
      <c r="K182" s="181"/>
      <c r="L182" s="432">
        <v>200000</v>
      </c>
      <c r="M182" s="104"/>
      <c r="N182" s="104"/>
      <c r="O182" s="186"/>
      <c r="P182" s="1020"/>
      <c r="Q182" s="1021">
        <f t="shared" si="31"/>
        <v>0</v>
      </c>
      <c r="R182" s="1021">
        <f t="shared" si="32"/>
        <v>0</v>
      </c>
      <c r="S182" s="305">
        <v>1465</v>
      </c>
      <c r="T182" s="305">
        <v>6945</v>
      </c>
      <c r="U182" s="305">
        <v>300</v>
      </c>
      <c r="V182" s="308">
        <f t="shared" si="33"/>
        <v>3.0523275000000001</v>
      </c>
      <c r="W182" s="305">
        <v>43</v>
      </c>
    </row>
    <row r="183" spans="1:23" ht="23.25" customHeight="1" thickBot="1">
      <c r="A183" s="1340">
        <v>12126200000334</v>
      </c>
      <c r="B183" s="1727" t="s">
        <v>1013</v>
      </c>
      <c r="C183" s="1727"/>
      <c r="D183" s="1727"/>
      <c r="E183" s="1727"/>
      <c r="F183" s="1727"/>
      <c r="G183" s="1727"/>
      <c r="H183" s="1727"/>
      <c r="I183" s="1249" t="s">
        <v>1349</v>
      </c>
      <c r="J183" s="1325"/>
      <c r="K183" s="1322"/>
      <c r="L183" s="366">
        <v>8000</v>
      </c>
      <c r="M183" s="1322"/>
      <c r="N183" s="1322"/>
      <c r="O183" s="1020"/>
      <c r="P183" s="1021"/>
      <c r="Q183" s="1021"/>
      <c r="U183" s="117"/>
      <c r="V183" s="101"/>
      <c r="W183" s="11"/>
    </row>
    <row r="184" spans="1:23" s="76" customFormat="1" ht="26.1" customHeight="1" thickBot="1">
      <c r="A184" s="1721" t="s">
        <v>2093</v>
      </c>
      <c r="B184" s="1722"/>
      <c r="C184" s="1722"/>
      <c r="D184" s="1722"/>
      <c r="E184" s="1722"/>
      <c r="F184" s="1722"/>
      <c r="G184" s="1722"/>
      <c r="H184" s="1722"/>
      <c r="I184" s="1722"/>
      <c r="J184" s="1723"/>
      <c r="K184" s="104"/>
      <c r="L184" s="1053"/>
      <c r="M184" s="181"/>
      <c r="N184" s="104"/>
      <c r="O184" s="1020"/>
      <c r="P184" s="1021">
        <f t="shared" ref="P184" si="34">IF(OR(U184="",J184=""),0,J184*U184)</f>
        <v>0</v>
      </c>
      <c r="Q184" s="1021">
        <f t="shared" ref="Q184" si="35">IF(OR(V184="",J184=""),0,J184*V184)</f>
        <v>0</v>
      </c>
      <c r="U184" s="101"/>
    </row>
    <row r="185" spans="1:23" ht="16.5" thickBot="1">
      <c r="A185" s="1336" t="s">
        <v>1840</v>
      </c>
      <c r="B185" s="1337"/>
      <c r="C185" s="1337"/>
      <c r="D185" s="1337"/>
      <c r="E185" s="1337"/>
      <c r="F185" s="1337"/>
      <c r="G185" s="1337"/>
      <c r="H185" s="1337"/>
      <c r="I185" s="1338"/>
      <c r="J185" s="1339"/>
      <c r="K185" s="181"/>
      <c r="L185" s="462"/>
      <c r="M185" s="104"/>
      <c r="N185" s="104"/>
      <c r="O185" s="186"/>
      <c r="P185" s="1020"/>
      <c r="Q185" s="1021"/>
      <c r="R185" s="1021"/>
      <c r="S185" s="305"/>
      <c r="T185" s="305"/>
      <c r="U185" s="305"/>
      <c r="V185" s="308"/>
      <c r="W185" s="305"/>
    </row>
    <row r="186" spans="1:23" ht="15.75">
      <c r="A186" s="1077" t="s">
        <v>1841</v>
      </c>
      <c r="B186" s="1081">
        <v>1.7</v>
      </c>
      <c r="C186" s="1081">
        <v>1.4</v>
      </c>
      <c r="D186" s="1067">
        <v>0.28999999999999998</v>
      </c>
      <c r="E186" s="1070">
        <v>18.2</v>
      </c>
      <c r="F186" s="1070">
        <v>38</v>
      </c>
      <c r="G186" s="424" t="s">
        <v>1788</v>
      </c>
      <c r="H186" s="1064">
        <v>12.6</v>
      </c>
      <c r="I186" s="1027" t="s">
        <v>1349</v>
      </c>
      <c r="J186" s="1084"/>
      <c r="K186" s="181"/>
      <c r="L186" s="1180">
        <v>123000</v>
      </c>
      <c r="M186" s="104"/>
      <c r="N186" s="104"/>
      <c r="O186" s="186"/>
      <c r="P186" s="1020"/>
      <c r="Q186" s="1021">
        <f t="shared" ref="Q186:Q191" si="36">IF(OR(V186="",J186=""),0,J186*V186)</f>
        <v>0</v>
      </c>
      <c r="R186" s="1021">
        <f t="shared" ref="R186:R191" si="37">IF(OR(W186="",J186=""),0,J186*W186)</f>
        <v>0</v>
      </c>
      <c r="S186" s="305">
        <v>895</v>
      </c>
      <c r="T186" s="305">
        <v>595</v>
      </c>
      <c r="U186" s="305">
        <v>300</v>
      </c>
      <c r="V186" s="308">
        <f t="shared" ref="V186:V191" si="38">(S186/1000)*(T186/1000)*(U186/1000)</f>
        <v>0.1597575</v>
      </c>
      <c r="W186" s="305">
        <v>16.899999999999999</v>
      </c>
    </row>
    <row r="187" spans="1:23" ht="15.75">
      <c r="A187" s="1077" t="s">
        <v>1842</v>
      </c>
      <c r="B187" s="1081">
        <v>2.7</v>
      </c>
      <c r="C187" s="1081">
        <v>2.2999999999999998</v>
      </c>
      <c r="D187" s="1067">
        <v>0.46</v>
      </c>
      <c r="E187" s="1070">
        <v>17</v>
      </c>
      <c r="F187" s="1070">
        <v>29</v>
      </c>
      <c r="G187" s="540" t="s">
        <v>1790</v>
      </c>
      <c r="H187" s="1064">
        <v>15.3</v>
      </c>
      <c r="I187" s="1027" t="s">
        <v>1349</v>
      </c>
      <c r="J187" s="1084"/>
      <c r="K187" s="181"/>
      <c r="L187" s="1180">
        <v>138000</v>
      </c>
      <c r="M187" s="104"/>
      <c r="N187" s="104"/>
      <c r="O187" s="186"/>
      <c r="P187" s="1020"/>
      <c r="Q187" s="1021">
        <f t="shared" si="36"/>
        <v>0</v>
      </c>
      <c r="R187" s="1021">
        <f t="shared" si="37"/>
        <v>0</v>
      </c>
      <c r="S187" s="305">
        <v>1125</v>
      </c>
      <c r="T187" s="305">
        <v>595</v>
      </c>
      <c r="U187" s="305">
        <v>300</v>
      </c>
      <c r="V187" s="308">
        <f t="shared" si="38"/>
        <v>0.20081249999999998</v>
      </c>
      <c r="W187" s="305">
        <v>20.8</v>
      </c>
    </row>
    <row r="188" spans="1:23" ht="15.75">
      <c r="A188" s="1077" t="s">
        <v>1843</v>
      </c>
      <c r="B188" s="1081">
        <v>3.8</v>
      </c>
      <c r="C188" s="1081">
        <v>2.88</v>
      </c>
      <c r="D188" s="1067">
        <v>0.65</v>
      </c>
      <c r="E188" s="1070">
        <v>39.200000000000003</v>
      </c>
      <c r="F188" s="1070">
        <v>36</v>
      </c>
      <c r="G188" s="540" t="s">
        <v>1792</v>
      </c>
      <c r="H188" s="1064">
        <v>18.7</v>
      </c>
      <c r="I188" s="1027" t="s">
        <v>1349</v>
      </c>
      <c r="J188" s="1084"/>
      <c r="K188" s="181"/>
      <c r="L188" s="1180">
        <v>148000</v>
      </c>
      <c r="M188" s="104"/>
      <c r="N188" s="104"/>
      <c r="O188" s="186"/>
      <c r="P188" s="1020"/>
      <c r="Q188" s="1021">
        <f t="shared" si="36"/>
        <v>0</v>
      </c>
      <c r="R188" s="1021">
        <f t="shared" si="37"/>
        <v>0</v>
      </c>
      <c r="S188" s="305">
        <v>1345</v>
      </c>
      <c r="T188" s="305">
        <v>595</v>
      </c>
      <c r="U188" s="305">
        <v>300</v>
      </c>
      <c r="V188" s="308">
        <f t="shared" si="38"/>
        <v>0.24008249999999998</v>
      </c>
      <c r="W188" s="305">
        <v>25.4</v>
      </c>
    </row>
    <row r="189" spans="1:23" ht="15.75">
      <c r="A189" s="1077" t="s">
        <v>1844</v>
      </c>
      <c r="B189" s="1081">
        <v>4.5999999999999996</v>
      </c>
      <c r="C189" s="1081">
        <v>3.35</v>
      </c>
      <c r="D189" s="1067">
        <v>0.79</v>
      </c>
      <c r="E189" s="1070">
        <v>56.2</v>
      </c>
      <c r="F189" s="1070">
        <v>43</v>
      </c>
      <c r="G189" s="540" t="s">
        <v>1792</v>
      </c>
      <c r="H189" s="1064">
        <v>18.7</v>
      </c>
      <c r="I189" s="1027" t="s">
        <v>1349</v>
      </c>
      <c r="J189" s="1084"/>
      <c r="K189" s="181"/>
      <c r="L189" s="1180">
        <v>155000</v>
      </c>
      <c r="M189" s="104"/>
      <c r="N189" s="104"/>
      <c r="O189" s="186"/>
      <c r="P189" s="1020"/>
      <c r="Q189" s="1021">
        <f t="shared" si="36"/>
        <v>0</v>
      </c>
      <c r="R189" s="1021">
        <f t="shared" si="37"/>
        <v>0</v>
      </c>
      <c r="S189" s="305">
        <v>1345</v>
      </c>
      <c r="T189" s="305">
        <v>595</v>
      </c>
      <c r="U189" s="305">
        <v>300</v>
      </c>
      <c r="V189" s="308">
        <f t="shared" si="38"/>
        <v>0.24008249999999998</v>
      </c>
      <c r="W189" s="305">
        <v>25.4</v>
      </c>
    </row>
    <row r="190" spans="1:23" ht="15.75">
      <c r="A190" s="1077" t="s">
        <v>1845</v>
      </c>
      <c r="B190" s="1081">
        <v>6.05</v>
      </c>
      <c r="C190" s="1081">
        <v>4.5999999999999996</v>
      </c>
      <c r="D190" s="1067">
        <v>1.04</v>
      </c>
      <c r="E190" s="1070">
        <v>53.7</v>
      </c>
      <c r="F190" s="1070">
        <v>46</v>
      </c>
      <c r="G190" s="540" t="s">
        <v>1795</v>
      </c>
      <c r="H190" s="1064">
        <v>21.3</v>
      </c>
      <c r="I190" s="1027" t="s">
        <v>1349</v>
      </c>
      <c r="J190" s="1084"/>
      <c r="K190" s="181"/>
      <c r="L190" s="1180">
        <v>175000</v>
      </c>
      <c r="M190" s="104"/>
      <c r="N190" s="104"/>
      <c r="O190" s="186"/>
      <c r="P190" s="1020"/>
      <c r="Q190" s="1021">
        <f t="shared" si="36"/>
        <v>0</v>
      </c>
      <c r="R190" s="1021">
        <f t="shared" si="37"/>
        <v>0</v>
      </c>
      <c r="S190" s="305">
        <v>1465</v>
      </c>
      <c r="T190" s="305">
        <v>595</v>
      </c>
      <c r="U190" s="305">
        <v>300</v>
      </c>
      <c r="V190" s="308">
        <f t="shared" si="38"/>
        <v>0.26150249999999997</v>
      </c>
      <c r="W190" s="305">
        <v>28.1</v>
      </c>
    </row>
    <row r="191" spans="1:23" ht="16.5" thickBot="1">
      <c r="A191" s="137" t="s">
        <v>1846</v>
      </c>
      <c r="B191" s="1081">
        <v>7.65</v>
      </c>
      <c r="C191" s="1081">
        <v>7.5</v>
      </c>
      <c r="D191" s="1068">
        <v>1.31</v>
      </c>
      <c r="E191" s="1071">
        <v>48.1</v>
      </c>
      <c r="F191" s="1071">
        <v>47</v>
      </c>
      <c r="G191" s="540" t="s">
        <v>1797</v>
      </c>
      <c r="H191" s="1065">
        <v>24.8</v>
      </c>
      <c r="I191" s="1027" t="s">
        <v>1349</v>
      </c>
      <c r="J191" s="1090"/>
      <c r="K191" s="181"/>
      <c r="L191" s="432">
        <v>198000</v>
      </c>
      <c r="M191" s="104"/>
      <c r="N191" s="104"/>
      <c r="O191" s="186"/>
      <c r="P191" s="1020"/>
      <c r="Q191" s="1021">
        <f t="shared" si="36"/>
        <v>0</v>
      </c>
      <c r="R191" s="1021">
        <f t="shared" si="37"/>
        <v>0</v>
      </c>
      <c r="S191" s="305">
        <v>1465</v>
      </c>
      <c r="T191" s="305">
        <v>695</v>
      </c>
      <c r="U191" s="305">
        <v>300</v>
      </c>
      <c r="V191" s="308">
        <f t="shared" si="38"/>
        <v>0.30545250000000002</v>
      </c>
      <c r="W191" s="305">
        <v>31.9</v>
      </c>
    </row>
    <row r="192" spans="1:23" ht="16.5" thickBot="1">
      <c r="A192" s="1616" t="s">
        <v>1004</v>
      </c>
      <c r="B192" s="1617"/>
      <c r="C192" s="1617"/>
      <c r="D192" s="1617"/>
      <c r="E192" s="1617"/>
      <c r="F192" s="1617"/>
      <c r="G192" s="1617"/>
      <c r="H192" s="1617"/>
      <c r="I192" s="1617"/>
      <c r="J192" s="1618"/>
      <c r="K192" s="181"/>
      <c r="L192" s="1089"/>
      <c r="M192" s="104"/>
      <c r="N192" s="104"/>
      <c r="O192" s="186"/>
      <c r="P192" s="1020"/>
      <c r="Q192" s="1021"/>
      <c r="R192" s="1021"/>
      <c r="S192" s="305"/>
      <c r="T192" s="305"/>
      <c r="U192" s="305"/>
      <c r="V192" s="308"/>
      <c r="W192" s="305"/>
    </row>
    <row r="193" spans="1:23" ht="18" customHeight="1" thickBot="1">
      <c r="A193" s="244" t="s">
        <v>618</v>
      </c>
      <c r="B193" s="245"/>
      <c r="C193" s="245"/>
      <c r="D193" s="245"/>
      <c r="E193" s="245"/>
      <c r="F193" s="245"/>
      <c r="G193" s="245"/>
      <c r="H193" s="245"/>
      <c r="I193" s="273"/>
      <c r="J193" s="246"/>
      <c r="K193" s="181"/>
      <c r="L193" s="462"/>
      <c r="M193" s="179"/>
      <c r="N193" s="179"/>
      <c r="O193" s="186"/>
      <c r="P193" s="1020"/>
      <c r="Q193" s="1021"/>
      <c r="R193" s="1021"/>
      <c r="S193" s="11"/>
      <c r="T193" s="11"/>
      <c r="U193" s="11"/>
      <c r="V193" s="11"/>
      <c r="W193" s="11"/>
    </row>
    <row r="194" spans="1:23" ht="15.75" customHeight="1">
      <c r="A194" s="227" t="s">
        <v>1402</v>
      </c>
      <c r="B194" s="1706" t="s">
        <v>2051</v>
      </c>
      <c r="C194" s="1707"/>
      <c r="D194" s="1707"/>
      <c r="E194" s="1707"/>
      <c r="F194" s="1707"/>
      <c r="G194" s="1707"/>
      <c r="H194" s="864">
        <v>0.31</v>
      </c>
      <c r="I194" s="1027" t="s">
        <v>1349</v>
      </c>
      <c r="J194" s="1085"/>
      <c r="K194" s="181"/>
      <c r="L194" s="1180">
        <v>5000</v>
      </c>
      <c r="M194" s="1086"/>
      <c r="N194" s="1083"/>
      <c r="O194" s="1083"/>
      <c r="P194" s="1020"/>
      <c r="Q194" s="1021"/>
      <c r="R194" s="1021"/>
      <c r="S194" s="11"/>
      <c r="T194" s="11"/>
      <c r="U194" s="11"/>
      <c r="V194" s="117"/>
      <c r="W194" s="11"/>
    </row>
    <row r="195" spans="1:23" ht="18" customHeight="1">
      <c r="A195" s="504" t="s">
        <v>2048</v>
      </c>
      <c r="B195" s="1278" t="s">
        <v>2052</v>
      </c>
      <c r="C195" s="1279"/>
      <c r="D195" s="1279"/>
      <c r="E195" s="1279"/>
      <c r="F195" s="1279"/>
      <c r="G195" s="1279"/>
      <c r="H195" s="1285"/>
      <c r="I195" s="1028" t="s">
        <v>1349</v>
      </c>
      <c r="J195" s="1280"/>
      <c r="K195" s="1281"/>
      <c r="L195" s="366">
        <v>10000</v>
      </c>
      <c r="M195" s="1281"/>
      <c r="N195" s="1281"/>
      <c r="O195" s="1020"/>
      <c r="P195" s="1021"/>
      <c r="Q195" s="1021"/>
      <c r="U195" s="117"/>
      <c r="V195" s="101"/>
      <c r="W195" s="11"/>
    </row>
    <row r="196" spans="1:23" ht="15.75">
      <c r="A196" s="1059" t="s">
        <v>142</v>
      </c>
      <c r="B196" s="1710" t="s">
        <v>78</v>
      </c>
      <c r="C196" s="1711"/>
      <c r="D196" s="1711"/>
      <c r="E196" s="1711"/>
      <c r="F196" s="1711"/>
      <c r="G196" s="1711"/>
      <c r="H196" s="1712"/>
      <c r="I196" s="1027" t="s">
        <v>1349</v>
      </c>
      <c r="J196" s="1084"/>
      <c r="K196" s="181"/>
      <c r="L196" s="1180">
        <v>35000</v>
      </c>
      <c r="M196" s="1086"/>
      <c r="N196" s="1083"/>
      <c r="O196" s="1083"/>
      <c r="P196" s="1020"/>
      <c r="Q196" s="1021"/>
      <c r="R196" s="1021"/>
      <c r="V196" s="117"/>
    </row>
    <row r="197" spans="1:23" ht="15.75">
      <c r="A197" s="692" t="s">
        <v>140</v>
      </c>
      <c r="B197" s="1710" t="s">
        <v>79</v>
      </c>
      <c r="C197" s="1711"/>
      <c r="D197" s="1711"/>
      <c r="E197" s="1711"/>
      <c r="F197" s="1711"/>
      <c r="G197" s="1711"/>
      <c r="H197" s="1712"/>
      <c r="I197" s="1027" t="s">
        <v>1349</v>
      </c>
      <c r="J197" s="1084"/>
      <c r="K197" s="181"/>
      <c r="L197" s="1180">
        <v>26000</v>
      </c>
      <c r="M197" s="1086"/>
      <c r="N197" s="1083"/>
      <c r="O197" s="1083"/>
      <c r="P197" s="1020"/>
      <c r="Q197" s="1021"/>
      <c r="R197" s="1021"/>
      <c r="V197" s="117"/>
    </row>
    <row r="198" spans="1:23" ht="15.75" customHeight="1">
      <c r="A198" s="861" t="s">
        <v>110</v>
      </c>
      <c r="B198" s="1706" t="s">
        <v>579</v>
      </c>
      <c r="C198" s="1707"/>
      <c r="D198" s="1707"/>
      <c r="E198" s="1707"/>
      <c r="F198" s="1707"/>
      <c r="G198" s="1707"/>
      <c r="H198" s="1708"/>
      <c r="I198" s="1027" t="s">
        <v>1349</v>
      </c>
      <c r="J198" s="1084"/>
      <c r="K198" s="1086"/>
      <c r="L198" s="1180">
        <v>25000</v>
      </c>
      <c r="M198" s="1086"/>
      <c r="N198" s="1083"/>
      <c r="O198" s="1083"/>
      <c r="P198" s="1020"/>
      <c r="Q198" s="1021"/>
      <c r="R198" s="1021"/>
      <c r="V198" s="117"/>
      <c r="W198" s="101"/>
    </row>
    <row r="199" spans="1:23" ht="23.25" customHeight="1">
      <c r="A199" s="861" t="s">
        <v>495</v>
      </c>
      <c r="B199" s="1702" t="s">
        <v>619</v>
      </c>
      <c r="C199" s="1703"/>
      <c r="D199" s="1703"/>
      <c r="E199" s="1703"/>
      <c r="F199" s="1703"/>
      <c r="G199" s="1703"/>
      <c r="H199" s="1709"/>
      <c r="I199" s="1027" t="s">
        <v>1349</v>
      </c>
      <c r="J199" s="1084"/>
      <c r="K199" s="1086"/>
      <c r="L199" s="1180">
        <v>35000</v>
      </c>
      <c r="M199" s="1086"/>
      <c r="N199" s="1083"/>
      <c r="O199" s="1083"/>
      <c r="P199" s="1020"/>
      <c r="Q199" s="1021"/>
      <c r="R199" s="1021"/>
      <c r="V199" s="117"/>
      <c r="W199" s="101"/>
    </row>
    <row r="200" spans="1:23" ht="15.75">
      <c r="A200" s="862" t="s">
        <v>384</v>
      </c>
      <c r="B200" s="1710" t="s">
        <v>620</v>
      </c>
      <c r="C200" s="1711"/>
      <c r="D200" s="1711"/>
      <c r="E200" s="1711"/>
      <c r="F200" s="1711"/>
      <c r="G200" s="1711"/>
      <c r="H200" s="1712"/>
      <c r="I200" s="1027" t="s">
        <v>1349</v>
      </c>
      <c r="J200" s="1084"/>
      <c r="K200" s="181"/>
      <c r="L200" s="1180">
        <v>116000</v>
      </c>
      <c r="M200" s="1086"/>
      <c r="N200" s="1083"/>
      <c r="O200" s="1083"/>
      <c r="P200" s="1020"/>
      <c r="Q200" s="1021"/>
      <c r="R200" s="1021"/>
      <c r="S200" s="11"/>
      <c r="T200" s="11"/>
      <c r="U200" s="11"/>
      <c r="V200" s="117"/>
      <c r="W200" s="11"/>
    </row>
    <row r="201" spans="1:23" ht="25.5" customHeight="1">
      <c r="A201" s="227" t="s">
        <v>1006</v>
      </c>
      <c r="B201" s="1713" t="s">
        <v>1007</v>
      </c>
      <c r="C201" s="1714"/>
      <c r="D201" s="1714"/>
      <c r="E201" s="1714"/>
      <c r="F201" s="1714"/>
      <c r="G201" s="1714"/>
      <c r="H201" s="1715"/>
      <c r="I201" s="1027" t="s">
        <v>1349</v>
      </c>
      <c r="J201" s="1084"/>
      <c r="K201" s="1086"/>
      <c r="L201" s="1180">
        <v>83000</v>
      </c>
      <c r="M201" s="1086"/>
      <c r="N201" s="1083"/>
      <c r="O201" s="1083"/>
      <c r="P201" s="1020"/>
      <c r="Q201" s="1021"/>
      <c r="R201" s="1021"/>
      <c r="S201" s="11"/>
      <c r="T201" s="11"/>
      <c r="U201" s="11"/>
      <c r="V201" s="117"/>
      <c r="W201" s="11"/>
    </row>
    <row r="202" spans="1:23" ht="26.25" customHeight="1">
      <c r="A202" s="227" t="s">
        <v>1008</v>
      </c>
      <c r="B202" s="1713" t="s">
        <v>1009</v>
      </c>
      <c r="C202" s="1714"/>
      <c r="D202" s="1714"/>
      <c r="E202" s="1714"/>
      <c r="F202" s="1714"/>
      <c r="G202" s="1714"/>
      <c r="H202" s="1715"/>
      <c r="I202" s="1027" t="s">
        <v>1349</v>
      </c>
      <c r="J202" s="1084"/>
      <c r="K202" s="1086"/>
      <c r="L202" s="1180">
        <v>74000</v>
      </c>
      <c r="M202" s="1086"/>
      <c r="N202" s="1083"/>
      <c r="O202" s="1083"/>
      <c r="P202" s="1020"/>
      <c r="Q202" s="1021"/>
      <c r="R202" s="1021"/>
      <c r="S202" s="11"/>
      <c r="T202" s="11"/>
      <c r="U202" s="11"/>
      <c r="V202" s="117"/>
      <c r="W202" s="11"/>
    </row>
    <row r="203" spans="1:23" ht="26.25" customHeight="1">
      <c r="A203" s="227" t="s">
        <v>1948</v>
      </c>
      <c r="B203" s="1702" t="s">
        <v>1949</v>
      </c>
      <c r="C203" s="1703"/>
      <c r="D203" s="1703"/>
      <c r="E203" s="1703"/>
      <c r="F203" s="1703"/>
      <c r="G203" s="1703"/>
      <c r="H203" s="1709"/>
      <c r="I203" s="1027" t="s">
        <v>1349</v>
      </c>
      <c r="J203" s="1203"/>
      <c r="K203" s="1204"/>
      <c r="L203" s="1205">
        <v>120000</v>
      </c>
      <c r="M203" s="1204"/>
      <c r="N203" s="1202"/>
      <c r="O203" s="1202"/>
      <c r="P203" s="1020"/>
      <c r="Q203" s="1021"/>
      <c r="R203" s="1021"/>
      <c r="S203" s="11"/>
      <c r="T203" s="11"/>
      <c r="U203" s="11"/>
      <c r="V203" s="117"/>
      <c r="W203" s="11"/>
    </row>
    <row r="204" spans="1:23" ht="26.25" customHeight="1">
      <c r="A204" s="227" t="s">
        <v>1950</v>
      </c>
      <c r="B204" s="1702" t="s">
        <v>1951</v>
      </c>
      <c r="C204" s="1703"/>
      <c r="D204" s="1703"/>
      <c r="E204" s="1703"/>
      <c r="F204" s="1703"/>
      <c r="G204" s="1703"/>
      <c r="H204" s="1709"/>
      <c r="I204" s="1027" t="s">
        <v>1349</v>
      </c>
      <c r="J204" s="1203"/>
      <c r="K204" s="1204"/>
      <c r="L204" s="1205">
        <v>68000</v>
      </c>
      <c r="M204" s="1204"/>
      <c r="N204" s="1202"/>
      <c r="O204" s="1202"/>
      <c r="P204" s="1020"/>
      <c r="Q204" s="1021"/>
      <c r="R204" s="1021"/>
      <c r="S204" s="11"/>
      <c r="T204" s="11"/>
      <c r="U204" s="11"/>
      <c r="V204" s="117"/>
      <c r="W204" s="11"/>
    </row>
    <row r="205" spans="1:23" ht="18" customHeight="1">
      <c r="A205" s="227" t="s">
        <v>1388</v>
      </c>
      <c r="B205" s="1710" t="s">
        <v>1389</v>
      </c>
      <c r="C205" s="1711"/>
      <c r="D205" s="1711"/>
      <c r="E205" s="1711"/>
      <c r="F205" s="1711"/>
      <c r="G205" s="1711"/>
      <c r="H205" s="1712"/>
      <c r="I205" s="1027" t="s">
        <v>1349</v>
      </c>
      <c r="J205" s="1108"/>
      <c r="K205" s="1107"/>
      <c r="L205" s="1180">
        <v>18000</v>
      </c>
      <c r="M205" s="1086"/>
      <c r="N205" s="1083"/>
      <c r="O205" s="1083"/>
      <c r="P205" s="1020"/>
      <c r="Q205" s="1021"/>
      <c r="R205" s="1021"/>
      <c r="V205" s="117"/>
      <c r="W205" s="101"/>
    </row>
    <row r="206" spans="1:23" ht="27" customHeight="1">
      <c r="A206" s="692" t="s">
        <v>1095</v>
      </c>
      <c r="B206" s="1702" t="s">
        <v>1096</v>
      </c>
      <c r="C206" s="1703"/>
      <c r="D206" s="1703"/>
      <c r="E206" s="1703"/>
      <c r="F206" s="1703"/>
      <c r="G206" s="1703"/>
      <c r="H206" s="1709"/>
      <c r="I206" s="1027" t="s">
        <v>1349</v>
      </c>
      <c r="J206" s="1108"/>
      <c r="K206" s="181"/>
      <c r="L206" s="1180">
        <v>41000</v>
      </c>
      <c r="M206" s="1086"/>
      <c r="N206" s="1083"/>
      <c r="O206" s="1083"/>
      <c r="P206" s="1020"/>
      <c r="Q206" s="1021"/>
      <c r="R206" s="1021"/>
      <c r="S206" s="11"/>
      <c r="T206" s="11"/>
      <c r="U206" s="11"/>
      <c r="V206" s="117"/>
      <c r="W206" s="11"/>
    </row>
    <row r="207" spans="1:23" ht="27" customHeight="1">
      <c r="A207" s="1143" t="s">
        <v>445</v>
      </c>
      <c r="B207" s="1702" t="s">
        <v>1728</v>
      </c>
      <c r="C207" s="1703"/>
      <c r="D207" s="1703"/>
      <c r="E207" s="1703"/>
      <c r="F207" s="1703"/>
      <c r="G207" s="1029" t="s">
        <v>588</v>
      </c>
      <c r="H207" s="1030">
        <v>0.2</v>
      </c>
      <c r="I207" s="1027" t="s">
        <v>1349</v>
      </c>
      <c r="J207" s="1145"/>
      <c r="K207" s="1032"/>
      <c r="L207" s="1180">
        <v>13900</v>
      </c>
      <c r="M207" s="1086"/>
      <c r="N207" s="1083"/>
      <c r="O207" s="881"/>
      <c r="P207" s="1020"/>
      <c r="Q207" s="1021"/>
      <c r="R207" s="1021"/>
      <c r="S207" s="11"/>
      <c r="T207" s="11"/>
      <c r="U207" s="11"/>
      <c r="V207" s="117"/>
      <c r="W207" s="11"/>
    </row>
    <row r="208" spans="1:23" ht="27" customHeight="1">
      <c r="A208" s="1143" t="s">
        <v>233</v>
      </c>
      <c r="B208" s="1702" t="s">
        <v>1729</v>
      </c>
      <c r="C208" s="1703"/>
      <c r="D208" s="1703"/>
      <c r="E208" s="1703"/>
      <c r="F208" s="1703"/>
      <c r="G208" s="1029" t="s">
        <v>592</v>
      </c>
      <c r="H208" s="1030">
        <v>0.2</v>
      </c>
      <c r="I208" s="1027" t="s">
        <v>1349</v>
      </c>
      <c r="J208" s="1145"/>
      <c r="K208" s="1032"/>
      <c r="L208" s="1180">
        <v>5900</v>
      </c>
      <c r="M208" s="1086"/>
      <c r="N208" s="1083"/>
      <c r="O208" s="881"/>
      <c r="P208" s="1020"/>
      <c r="Q208" s="1021"/>
      <c r="R208" s="1021"/>
      <c r="S208" s="11"/>
      <c r="T208" s="11"/>
      <c r="U208" s="11"/>
      <c r="V208" s="117"/>
      <c r="W208" s="11"/>
    </row>
    <row r="209" spans="1:23" ht="36.75" customHeight="1">
      <c r="A209" s="227" t="s">
        <v>156</v>
      </c>
      <c r="B209" s="1702" t="s">
        <v>1011</v>
      </c>
      <c r="C209" s="1703"/>
      <c r="D209" s="1703"/>
      <c r="E209" s="1703"/>
      <c r="F209" s="1703"/>
      <c r="G209" s="12" t="s">
        <v>596</v>
      </c>
      <c r="H209" s="12">
        <v>0.1</v>
      </c>
      <c r="I209" s="1027" t="s">
        <v>1349</v>
      </c>
      <c r="J209" s="1108"/>
      <c r="K209" s="1107"/>
      <c r="L209" s="1180">
        <v>23000</v>
      </c>
      <c r="M209" s="1086"/>
      <c r="N209" s="1083"/>
      <c r="O209" s="1083"/>
      <c r="P209" s="1020"/>
      <c r="Q209" s="1021"/>
      <c r="R209" s="1021"/>
      <c r="S209" s="11"/>
      <c r="T209" s="11"/>
      <c r="U209" s="11"/>
      <c r="V209" s="117"/>
      <c r="W209" s="11"/>
    </row>
    <row r="210" spans="1:23" ht="27" customHeight="1">
      <c r="A210" s="1144" t="s">
        <v>388</v>
      </c>
      <c r="B210" s="1702" t="s">
        <v>2183</v>
      </c>
      <c r="C210" s="1703"/>
      <c r="D210" s="1703"/>
      <c r="E210" s="1703"/>
      <c r="F210" s="1703"/>
      <c r="G210" s="1029" t="s">
        <v>593</v>
      </c>
      <c r="H210" s="1033">
        <v>0.57999999999999996</v>
      </c>
      <c r="I210" s="1027" t="s">
        <v>1349</v>
      </c>
      <c r="J210" s="1145"/>
      <c r="K210" s="1032"/>
      <c r="L210" s="1180">
        <v>109000</v>
      </c>
      <c r="M210" s="1086"/>
      <c r="N210" s="1083"/>
      <c r="O210" s="881"/>
      <c r="P210" s="1020"/>
      <c r="Q210" s="1021"/>
      <c r="R210" s="1021"/>
      <c r="S210" s="11"/>
      <c r="T210" s="11"/>
      <c r="U210" s="11"/>
      <c r="V210" s="117"/>
      <c r="W210" s="11"/>
    </row>
    <row r="211" spans="1:23" ht="32.25" customHeight="1" thickBot="1">
      <c r="A211" s="863" t="s">
        <v>320</v>
      </c>
      <c r="B211" s="1704" t="s">
        <v>621</v>
      </c>
      <c r="C211" s="1705"/>
      <c r="D211" s="1705"/>
      <c r="E211" s="1705"/>
      <c r="F211" s="1705"/>
      <c r="G211" s="40" t="s">
        <v>321</v>
      </c>
      <c r="H211" s="314">
        <v>1.4</v>
      </c>
      <c r="I211" s="1034" t="s">
        <v>1349</v>
      </c>
      <c r="J211" s="1112"/>
      <c r="K211" s="1107"/>
      <c r="L211" s="432">
        <v>64000</v>
      </c>
      <c r="M211" s="1086"/>
      <c r="N211" s="1083"/>
      <c r="O211" s="1083"/>
      <c r="P211" s="1020"/>
      <c r="Q211" s="1021"/>
      <c r="R211" s="1021"/>
      <c r="S211" s="311"/>
      <c r="T211" s="311"/>
      <c r="U211" s="311"/>
      <c r="V211" s="312"/>
    </row>
    <row r="212" spans="1:23" ht="18">
      <c r="A212" s="1035"/>
      <c r="P212" s="1086"/>
    </row>
  </sheetData>
  <mergeCells count="254">
    <mergeCell ref="J1:J2"/>
    <mergeCell ref="L1:L2"/>
    <mergeCell ref="A3:J3"/>
    <mergeCell ref="B5:B7"/>
    <mergeCell ref="C5:C7"/>
    <mergeCell ref="D5:D7"/>
    <mergeCell ref="E5:E7"/>
    <mergeCell ref="F5:F7"/>
    <mergeCell ref="I5:I7"/>
    <mergeCell ref="J5:J7"/>
    <mergeCell ref="A1:A2"/>
    <mergeCell ref="B1:C1"/>
    <mergeCell ref="E1:E2"/>
    <mergeCell ref="F1:F2"/>
    <mergeCell ref="H1:H2"/>
    <mergeCell ref="I1:I2"/>
    <mergeCell ref="L5:L7"/>
    <mergeCell ref="P5:P7"/>
    <mergeCell ref="B8:B10"/>
    <mergeCell ref="C8:C10"/>
    <mergeCell ref="D8:D10"/>
    <mergeCell ref="E8:E10"/>
    <mergeCell ref="F8:F10"/>
    <mergeCell ref="I8:I10"/>
    <mergeCell ref="J8:J10"/>
    <mergeCell ref="L8:L10"/>
    <mergeCell ref="A14:J14"/>
    <mergeCell ref="B16:B17"/>
    <mergeCell ref="C16:C17"/>
    <mergeCell ref="D16:D17"/>
    <mergeCell ref="E16:E17"/>
    <mergeCell ref="F16:F17"/>
    <mergeCell ref="I16:I17"/>
    <mergeCell ref="J16:J17"/>
    <mergeCell ref="P8:P10"/>
    <mergeCell ref="B11:B13"/>
    <mergeCell ref="C11:C13"/>
    <mergeCell ref="D11:D13"/>
    <mergeCell ref="E11:E13"/>
    <mergeCell ref="F11:F13"/>
    <mergeCell ref="I11:I13"/>
    <mergeCell ref="J11:J13"/>
    <mergeCell ref="L11:L13"/>
    <mergeCell ref="P11:P13"/>
    <mergeCell ref="L16:L17"/>
    <mergeCell ref="P16:P17"/>
    <mergeCell ref="B18:B19"/>
    <mergeCell ref="C18:C19"/>
    <mergeCell ref="D18:D19"/>
    <mergeCell ref="E18:E19"/>
    <mergeCell ref="F18:F19"/>
    <mergeCell ref="I18:I19"/>
    <mergeCell ref="J18:J19"/>
    <mergeCell ref="L18:L19"/>
    <mergeCell ref="P18:P19"/>
    <mergeCell ref="B20:B21"/>
    <mergeCell ref="C20:C21"/>
    <mergeCell ref="D20:D21"/>
    <mergeCell ref="E20:E21"/>
    <mergeCell ref="F20:F21"/>
    <mergeCell ref="I20:I21"/>
    <mergeCell ref="J20:J21"/>
    <mergeCell ref="L20:L21"/>
    <mergeCell ref="P20:P21"/>
    <mergeCell ref="J22:J23"/>
    <mergeCell ref="L22:L23"/>
    <mergeCell ref="P22:P23"/>
    <mergeCell ref="B24:B25"/>
    <mergeCell ref="C24:C25"/>
    <mergeCell ref="D24:D25"/>
    <mergeCell ref="E24:E25"/>
    <mergeCell ref="F24:F25"/>
    <mergeCell ref="I24:I25"/>
    <mergeCell ref="J24:J25"/>
    <mergeCell ref="B22:B23"/>
    <mergeCell ref="C22:C23"/>
    <mergeCell ref="D22:D23"/>
    <mergeCell ref="E22:E23"/>
    <mergeCell ref="F22:F23"/>
    <mergeCell ref="I22:I23"/>
    <mergeCell ref="P26:P27"/>
    <mergeCell ref="A28:J28"/>
    <mergeCell ref="I30:I31"/>
    <mergeCell ref="J30:J31"/>
    <mergeCell ref="L30:L31"/>
    <mergeCell ref="P30:P31"/>
    <mergeCell ref="L24:L25"/>
    <mergeCell ref="P24:P25"/>
    <mergeCell ref="B26:B27"/>
    <mergeCell ref="C26:C27"/>
    <mergeCell ref="D26:D27"/>
    <mergeCell ref="E26:E27"/>
    <mergeCell ref="F26:F27"/>
    <mergeCell ref="I26:I27"/>
    <mergeCell ref="J26:J27"/>
    <mergeCell ref="L26:L27"/>
    <mergeCell ref="I32:I33"/>
    <mergeCell ref="J32:J33"/>
    <mergeCell ref="L32:L33"/>
    <mergeCell ref="P32:P33"/>
    <mergeCell ref="I34:I35"/>
    <mergeCell ref="J34:J35"/>
    <mergeCell ref="L34:L35"/>
    <mergeCell ref="N34:N35"/>
    <mergeCell ref="O34:O35"/>
    <mergeCell ref="P34:P35"/>
    <mergeCell ref="L44:L45"/>
    <mergeCell ref="A46:J46"/>
    <mergeCell ref="A55:J55"/>
    <mergeCell ref="A56:J56"/>
    <mergeCell ref="A65:J65"/>
    <mergeCell ref="A66:J66"/>
    <mergeCell ref="A36:J36"/>
    <mergeCell ref="A37:J37"/>
    <mergeCell ref="A43:J43"/>
    <mergeCell ref="A44:A45"/>
    <mergeCell ref="B44:C44"/>
    <mergeCell ref="E44:E45"/>
    <mergeCell ref="F44:F45"/>
    <mergeCell ref="H44:H45"/>
    <mergeCell ref="I44:I45"/>
    <mergeCell ref="J44:J45"/>
    <mergeCell ref="B122:H122"/>
    <mergeCell ref="B123:H123"/>
    <mergeCell ref="B124:H124"/>
    <mergeCell ref="B126:H126"/>
    <mergeCell ref="B127:H127"/>
    <mergeCell ref="B128:H128"/>
    <mergeCell ref="A75:J75"/>
    <mergeCell ref="A89:J89"/>
    <mergeCell ref="A118:J118"/>
    <mergeCell ref="A119:J119"/>
    <mergeCell ref="B120:G120"/>
    <mergeCell ref="B103:H103"/>
    <mergeCell ref="A104:J104"/>
    <mergeCell ref="B134:H134"/>
    <mergeCell ref="B135:F135"/>
    <mergeCell ref="B136:F136"/>
    <mergeCell ref="B137:H137"/>
    <mergeCell ref="B138:F138"/>
    <mergeCell ref="B139:F139"/>
    <mergeCell ref="B129:H129"/>
    <mergeCell ref="B130:H130"/>
    <mergeCell ref="B131:H131"/>
    <mergeCell ref="B132:H132"/>
    <mergeCell ref="B133:H133"/>
    <mergeCell ref="B141:F141"/>
    <mergeCell ref="A142:J142"/>
    <mergeCell ref="A143:J143"/>
    <mergeCell ref="B144:B146"/>
    <mergeCell ref="C144:C146"/>
    <mergeCell ref="D144:D146"/>
    <mergeCell ref="E144:E146"/>
    <mergeCell ref="F144:F146"/>
    <mergeCell ref="I144:I146"/>
    <mergeCell ref="J144:J146"/>
    <mergeCell ref="L144:L146"/>
    <mergeCell ref="P144:P146"/>
    <mergeCell ref="B147:B149"/>
    <mergeCell ref="C147:C149"/>
    <mergeCell ref="D147:D149"/>
    <mergeCell ref="E147:E149"/>
    <mergeCell ref="F147:F149"/>
    <mergeCell ref="I147:I149"/>
    <mergeCell ref="J147:J149"/>
    <mergeCell ref="L147:L149"/>
    <mergeCell ref="C155:C156"/>
    <mergeCell ref="D155:D156"/>
    <mergeCell ref="E155:E156"/>
    <mergeCell ref="F155:F156"/>
    <mergeCell ref="I155:I156"/>
    <mergeCell ref="J155:J156"/>
    <mergeCell ref="P147:P149"/>
    <mergeCell ref="B150:B152"/>
    <mergeCell ref="C150:C152"/>
    <mergeCell ref="D150:D152"/>
    <mergeCell ref="E150:E152"/>
    <mergeCell ref="F150:F152"/>
    <mergeCell ref="I150:I152"/>
    <mergeCell ref="J150:J152"/>
    <mergeCell ref="L150:L152"/>
    <mergeCell ref="P150:P152"/>
    <mergeCell ref="L155:L156"/>
    <mergeCell ref="P155:P156"/>
    <mergeCell ref="I159:I160"/>
    <mergeCell ref="J159:J160"/>
    <mergeCell ref="L159:L160"/>
    <mergeCell ref="P159:P160"/>
    <mergeCell ref="B157:B158"/>
    <mergeCell ref="C157:C158"/>
    <mergeCell ref="D157:D158"/>
    <mergeCell ref="E157:E158"/>
    <mergeCell ref="F157:F158"/>
    <mergeCell ref="I157:I158"/>
    <mergeCell ref="J157:J158"/>
    <mergeCell ref="L157:L158"/>
    <mergeCell ref="P157:P158"/>
    <mergeCell ref="J161:J162"/>
    <mergeCell ref="L161:L162"/>
    <mergeCell ref="P161:P162"/>
    <mergeCell ref="B163:B164"/>
    <mergeCell ref="C163:C164"/>
    <mergeCell ref="D163:D164"/>
    <mergeCell ref="E163:E164"/>
    <mergeCell ref="F163:F164"/>
    <mergeCell ref="I163:I164"/>
    <mergeCell ref="J163:J164"/>
    <mergeCell ref="B161:B162"/>
    <mergeCell ref="C161:C162"/>
    <mergeCell ref="D161:D162"/>
    <mergeCell ref="E161:E162"/>
    <mergeCell ref="F161:F162"/>
    <mergeCell ref="I161:I162"/>
    <mergeCell ref="P165:P166"/>
    <mergeCell ref="A167:J167"/>
    <mergeCell ref="A175:J175"/>
    <mergeCell ref="A192:J192"/>
    <mergeCell ref="B194:G194"/>
    <mergeCell ref="L163:L164"/>
    <mergeCell ref="P163:P164"/>
    <mergeCell ref="B165:B166"/>
    <mergeCell ref="C165:C166"/>
    <mergeCell ref="D165:D166"/>
    <mergeCell ref="E165:E166"/>
    <mergeCell ref="F165:F166"/>
    <mergeCell ref="I165:I166"/>
    <mergeCell ref="J165:J166"/>
    <mergeCell ref="L165:L166"/>
    <mergeCell ref="B183:H183"/>
    <mergeCell ref="A184:J184"/>
    <mergeCell ref="B140:F140"/>
    <mergeCell ref="B210:F210"/>
    <mergeCell ref="B211:F211"/>
    <mergeCell ref="B202:H202"/>
    <mergeCell ref="B205:H205"/>
    <mergeCell ref="B206:H206"/>
    <mergeCell ref="B207:F207"/>
    <mergeCell ref="B208:F208"/>
    <mergeCell ref="B209:F209"/>
    <mergeCell ref="B196:H196"/>
    <mergeCell ref="B197:H197"/>
    <mergeCell ref="B198:H198"/>
    <mergeCell ref="B199:H199"/>
    <mergeCell ref="B200:H200"/>
    <mergeCell ref="B201:H201"/>
    <mergeCell ref="B203:H203"/>
    <mergeCell ref="B204:H204"/>
    <mergeCell ref="B159:B160"/>
    <mergeCell ref="C159:C160"/>
    <mergeCell ref="D159:D160"/>
    <mergeCell ref="E159:E160"/>
    <mergeCell ref="F159:F160"/>
    <mergeCell ref="A153:J153"/>
    <mergeCell ref="B155:B156"/>
  </mergeCells>
  <pageMargins left="0.59055118110236227" right="0.59055118110236227" top="0.59055118110236227" bottom="0.59055118110236227" header="0.51181102362204722" footer="0.51181102362204722"/>
  <pageSetup paperSize="9" scale="6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499984740745262"/>
    <pageSetUpPr fitToPage="1"/>
  </sheetPr>
  <dimension ref="A1:Y205"/>
  <sheetViews>
    <sheetView zoomScaleNormal="100" zoomScaleSheetLayoutView="100" workbookViewId="0">
      <pane ySplit="3" topLeftCell="A4" activePane="bottomLeft" state="frozen"/>
      <selection sqref="A1:A3"/>
      <selection pane="bottomLeft" sqref="A1:A2"/>
    </sheetView>
  </sheetViews>
  <sheetFormatPr defaultColWidth="9.140625" defaultRowHeight="20.25"/>
  <cols>
    <col min="1" max="1" width="33.7109375" style="2" customWidth="1"/>
    <col min="2" max="3" width="13.42578125" style="3" customWidth="1"/>
    <col min="4" max="4" width="14.42578125" style="3" customWidth="1"/>
    <col min="5" max="5" width="8.140625" style="3" customWidth="1"/>
    <col min="6" max="6" width="11.28515625" style="3" customWidth="1"/>
    <col min="7" max="7" width="11.85546875" style="3" customWidth="1"/>
    <col min="8" max="8" width="6.42578125" style="3" customWidth="1"/>
    <col min="9" max="9" width="14.28515625" style="3" customWidth="1"/>
    <col min="10" max="10" width="9.28515625" style="265" customWidth="1"/>
    <col min="11" max="11" width="9.28515625" style="266" customWidth="1"/>
    <col min="12" max="12" width="13" style="193" customWidth="1"/>
    <col min="13" max="13" width="2.7109375" style="1215" customWidth="1"/>
    <col min="14" max="14" width="43.7109375" style="193" customWidth="1"/>
    <col min="15" max="17" width="9.28515625" style="193" hidden="1" customWidth="1"/>
    <col min="18" max="20" width="5.85546875" style="322" hidden="1" customWidth="1"/>
    <col min="21" max="21" width="8.140625" style="319" hidden="1" customWidth="1"/>
    <col min="22" max="22" width="7.140625" style="193" hidden="1" customWidth="1"/>
    <col min="23" max="23" width="9.140625" style="1215"/>
    <col min="24" max="16384" width="9.140625" style="1"/>
  </cols>
  <sheetData>
    <row r="1" spans="1:23" ht="18.75" customHeight="1">
      <c r="A1" s="1471" t="s">
        <v>115</v>
      </c>
      <c r="B1" s="1830" t="s">
        <v>516</v>
      </c>
      <c r="C1" s="1831"/>
      <c r="D1" s="1832" t="s">
        <v>517</v>
      </c>
      <c r="E1" s="1832" t="s">
        <v>118</v>
      </c>
      <c r="F1" s="1832" t="s">
        <v>518</v>
      </c>
      <c r="G1" s="1832" t="s">
        <v>35</v>
      </c>
      <c r="H1" s="1832" t="s">
        <v>11</v>
      </c>
      <c r="I1" s="1832" t="s">
        <v>225</v>
      </c>
      <c r="J1" s="1454" t="s">
        <v>2068</v>
      </c>
      <c r="K1" s="1814"/>
      <c r="L1" s="1572" t="s">
        <v>501</v>
      </c>
      <c r="N1" s="195"/>
      <c r="O1" s="1817" t="s">
        <v>99</v>
      </c>
      <c r="P1" s="1817" t="s">
        <v>103</v>
      </c>
      <c r="Q1" s="1817" t="s">
        <v>105</v>
      </c>
      <c r="R1" s="323"/>
      <c r="S1" s="323"/>
      <c r="T1" s="323"/>
      <c r="U1" s="330" t="s">
        <v>91</v>
      </c>
      <c r="V1" s="194" t="s">
        <v>90</v>
      </c>
    </row>
    <row r="2" spans="1:23" ht="19.5" customHeight="1" thickBot="1">
      <c r="A2" s="1472"/>
      <c r="B2" s="252" t="s">
        <v>119</v>
      </c>
      <c r="C2" s="252" t="s">
        <v>120</v>
      </c>
      <c r="D2" s="1833"/>
      <c r="E2" s="1833"/>
      <c r="F2" s="1833"/>
      <c r="G2" s="1833"/>
      <c r="H2" s="1833"/>
      <c r="I2" s="1833"/>
      <c r="J2" s="264" t="s">
        <v>100</v>
      </c>
      <c r="K2" s="264" t="s">
        <v>101</v>
      </c>
      <c r="L2" s="1554"/>
      <c r="N2" s="195"/>
      <c r="O2" s="1817"/>
      <c r="P2" s="1817"/>
      <c r="Q2" s="1817"/>
      <c r="R2" s="323"/>
      <c r="S2" s="323"/>
      <c r="T2" s="323"/>
      <c r="U2" s="320"/>
      <c r="V2" s="982"/>
    </row>
    <row r="3" spans="1:23" ht="28.5" customHeight="1" thickBot="1">
      <c r="A3" s="1765" t="s">
        <v>16</v>
      </c>
      <c r="B3" s="1766"/>
      <c r="C3" s="1766"/>
      <c r="D3" s="1766"/>
      <c r="E3" s="1766"/>
      <c r="F3" s="1766"/>
      <c r="G3" s="1766"/>
      <c r="H3" s="1766"/>
      <c r="I3" s="1766"/>
      <c r="J3" s="1766"/>
      <c r="K3" s="1766"/>
      <c r="L3" s="1394"/>
      <c r="N3" s="195"/>
      <c r="O3" s="195"/>
      <c r="P3" s="195"/>
      <c r="Q3" s="195"/>
      <c r="R3" s="324"/>
      <c r="S3" s="324"/>
      <c r="T3" s="324"/>
      <c r="U3" s="321"/>
      <c r="V3" s="195"/>
    </row>
    <row r="4" spans="1:23" ht="28.5" customHeight="1" thickBot="1">
      <c r="A4" s="1765" t="s">
        <v>256</v>
      </c>
      <c r="B4" s="1766"/>
      <c r="C4" s="1766"/>
      <c r="D4" s="1766"/>
      <c r="E4" s="1766"/>
      <c r="F4" s="1766"/>
      <c r="G4" s="1766"/>
      <c r="H4" s="1766"/>
      <c r="I4" s="1766"/>
      <c r="J4" s="1766"/>
      <c r="K4" s="1766"/>
      <c r="L4" s="1395"/>
      <c r="N4" s="195"/>
      <c r="O4" s="195"/>
      <c r="P4" s="195"/>
      <c r="Q4" s="195"/>
      <c r="R4" s="326"/>
      <c r="S4" s="326"/>
      <c r="T4" s="326"/>
      <c r="U4" s="321"/>
      <c r="V4" s="195"/>
    </row>
    <row r="5" spans="1:23" s="76" customFormat="1" ht="27" customHeight="1" thickBot="1">
      <c r="A5" s="1815" t="s">
        <v>261</v>
      </c>
      <c r="B5" s="1816"/>
      <c r="C5" s="1816"/>
      <c r="D5" s="1816"/>
      <c r="E5" s="1816"/>
      <c r="F5" s="1816"/>
      <c r="G5" s="1816"/>
      <c r="H5" s="1816"/>
      <c r="I5" s="1816"/>
      <c r="J5" s="1816"/>
      <c r="K5" s="1816"/>
      <c r="L5" s="427"/>
      <c r="M5" s="1216"/>
      <c r="N5" s="162"/>
      <c r="O5" s="433" t="e">
        <f>SUM(O7:O204)</f>
        <v>#REF!</v>
      </c>
      <c r="P5" s="433" t="e">
        <f>SUM(P7:P204)</f>
        <v>#REF!</v>
      </c>
      <c r="Q5" s="433" t="e">
        <f>SUM(Q7:Q204)</f>
        <v>#REF!</v>
      </c>
      <c r="R5" s="327"/>
      <c r="S5" s="327"/>
      <c r="T5" s="327"/>
      <c r="U5" s="358"/>
      <c r="W5" s="1216"/>
    </row>
    <row r="6" spans="1:23" ht="74.25" customHeight="1" thickBot="1">
      <c r="A6" s="1447" t="s">
        <v>2177</v>
      </c>
      <c r="B6" s="1448"/>
      <c r="C6" s="1448"/>
      <c r="D6" s="1448"/>
      <c r="E6" s="1448"/>
      <c r="F6" s="1448"/>
      <c r="G6" s="1448"/>
      <c r="H6" s="1448"/>
      <c r="I6" s="1449"/>
      <c r="J6" s="1747" t="s">
        <v>2123</v>
      </c>
      <c r="K6" s="1748"/>
      <c r="L6" s="426"/>
      <c r="N6" s="196"/>
      <c r="O6" s="196"/>
      <c r="P6" s="196"/>
      <c r="Q6" s="196"/>
      <c r="R6" s="328"/>
      <c r="S6" s="328"/>
      <c r="T6" s="328"/>
      <c r="U6" s="331"/>
      <c r="V6" s="197"/>
    </row>
    <row r="7" spans="1:23" ht="18" customHeight="1">
      <c r="A7" s="112" t="s">
        <v>1409</v>
      </c>
      <c r="B7" s="1796">
        <v>2.29</v>
      </c>
      <c r="C7" s="1796">
        <v>2.29</v>
      </c>
      <c r="D7" s="1813">
        <v>0.71199999999999997</v>
      </c>
      <c r="E7" s="1758">
        <v>530</v>
      </c>
      <c r="F7" s="990">
        <v>26.5</v>
      </c>
      <c r="G7" s="990" t="s">
        <v>1419</v>
      </c>
      <c r="H7" s="359">
        <v>8.4</v>
      </c>
      <c r="I7" s="1767" t="s">
        <v>221</v>
      </c>
      <c r="J7" s="998">
        <v>10600</v>
      </c>
      <c r="K7" s="1743">
        <f>J7+J8</f>
        <v>35000</v>
      </c>
      <c r="L7" s="1818">
        <v>26900</v>
      </c>
      <c r="N7" s="510"/>
      <c r="O7" s="1742" t="e">
        <f>#REF!*#REF!</f>
        <v>#REF!</v>
      </c>
      <c r="P7" s="1742" t="e">
        <f>#REF!*(U7+U8)</f>
        <v>#REF!</v>
      </c>
      <c r="Q7" s="1742" t="e">
        <f>#REF!*(V7+V8)</f>
        <v>#REF!</v>
      </c>
      <c r="R7" s="323">
        <v>790</v>
      </c>
      <c r="S7" s="323">
        <v>370</v>
      </c>
      <c r="T7" s="323">
        <v>270</v>
      </c>
      <c r="U7" s="997">
        <f t="shared" ref="U7:U16" si="0">(R7/1000)*(S7/1000)*(T7/1000)</f>
        <v>7.8921000000000005E-2</v>
      </c>
      <c r="V7" s="335">
        <v>10.7</v>
      </c>
    </row>
    <row r="8" spans="1:23" ht="18" customHeight="1">
      <c r="A8" s="112" t="s">
        <v>1410</v>
      </c>
      <c r="B8" s="1762"/>
      <c r="C8" s="1762"/>
      <c r="D8" s="1797"/>
      <c r="E8" s="1759"/>
      <c r="F8" s="986">
        <v>54</v>
      </c>
      <c r="G8" s="41" t="s">
        <v>709</v>
      </c>
      <c r="H8" s="360">
        <v>24.6</v>
      </c>
      <c r="I8" s="1768"/>
      <c r="J8" s="998">
        <v>24400</v>
      </c>
      <c r="K8" s="1744"/>
      <c r="L8" s="1746"/>
      <c r="N8" s="510"/>
      <c r="O8" s="1742"/>
      <c r="P8" s="1742"/>
      <c r="Q8" s="1742"/>
      <c r="R8" s="323">
        <v>828</v>
      </c>
      <c r="S8" s="323">
        <v>540</v>
      </c>
      <c r="T8" s="323">
        <v>298</v>
      </c>
      <c r="U8" s="997">
        <f t="shared" si="0"/>
        <v>0.13324175999999999</v>
      </c>
      <c r="V8" s="335">
        <v>26.5</v>
      </c>
    </row>
    <row r="9" spans="1:23" ht="18" customHeight="1">
      <c r="A9" s="112" t="s">
        <v>1411</v>
      </c>
      <c r="B9" s="1761">
        <v>2.64</v>
      </c>
      <c r="C9" s="1781">
        <v>2.78</v>
      </c>
      <c r="D9" s="1757">
        <v>0.82099999999999995</v>
      </c>
      <c r="E9" s="1786">
        <v>537</v>
      </c>
      <c r="F9" s="41">
        <v>29.5</v>
      </c>
      <c r="G9" s="990" t="s">
        <v>1419</v>
      </c>
      <c r="H9" s="361">
        <v>8.5</v>
      </c>
      <c r="I9" s="1768"/>
      <c r="J9" s="998">
        <v>11100</v>
      </c>
      <c r="K9" s="1743">
        <f>J9+J10</f>
        <v>37000</v>
      </c>
      <c r="L9" s="1750">
        <v>28500</v>
      </c>
      <c r="N9" s="510"/>
      <c r="O9" s="1742" t="e">
        <f>#REF!*#REF!</f>
        <v>#REF!</v>
      </c>
      <c r="P9" s="1742" t="e">
        <f>#REF!*(U9+U10)</f>
        <v>#REF!</v>
      </c>
      <c r="Q9" s="1742" t="e">
        <f>#REF!*(V9+V10)</f>
        <v>#REF!</v>
      </c>
      <c r="R9" s="323">
        <v>790</v>
      </c>
      <c r="S9" s="323">
        <v>370</v>
      </c>
      <c r="T9" s="323">
        <v>270</v>
      </c>
      <c r="U9" s="997">
        <f t="shared" si="0"/>
        <v>7.8921000000000005E-2</v>
      </c>
      <c r="V9" s="335">
        <v>10.7</v>
      </c>
    </row>
    <row r="10" spans="1:23" ht="18" customHeight="1">
      <c r="A10" s="112" t="s">
        <v>1412</v>
      </c>
      <c r="B10" s="1762"/>
      <c r="C10" s="1782"/>
      <c r="D10" s="1757"/>
      <c r="E10" s="1759"/>
      <c r="F10" s="41">
        <v>55</v>
      </c>
      <c r="G10" s="41" t="s">
        <v>709</v>
      </c>
      <c r="H10" s="361">
        <v>24.9</v>
      </c>
      <c r="I10" s="1768"/>
      <c r="J10" s="998">
        <v>25900</v>
      </c>
      <c r="K10" s="1744"/>
      <c r="L10" s="1746"/>
      <c r="N10" s="510"/>
      <c r="O10" s="1742"/>
      <c r="P10" s="1742"/>
      <c r="Q10" s="1742"/>
      <c r="R10" s="323">
        <v>828</v>
      </c>
      <c r="S10" s="323">
        <v>540</v>
      </c>
      <c r="T10" s="323">
        <v>298</v>
      </c>
      <c r="U10" s="997">
        <f t="shared" si="0"/>
        <v>0.13324175999999999</v>
      </c>
      <c r="V10" s="335">
        <v>26.6</v>
      </c>
    </row>
    <row r="11" spans="1:23" ht="18" customHeight="1">
      <c r="A11" s="112" t="s">
        <v>1413</v>
      </c>
      <c r="B11" s="1761">
        <v>3.52</v>
      </c>
      <c r="C11" s="1761">
        <v>3.52</v>
      </c>
      <c r="D11" s="1757">
        <v>1.097</v>
      </c>
      <c r="E11" s="1786">
        <v>570</v>
      </c>
      <c r="F11" s="41">
        <v>28.5</v>
      </c>
      <c r="G11" s="41" t="s">
        <v>1420</v>
      </c>
      <c r="H11" s="361">
        <v>9.1999999999999993</v>
      </c>
      <c r="I11" s="1768"/>
      <c r="J11" s="1309">
        <v>13700</v>
      </c>
      <c r="K11" s="1743">
        <f>J11+J12</f>
        <v>45600</v>
      </c>
      <c r="L11" s="1750">
        <v>35500</v>
      </c>
      <c r="N11" s="510"/>
      <c r="O11" s="1742" t="e">
        <f>#REF!*#REF!</f>
        <v>#REF!</v>
      </c>
      <c r="P11" s="1742" t="e">
        <f>#REF!*(U11+U12)</f>
        <v>#REF!</v>
      </c>
      <c r="Q11" s="1742" t="e">
        <f>#REF!*(V11+V12)</f>
        <v>#REF!</v>
      </c>
      <c r="R11" s="323">
        <v>875</v>
      </c>
      <c r="S11" s="323">
        <v>375</v>
      </c>
      <c r="T11" s="323">
        <v>285</v>
      </c>
      <c r="U11" s="997">
        <f t="shared" si="0"/>
        <v>9.3515624999999991E-2</v>
      </c>
      <c r="V11" s="335">
        <v>11.8</v>
      </c>
    </row>
    <row r="12" spans="1:23" ht="18" customHeight="1">
      <c r="A12" s="112" t="s">
        <v>1414</v>
      </c>
      <c r="B12" s="1762"/>
      <c r="C12" s="1762"/>
      <c r="D12" s="1757"/>
      <c r="E12" s="1759"/>
      <c r="F12" s="41">
        <v>55</v>
      </c>
      <c r="G12" s="41" t="s">
        <v>709</v>
      </c>
      <c r="H12" s="361">
        <v>27.1</v>
      </c>
      <c r="I12" s="1768"/>
      <c r="J12" s="1309">
        <v>31900</v>
      </c>
      <c r="K12" s="1744"/>
      <c r="L12" s="1746"/>
      <c r="N12" s="510"/>
      <c r="O12" s="1742"/>
      <c r="P12" s="1742"/>
      <c r="Q12" s="1742"/>
      <c r="R12" s="323">
        <v>828</v>
      </c>
      <c r="S12" s="323">
        <v>540</v>
      </c>
      <c r="T12" s="323">
        <v>298</v>
      </c>
      <c r="U12" s="997">
        <f t="shared" si="0"/>
        <v>0.13324175999999999</v>
      </c>
      <c r="V12" s="335">
        <v>28.9</v>
      </c>
    </row>
    <row r="13" spans="1:23" ht="18" customHeight="1">
      <c r="A13" s="112" t="s">
        <v>1415</v>
      </c>
      <c r="B13" s="1761">
        <v>5.28</v>
      </c>
      <c r="C13" s="1761">
        <v>5.28</v>
      </c>
      <c r="D13" s="1757">
        <v>1.645</v>
      </c>
      <c r="E13" s="1786">
        <v>820</v>
      </c>
      <c r="F13" s="41">
        <v>30</v>
      </c>
      <c r="G13" s="41" t="s">
        <v>1421</v>
      </c>
      <c r="H13" s="361">
        <v>12.3</v>
      </c>
      <c r="I13" s="1768"/>
      <c r="J13" s="1309">
        <v>21700</v>
      </c>
      <c r="K13" s="1743">
        <f>J13+J14</f>
        <v>72300</v>
      </c>
      <c r="L13" s="1750">
        <v>55900</v>
      </c>
      <c r="N13" s="510"/>
      <c r="O13" s="1742" t="e">
        <f>#REF!*#REF!</f>
        <v>#REF!</v>
      </c>
      <c r="P13" s="1742" t="e">
        <f>#REF!*(U13+U14)</f>
        <v>#REF!</v>
      </c>
      <c r="Q13" s="1742" t="e">
        <f>#REF!*(V13+V14)</f>
        <v>#REF!</v>
      </c>
      <c r="R13" s="323">
        <v>1045</v>
      </c>
      <c r="S13" s="323">
        <v>405</v>
      </c>
      <c r="T13" s="323">
        <v>305</v>
      </c>
      <c r="U13" s="997">
        <f t="shared" si="0"/>
        <v>0.12908362500000001</v>
      </c>
      <c r="V13" s="335">
        <v>15.6</v>
      </c>
    </row>
    <row r="14" spans="1:23" ht="18" customHeight="1">
      <c r="A14" s="112" t="s">
        <v>1416</v>
      </c>
      <c r="B14" s="1762"/>
      <c r="C14" s="1762"/>
      <c r="D14" s="1757"/>
      <c r="E14" s="1759"/>
      <c r="F14" s="41">
        <v>58.5</v>
      </c>
      <c r="G14" s="41" t="s">
        <v>1422</v>
      </c>
      <c r="H14" s="361">
        <v>34.799999999999997</v>
      </c>
      <c r="I14" s="1768"/>
      <c r="J14" s="1309">
        <v>50600</v>
      </c>
      <c r="K14" s="1744"/>
      <c r="L14" s="1746"/>
      <c r="N14" s="510"/>
      <c r="O14" s="1742"/>
      <c r="P14" s="1742"/>
      <c r="Q14" s="1742"/>
      <c r="R14" s="323">
        <v>887</v>
      </c>
      <c r="S14" s="323">
        <v>610</v>
      </c>
      <c r="T14" s="323">
        <v>337</v>
      </c>
      <c r="U14" s="997">
        <f t="shared" si="0"/>
        <v>0.18234059</v>
      </c>
      <c r="V14" s="335">
        <v>37.299999999999997</v>
      </c>
    </row>
    <row r="15" spans="1:23" ht="18" customHeight="1">
      <c r="A15" s="112" t="s">
        <v>1417</v>
      </c>
      <c r="B15" s="1761">
        <v>7.03</v>
      </c>
      <c r="C15" s="1761">
        <v>7.33</v>
      </c>
      <c r="D15" s="1797">
        <v>2.19</v>
      </c>
      <c r="E15" s="1786">
        <v>1121</v>
      </c>
      <c r="F15" s="41">
        <v>39</v>
      </c>
      <c r="G15" s="41" t="s">
        <v>1423</v>
      </c>
      <c r="H15" s="361">
        <v>14.7</v>
      </c>
      <c r="I15" s="1789" t="s">
        <v>222</v>
      </c>
      <c r="J15" s="1309">
        <v>29000</v>
      </c>
      <c r="K15" s="1743">
        <f>J15+J16</f>
        <v>97300</v>
      </c>
      <c r="L15" s="1750">
        <v>74900</v>
      </c>
      <c r="N15" s="510"/>
      <c r="O15" s="1742" t="e">
        <f>#REF!*#REF!</f>
        <v>#REF!</v>
      </c>
      <c r="P15" s="1742" t="e">
        <f>#REF!*(U15+U16)</f>
        <v>#REF!</v>
      </c>
      <c r="Q15" s="1742" t="e">
        <f>#REF!*(V15+V16)</f>
        <v>#REF!</v>
      </c>
      <c r="R15" s="323">
        <v>1155</v>
      </c>
      <c r="S15" s="323">
        <v>415</v>
      </c>
      <c r="T15" s="323">
        <v>315</v>
      </c>
      <c r="U15" s="997">
        <f t="shared" si="0"/>
        <v>0.15098737500000001</v>
      </c>
      <c r="V15" s="335">
        <v>18.399999999999999</v>
      </c>
    </row>
    <row r="16" spans="1:23" ht="18" customHeight="1" thickBot="1">
      <c r="A16" s="112" t="s">
        <v>1418</v>
      </c>
      <c r="B16" s="1787"/>
      <c r="C16" s="1787"/>
      <c r="D16" s="1798"/>
      <c r="E16" s="1799"/>
      <c r="F16" s="41">
        <v>59</v>
      </c>
      <c r="G16" s="41" t="s">
        <v>1238</v>
      </c>
      <c r="H16" s="361">
        <v>52.9</v>
      </c>
      <c r="I16" s="1790"/>
      <c r="J16" s="1309">
        <v>68300</v>
      </c>
      <c r="K16" s="1744"/>
      <c r="L16" s="1751"/>
      <c r="N16" s="510"/>
      <c r="O16" s="1742"/>
      <c r="P16" s="1742"/>
      <c r="Q16" s="1742"/>
      <c r="R16" s="323">
        <v>995</v>
      </c>
      <c r="S16" s="323">
        <v>740</v>
      </c>
      <c r="T16" s="323">
        <v>398</v>
      </c>
      <c r="U16" s="997">
        <f t="shared" si="0"/>
        <v>0.29304740000000001</v>
      </c>
      <c r="V16" s="335">
        <v>55.5</v>
      </c>
    </row>
    <row r="17" spans="1:22" ht="61.5" customHeight="1" thickBot="1">
      <c r="A17" s="1447" t="s">
        <v>2178</v>
      </c>
      <c r="B17" s="1448"/>
      <c r="C17" s="1448"/>
      <c r="D17" s="1448"/>
      <c r="E17" s="1448"/>
      <c r="F17" s="1448"/>
      <c r="G17" s="1448"/>
      <c r="H17" s="1448"/>
      <c r="I17" s="1449"/>
      <c r="J17" s="1747" t="s">
        <v>2124</v>
      </c>
      <c r="K17" s="1748"/>
      <c r="L17" s="426"/>
      <c r="N17" s="196"/>
      <c r="O17" s="985"/>
      <c r="P17" s="985"/>
      <c r="Q17" s="985"/>
      <c r="R17" s="328"/>
      <c r="S17" s="328"/>
      <c r="T17" s="328"/>
      <c r="U17" s="331"/>
      <c r="V17" s="197"/>
    </row>
    <row r="18" spans="1:22" ht="18" customHeight="1">
      <c r="A18" s="119" t="s">
        <v>1446</v>
      </c>
      <c r="B18" s="1776">
        <v>2.0499999999999998</v>
      </c>
      <c r="C18" s="1810">
        <v>2.34</v>
      </c>
      <c r="D18" s="1763">
        <v>0.63900000000000001</v>
      </c>
      <c r="E18" s="1779">
        <v>480</v>
      </c>
      <c r="F18" s="41">
        <v>26.5</v>
      </c>
      <c r="G18" s="990" t="s">
        <v>350</v>
      </c>
      <c r="H18" s="361">
        <v>8.1</v>
      </c>
      <c r="I18" s="1752" t="s">
        <v>221</v>
      </c>
      <c r="J18" s="995">
        <v>11100</v>
      </c>
      <c r="K18" s="1819">
        <f>J18+J19</f>
        <v>36300</v>
      </c>
      <c r="L18" s="1745">
        <v>28500</v>
      </c>
      <c r="N18" s="985"/>
      <c r="O18" s="1742" t="e">
        <f>#REF!*#REF!</f>
        <v>#REF!</v>
      </c>
      <c r="P18" s="1742" t="e">
        <f>#REF!*(U18+U19)</f>
        <v>#REF!</v>
      </c>
      <c r="Q18" s="1742" t="e">
        <f>#REF!*(V18+V19)</f>
        <v>#REF!</v>
      </c>
      <c r="R18" s="323">
        <v>790</v>
      </c>
      <c r="S18" s="323">
        <v>370</v>
      </c>
      <c r="T18" s="323">
        <v>270</v>
      </c>
      <c r="U18" s="997">
        <f t="shared" ref="U18:U27" si="1">(R18/1000)*(S18/1000)*(T18/1000)</f>
        <v>7.8921000000000005E-2</v>
      </c>
      <c r="V18" s="335">
        <v>10.6</v>
      </c>
    </row>
    <row r="19" spans="1:22" ht="18" customHeight="1">
      <c r="A19" s="64" t="s">
        <v>1447</v>
      </c>
      <c r="B19" s="1777"/>
      <c r="C19" s="1811"/>
      <c r="D19" s="1764"/>
      <c r="E19" s="1780"/>
      <c r="F19" s="41">
        <v>54</v>
      </c>
      <c r="G19" s="41" t="s">
        <v>709</v>
      </c>
      <c r="H19" s="361">
        <v>23.9</v>
      </c>
      <c r="I19" s="1753"/>
      <c r="J19" s="999">
        <v>25200</v>
      </c>
      <c r="K19" s="1744"/>
      <c r="L19" s="1738"/>
      <c r="N19" s="985"/>
      <c r="O19" s="1742"/>
      <c r="P19" s="1742"/>
      <c r="Q19" s="1742"/>
      <c r="R19" s="323">
        <v>828</v>
      </c>
      <c r="S19" s="323">
        <v>540</v>
      </c>
      <c r="T19" s="323">
        <v>298</v>
      </c>
      <c r="U19" s="997">
        <f t="shared" si="1"/>
        <v>0.13324175999999999</v>
      </c>
      <c r="V19" s="335">
        <v>25.6</v>
      </c>
    </row>
    <row r="20" spans="1:22" ht="18" customHeight="1">
      <c r="A20" s="112" t="s">
        <v>1448</v>
      </c>
      <c r="B20" s="1807">
        <v>2.64</v>
      </c>
      <c r="C20" s="1808">
        <v>2.64</v>
      </c>
      <c r="D20" s="1820">
        <v>0.82099999999999995</v>
      </c>
      <c r="E20" s="1806">
        <v>510</v>
      </c>
      <c r="F20" s="41">
        <v>26.5</v>
      </c>
      <c r="G20" s="990" t="s">
        <v>350</v>
      </c>
      <c r="H20" s="361">
        <v>8.1</v>
      </c>
      <c r="I20" s="1753"/>
      <c r="J20" s="998">
        <v>11500</v>
      </c>
      <c r="K20" s="1743">
        <f>J20+J21</f>
        <v>38500</v>
      </c>
      <c r="L20" s="1738">
        <v>29900</v>
      </c>
      <c r="N20" s="985"/>
      <c r="O20" s="1742" t="e">
        <f>#REF!*#REF!</f>
        <v>#REF!</v>
      </c>
      <c r="P20" s="1742" t="e">
        <f>#REF!*(U20+U21)</f>
        <v>#REF!</v>
      </c>
      <c r="Q20" s="1742" t="e">
        <f>#REF!*(V20+V21)</f>
        <v>#REF!</v>
      </c>
      <c r="R20" s="323">
        <v>790</v>
      </c>
      <c r="S20" s="323">
        <v>370</v>
      </c>
      <c r="T20" s="323">
        <v>270</v>
      </c>
      <c r="U20" s="997">
        <f t="shared" si="1"/>
        <v>7.8921000000000005E-2</v>
      </c>
      <c r="V20" s="335">
        <v>10.6</v>
      </c>
    </row>
    <row r="21" spans="1:22" ht="18" customHeight="1">
      <c r="A21" s="64" t="s">
        <v>1449</v>
      </c>
      <c r="B21" s="1777"/>
      <c r="C21" s="1811"/>
      <c r="D21" s="1764"/>
      <c r="E21" s="1780"/>
      <c r="F21" s="41">
        <v>54</v>
      </c>
      <c r="G21" s="986" t="s">
        <v>709</v>
      </c>
      <c r="H21" s="361">
        <v>24.2</v>
      </c>
      <c r="I21" s="1753"/>
      <c r="J21" s="956">
        <v>27000</v>
      </c>
      <c r="K21" s="1744"/>
      <c r="L21" s="1738"/>
      <c r="N21" s="985"/>
      <c r="O21" s="1742"/>
      <c r="P21" s="1742"/>
      <c r="Q21" s="1742"/>
      <c r="R21" s="323">
        <v>828</v>
      </c>
      <c r="S21" s="323">
        <v>540</v>
      </c>
      <c r="T21" s="323">
        <v>298</v>
      </c>
      <c r="U21" s="997">
        <f t="shared" si="1"/>
        <v>0.13324175999999999</v>
      </c>
      <c r="V21" s="335">
        <v>26</v>
      </c>
    </row>
    <row r="22" spans="1:22" ht="18" customHeight="1">
      <c r="A22" s="64" t="s">
        <v>1450</v>
      </c>
      <c r="B22" s="1805">
        <v>3.52</v>
      </c>
      <c r="C22" s="1812">
        <v>3.52</v>
      </c>
      <c r="D22" s="1829">
        <v>1.0960000000000001</v>
      </c>
      <c r="E22" s="1828">
        <v>540</v>
      </c>
      <c r="F22" s="41">
        <v>26.5</v>
      </c>
      <c r="G22" s="41" t="s">
        <v>351</v>
      </c>
      <c r="H22" s="361">
        <v>9</v>
      </c>
      <c r="I22" s="1753"/>
      <c r="J22" s="957">
        <v>14400</v>
      </c>
      <c r="K22" s="1743">
        <f>J22+J23</f>
        <v>47700</v>
      </c>
      <c r="L22" s="1738">
        <v>36900</v>
      </c>
      <c r="N22" s="985"/>
      <c r="O22" s="1742" t="e">
        <f>#REF!*#REF!</f>
        <v>#REF!</v>
      </c>
      <c r="P22" s="1742" t="e">
        <f>#REF!*(U22+U23)</f>
        <v>#REF!</v>
      </c>
      <c r="Q22" s="1742" t="e">
        <f>#REF!*(V22+V23)</f>
        <v>#REF!</v>
      </c>
      <c r="R22" s="323">
        <v>875</v>
      </c>
      <c r="S22" s="323">
        <v>375</v>
      </c>
      <c r="T22" s="323">
        <v>285</v>
      </c>
      <c r="U22" s="997">
        <f t="shared" si="1"/>
        <v>9.3515624999999991E-2</v>
      </c>
      <c r="V22" s="335">
        <v>11.5</v>
      </c>
    </row>
    <row r="23" spans="1:22" ht="18" customHeight="1">
      <c r="A23" s="64" t="s">
        <v>1451</v>
      </c>
      <c r="B23" s="1805"/>
      <c r="C23" s="1812"/>
      <c r="D23" s="1829"/>
      <c r="E23" s="1828"/>
      <c r="F23" s="41">
        <v>56</v>
      </c>
      <c r="G23" s="41" t="s">
        <v>709</v>
      </c>
      <c r="H23" s="361">
        <v>26</v>
      </c>
      <c r="I23" s="1753"/>
      <c r="J23" s="957">
        <v>33300</v>
      </c>
      <c r="K23" s="1744"/>
      <c r="L23" s="1738"/>
      <c r="N23" s="985"/>
      <c r="O23" s="1742"/>
      <c r="P23" s="1742"/>
      <c r="Q23" s="1742"/>
      <c r="R23" s="323">
        <v>828</v>
      </c>
      <c r="S23" s="323">
        <v>540</v>
      </c>
      <c r="T23" s="323">
        <v>298</v>
      </c>
      <c r="U23" s="997">
        <f t="shared" si="1"/>
        <v>0.13324175999999999</v>
      </c>
      <c r="V23" s="335">
        <v>27.7</v>
      </c>
    </row>
    <row r="24" spans="1:22" ht="18" customHeight="1">
      <c r="A24" s="112" t="s">
        <v>1452</v>
      </c>
      <c r="B24" s="1805">
        <v>5.28</v>
      </c>
      <c r="C24" s="1812">
        <v>5.57</v>
      </c>
      <c r="D24" s="1829">
        <v>1.643</v>
      </c>
      <c r="E24" s="1828">
        <v>818</v>
      </c>
      <c r="F24" s="41">
        <v>34.5</v>
      </c>
      <c r="G24" s="990" t="s">
        <v>352</v>
      </c>
      <c r="H24" s="361">
        <v>12.1</v>
      </c>
      <c r="I24" s="1753"/>
      <c r="J24" s="1309">
        <v>22800</v>
      </c>
      <c r="K24" s="1743">
        <f>J24+J25</f>
        <v>75700</v>
      </c>
      <c r="L24" s="1738">
        <v>58500</v>
      </c>
      <c r="N24" s="985"/>
      <c r="O24" s="1742" t="e">
        <f>#REF!*#REF!</f>
        <v>#REF!</v>
      </c>
      <c r="P24" s="1742" t="e">
        <f>#REF!*(U24+U25)</f>
        <v>#REF!</v>
      </c>
      <c r="Q24" s="1742" t="e">
        <f>#REF!*(V24+V25)</f>
        <v>#REF!</v>
      </c>
      <c r="R24" s="323">
        <v>1045</v>
      </c>
      <c r="S24" s="323">
        <v>405</v>
      </c>
      <c r="T24" s="323">
        <v>305</v>
      </c>
      <c r="U24" s="997">
        <f t="shared" si="1"/>
        <v>0.12908362500000001</v>
      </c>
      <c r="V24" s="335">
        <v>15.5</v>
      </c>
    </row>
    <row r="25" spans="1:22" ht="18" customHeight="1">
      <c r="A25" s="64" t="s">
        <v>1453</v>
      </c>
      <c r="B25" s="1805"/>
      <c r="C25" s="1812"/>
      <c r="D25" s="1829"/>
      <c r="E25" s="1828"/>
      <c r="F25" s="41">
        <v>57</v>
      </c>
      <c r="G25" s="986" t="s">
        <v>1422</v>
      </c>
      <c r="H25" s="361">
        <v>34.5</v>
      </c>
      <c r="I25" s="1753"/>
      <c r="J25" s="956">
        <v>52900</v>
      </c>
      <c r="K25" s="1744"/>
      <c r="L25" s="1738"/>
      <c r="N25" s="985"/>
      <c r="O25" s="1742"/>
      <c r="P25" s="1742"/>
      <c r="Q25" s="1742"/>
      <c r="R25" s="323">
        <v>887</v>
      </c>
      <c r="S25" s="323">
        <v>610</v>
      </c>
      <c r="T25" s="323">
        <v>337</v>
      </c>
      <c r="U25" s="997">
        <f t="shared" si="1"/>
        <v>0.18234059</v>
      </c>
      <c r="V25" s="335">
        <v>37</v>
      </c>
    </row>
    <row r="26" spans="1:22" ht="18" customHeight="1">
      <c r="A26" s="64" t="s">
        <v>1454</v>
      </c>
      <c r="B26" s="1805">
        <v>7.03</v>
      </c>
      <c r="C26" s="1812">
        <v>7.33</v>
      </c>
      <c r="D26" s="1829">
        <v>2.2000000000000002</v>
      </c>
      <c r="E26" s="1828">
        <v>1150</v>
      </c>
      <c r="F26" s="41">
        <v>34.5</v>
      </c>
      <c r="G26" s="41" t="s">
        <v>353</v>
      </c>
      <c r="H26" s="361">
        <v>15</v>
      </c>
      <c r="I26" s="1778" t="s">
        <v>222</v>
      </c>
      <c r="J26" s="957">
        <v>30400</v>
      </c>
      <c r="K26" s="1743">
        <f>J26+J27</f>
        <v>101500</v>
      </c>
      <c r="L26" s="1738">
        <v>78500</v>
      </c>
      <c r="N26" s="985"/>
      <c r="O26" s="1742" t="e">
        <f>#REF!*#REF!</f>
        <v>#REF!</v>
      </c>
      <c r="P26" s="1742" t="e">
        <f>#REF!*(U26+U27)</f>
        <v>#REF!</v>
      </c>
      <c r="Q26" s="1742" t="e">
        <f>#REF!*(V26+V27)</f>
        <v>#REF!</v>
      </c>
      <c r="R26" s="323">
        <v>1155</v>
      </c>
      <c r="S26" s="323">
        <v>415</v>
      </c>
      <c r="T26" s="323">
        <v>315</v>
      </c>
      <c r="U26" s="997">
        <f t="shared" si="1"/>
        <v>0.15098737500000001</v>
      </c>
      <c r="V26" s="335">
        <v>18.7</v>
      </c>
    </row>
    <row r="27" spans="1:22" ht="18" customHeight="1" thickBot="1">
      <c r="A27" s="64" t="s">
        <v>1455</v>
      </c>
      <c r="B27" s="1805"/>
      <c r="C27" s="1812"/>
      <c r="D27" s="1829"/>
      <c r="E27" s="1828"/>
      <c r="F27" s="41">
        <v>60.5</v>
      </c>
      <c r="G27" s="41" t="s">
        <v>1238</v>
      </c>
      <c r="H27" s="361">
        <v>47.9</v>
      </c>
      <c r="I27" s="1768"/>
      <c r="J27" s="957">
        <v>71100</v>
      </c>
      <c r="K27" s="1744"/>
      <c r="L27" s="1739"/>
      <c r="N27" s="985"/>
      <c r="O27" s="1742"/>
      <c r="P27" s="1742"/>
      <c r="Q27" s="1742"/>
      <c r="R27" s="323">
        <v>995</v>
      </c>
      <c r="S27" s="323">
        <v>740</v>
      </c>
      <c r="T27" s="323">
        <v>398</v>
      </c>
      <c r="U27" s="997">
        <f t="shared" si="1"/>
        <v>0.29304740000000001</v>
      </c>
      <c r="V27" s="335">
        <v>50.9</v>
      </c>
    </row>
    <row r="28" spans="1:22" ht="68.25" customHeight="1" thickBot="1">
      <c r="A28" s="1447" t="s">
        <v>2179</v>
      </c>
      <c r="B28" s="1448"/>
      <c r="C28" s="1448"/>
      <c r="D28" s="1448"/>
      <c r="E28" s="1448"/>
      <c r="F28" s="1448"/>
      <c r="G28" s="1448"/>
      <c r="H28" s="1448"/>
      <c r="I28" s="1449"/>
      <c r="J28" s="1747" t="s">
        <v>2123</v>
      </c>
      <c r="K28" s="1748"/>
      <c r="L28" s="426"/>
      <c r="N28" s="196"/>
      <c r="O28" s="985"/>
      <c r="P28" s="985"/>
      <c r="Q28" s="985"/>
      <c r="R28" s="328"/>
      <c r="S28" s="328"/>
      <c r="T28" s="328"/>
      <c r="U28" s="331"/>
      <c r="V28" s="197"/>
    </row>
    <row r="29" spans="1:22" ht="18" customHeight="1">
      <c r="A29" s="64" t="s">
        <v>628</v>
      </c>
      <c r="B29" s="1805">
        <v>8.2100000000000009</v>
      </c>
      <c r="C29" s="1812">
        <v>8.5</v>
      </c>
      <c r="D29" s="1829">
        <v>2.556</v>
      </c>
      <c r="E29" s="1828">
        <v>1450</v>
      </c>
      <c r="F29" s="41">
        <v>40</v>
      </c>
      <c r="G29" s="41" t="s">
        <v>1568</v>
      </c>
      <c r="H29" s="361">
        <v>20.100000000000001</v>
      </c>
      <c r="I29" s="1768"/>
      <c r="J29" s="957">
        <v>39600</v>
      </c>
      <c r="K29" s="1743">
        <f>J29+J30</f>
        <v>132300</v>
      </c>
      <c r="L29" s="1740">
        <v>101900</v>
      </c>
      <c r="N29" s="985"/>
      <c r="O29" s="1742" t="e">
        <f>#REF!*#REF!</f>
        <v>#REF!</v>
      </c>
      <c r="P29" s="1742" t="e">
        <f>#REF!*(U29+U30)</f>
        <v>#REF!</v>
      </c>
      <c r="Q29" s="1742" t="e">
        <f>#REF!*(V29+V30)</f>
        <v>#REF!</v>
      </c>
      <c r="R29" s="323">
        <v>1340</v>
      </c>
      <c r="S29" s="323">
        <v>450</v>
      </c>
      <c r="T29" s="323">
        <v>380</v>
      </c>
      <c r="U29" s="997">
        <f t="shared" ref="U29:U32" si="2">(R29/1000)*(S29/1000)*(T29/1000)</f>
        <v>0.22914000000000004</v>
      </c>
      <c r="V29" s="335">
        <v>25.9</v>
      </c>
    </row>
    <row r="30" spans="1:22" ht="18" customHeight="1">
      <c r="A30" s="64" t="s">
        <v>629</v>
      </c>
      <c r="B30" s="1805"/>
      <c r="C30" s="1812"/>
      <c r="D30" s="1829"/>
      <c r="E30" s="1828"/>
      <c r="F30" s="41">
        <v>58.5</v>
      </c>
      <c r="G30" s="41" t="s">
        <v>360</v>
      </c>
      <c r="H30" s="361">
        <v>62.5</v>
      </c>
      <c r="I30" s="1768"/>
      <c r="J30" s="957">
        <v>92700</v>
      </c>
      <c r="K30" s="1744"/>
      <c r="L30" s="1741"/>
      <c r="N30" s="985"/>
      <c r="O30" s="1742"/>
      <c r="P30" s="1742"/>
      <c r="Q30" s="1742"/>
      <c r="R30" s="323">
        <v>1090</v>
      </c>
      <c r="S30" s="323">
        <v>885</v>
      </c>
      <c r="T30" s="323">
        <v>500</v>
      </c>
      <c r="U30" s="997">
        <f t="shared" si="2"/>
        <v>0.48232500000000006</v>
      </c>
      <c r="V30" s="335">
        <v>68.5</v>
      </c>
    </row>
    <row r="31" spans="1:22" ht="18" customHeight="1">
      <c r="A31" s="64" t="s">
        <v>630</v>
      </c>
      <c r="B31" s="1807">
        <v>9.9700000000000006</v>
      </c>
      <c r="C31" s="1808">
        <v>10.84</v>
      </c>
      <c r="D31" s="1820">
        <v>3.1040000000000001</v>
      </c>
      <c r="E31" s="1806">
        <v>1370</v>
      </c>
      <c r="F31" s="41">
        <v>42</v>
      </c>
      <c r="G31" s="41" t="s">
        <v>1568</v>
      </c>
      <c r="H31" s="361">
        <v>21.8</v>
      </c>
      <c r="I31" s="1768"/>
      <c r="J31" s="957">
        <v>52500</v>
      </c>
      <c r="K31" s="1743">
        <f>J31+J32</f>
        <v>175000</v>
      </c>
      <c r="L31" s="1740">
        <v>134900</v>
      </c>
      <c r="N31" s="985"/>
      <c r="O31" s="1742" t="e">
        <f>#REF!*#REF!</f>
        <v>#REF!</v>
      </c>
      <c r="P31" s="1742" t="e">
        <f>#REF!*(U31+U32)</f>
        <v>#REF!</v>
      </c>
      <c r="Q31" s="1742" t="e">
        <f>#REF!*(V31+V32)</f>
        <v>#REF!</v>
      </c>
      <c r="R31" s="323">
        <v>1340</v>
      </c>
      <c r="S31" s="323">
        <v>450</v>
      </c>
      <c r="T31" s="323">
        <v>380</v>
      </c>
      <c r="U31" s="997">
        <f t="shared" si="2"/>
        <v>0.22914000000000004</v>
      </c>
      <c r="V31" s="335">
        <v>27.6</v>
      </c>
    </row>
    <row r="32" spans="1:22" ht="18" customHeight="1" thickBot="1">
      <c r="A32" s="64" t="s">
        <v>631</v>
      </c>
      <c r="B32" s="1775"/>
      <c r="C32" s="1809"/>
      <c r="D32" s="1821"/>
      <c r="E32" s="1804"/>
      <c r="F32" s="41">
        <v>62</v>
      </c>
      <c r="G32" s="41" t="s">
        <v>360</v>
      </c>
      <c r="H32" s="361">
        <v>70</v>
      </c>
      <c r="I32" s="1769"/>
      <c r="J32" s="957">
        <v>122500</v>
      </c>
      <c r="K32" s="1744"/>
      <c r="L32" s="1741"/>
      <c r="N32" s="985"/>
      <c r="O32" s="1742"/>
      <c r="P32" s="1742"/>
      <c r="Q32" s="1742"/>
      <c r="R32" s="323">
        <v>1090</v>
      </c>
      <c r="S32" s="323">
        <v>885</v>
      </c>
      <c r="T32" s="323">
        <v>500</v>
      </c>
      <c r="U32" s="997">
        <f t="shared" si="2"/>
        <v>0.48232500000000006</v>
      </c>
      <c r="V32" s="335">
        <v>76.5</v>
      </c>
    </row>
    <row r="33" spans="1:23" s="76" customFormat="1" ht="27" customHeight="1" thickBot="1">
      <c r="A33" s="1815" t="s">
        <v>257</v>
      </c>
      <c r="B33" s="1816"/>
      <c r="C33" s="1816"/>
      <c r="D33" s="1816"/>
      <c r="E33" s="1816"/>
      <c r="F33" s="1816"/>
      <c r="G33" s="1816"/>
      <c r="H33" s="1816"/>
      <c r="I33" s="1816"/>
      <c r="J33" s="1816"/>
      <c r="K33" s="1816"/>
      <c r="L33" s="1275"/>
      <c r="M33" s="1215"/>
      <c r="N33" s="162"/>
      <c r="O33" s="985"/>
      <c r="P33" s="985"/>
      <c r="Q33" s="985"/>
      <c r="R33" s="327"/>
      <c r="S33" s="327"/>
      <c r="T33" s="327"/>
      <c r="U33" s="358"/>
      <c r="W33" s="1215"/>
    </row>
    <row r="34" spans="1:23" ht="96" customHeight="1" thickBot="1">
      <c r="A34" s="1447" t="s">
        <v>2172</v>
      </c>
      <c r="B34" s="1448"/>
      <c r="C34" s="1448"/>
      <c r="D34" s="1448"/>
      <c r="E34" s="1448"/>
      <c r="F34" s="1448"/>
      <c r="G34" s="1448"/>
      <c r="H34" s="1448"/>
      <c r="I34" s="1449"/>
      <c r="J34" s="1747" t="s">
        <v>2130</v>
      </c>
      <c r="K34" s="1748"/>
      <c r="L34" s="1272"/>
      <c r="N34" s="196"/>
      <c r="O34" s="196"/>
      <c r="P34" s="196"/>
      <c r="Q34" s="196"/>
      <c r="R34" s="328"/>
      <c r="S34" s="328"/>
      <c r="T34" s="328"/>
      <c r="U34" s="331"/>
      <c r="V34" s="197"/>
    </row>
    <row r="35" spans="1:23" ht="18" customHeight="1">
      <c r="A35" s="675" t="s">
        <v>1469</v>
      </c>
      <c r="B35" s="1796" t="s">
        <v>2137</v>
      </c>
      <c r="C35" s="1834" t="s">
        <v>2138</v>
      </c>
      <c r="D35" s="1813" t="s">
        <v>2139</v>
      </c>
      <c r="E35" s="1758">
        <v>514</v>
      </c>
      <c r="F35" s="1368" t="s">
        <v>2140</v>
      </c>
      <c r="G35" s="1368" t="s">
        <v>1419</v>
      </c>
      <c r="H35" s="359">
        <v>8</v>
      </c>
      <c r="I35" s="1768" t="s">
        <v>2129</v>
      </c>
      <c r="J35" s="1383">
        <v>17600</v>
      </c>
      <c r="K35" s="1743">
        <f>J35+J36</f>
        <v>47000</v>
      </c>
      <c r="L35" s="1745">
        <v>36500</v>
      </c>
      <c r="N35" s="510"/>
      <c r="O35" s="1742" t="e">
        <f>#REF!*#REF!</f>
        <v>#REF!</v>
      </c>
      <c r="P35" s="1742" t="e">
        <f>#REF!*(U35+U36)</f>
        <v>#REF!</v>
      </c>
      <c r="Q35" s="1742" t="e">
        <f>#REF!*(V35+V36)</f>
        <v>#REF!</v>
      </c>
      <c r="R35" s="323">
        <v>790</v>
      </c>
      <c r="S35" s="323">
        <v>370</v>
      </c>
      <c r="T35" s="323">
        <v>270</v>
      </c>
      <c r="U35" s="1381">
        <f t="shared" ref="U35:U40" si="3">(R35/1000)*(S35/1000)*(T35/1000)</f>
        <v>7.8921000000000005E-2</v>
      </c>
      <c r="V35" s="335">
        <v>10.199999999999999</v>
      </c>
    </row>
    <row r="36" spans="1:23" ht="18" customHeight="1">
      <c r="A36" s="675" t="s">
        <v>1470</v>
      </c>
      <c r="B36" s="1762"/>
      <c r="C36" s="1782"/>
      <c r="D36" s="1797"/>
      <c r="E36" s="1835"/>
      <c r="F36" s="1389" t="s">
        <v>2141</v>
      </c>
      <c r="G36" s="1377" t="s">
        <v>709</v>
      </c>
      <c r="H36" s="360">
        <v>20.2</v>
      </c>
      <c r="I36" s="1768"/>
      <c r="J36" s="1383">
        <v>29400</v>
      </c>
      <c r="K36" s="1744"/>
      <c r="L36" s="1738"/>
      <c r="N36" s="510"/>
      <c r="O36" s="1742"/>
      <c r="P36" s="1742"/>
      <c r="Q36" s="1742"/>
      <c r="R36" s="323">
        <v>828</v>
      </c>
      <c r="S36" s="323">
        <v>540</v>
      </c>
      <c r="T36" s="323">
        <v>298</v>
      </c>
      <c r="U36" s="1381">
        <f t="shared" si="3"/>
        <v>0.13324175999999999</v>
      </c>
      <c r="V36" s="335">
        <v>21.2</v>
      </c>
    </row>
    <row r="37" spans="1:23" ht="18" customHeight="1">
      <c r="A37" s="675" t="s">
        <v>2125</v>
      </c>
      <c r="B37" s="1761" t="s">
        <v>2142</v>
      </c>
      <c r="C37" s="1781" t="s">
        <v>2143</v>
      </c>
      <c r="D37" s="1757" t="s">
        <v>2144</v>
      </c>
      <c r="E37" s="1755">
        <v>514</v>
      </c>
      <c r="F37" s="1377" t="s">
        <v>2140</v>
      </c>
      <c r="G37" s="1368" t="s">
        <v>1419</v>
      </c>
      <c r="H37" s="359">
        <v>8</v>
      </c>
      <c r="I37" s="1768"/>
      <c r="J37" s="1383">
        <v>18500</v>
      </c>
      <c r="K37" s="1743">
        <f>J37+J38</f>
        <v>50000</v>
      </c>
      <c r="L37" s="1738">
        <v>38500</v>
      </c>
      <c r="N37" s="510"/>
      <c r="O37" s="1742" t="e">
        <f>#REF!*#REF!</f>
        <v>#REF!</v>
      </c>
      <c r="P37" s="1742" t="e">
        <f>#REF!*(U37+U38)</f>
        <v>#REF!</v>
      </c>
      <c r="Q37" s="1742" t="e">
        <f>#REF!*(V37+V38)</f>
        <v>#REF!</v>
      </c>
      <c r="R37" s="323">
        <v>790</v>
      </c>
      <c r="S37" s="323">
        <v>370</v>
      </c>
      <c r="T37" s="323">
        <v>270</v>
      </c>
      <c r="U37" s="1381">
        <f t="shared" si="3"/>
        <v>7.8921000000000005E-2</v>
      </c>
      <c r="V37" s="335">
        <v>10.199999999999999</v>
      </c>
    </row>
    <row r="38" spans="1:23" ht="18" customHeight="1">
      <c r="A38" s="675" t="s">
        <v>2126</v>
      </c>
      <c r="B38" s="1762"/>
      <c r="C38" s="1782"/>
      <c r="D38" s="1757"/>
      <c r="E38" s="1755"/>
      <c r="F38" s="1390" t="s">
        <v>2141</v>
      </c>
      <c r="G38" s="1377" t="s">
        <v>709</v>
      </c>
      <c r="H38" s="360">
        <v>20.2</v>
      </c>
      <c r="I38" s="1768"/>
      <c r="J38" s="1383">
        <v>31500</v>
      </c>
      <c r="K38" s="1744"/>
      <c r="L38" s="1738"/>
      <c r="N38" s="510"/>
      <c r="O38" s="1742"/>
      <c r="P38" s="1742"/>
      <c r="Q38" s="1742"/>
      <c r="R38" s="323">
        <v>828</v>
      </c>
      <c r="S38" s="323">
        <v>540</v>
      </c>
      <c r="T38" s="323">
        <v>298</v>
      </c>
      <c r="U38" s="1381">
        <f t="shared" si="3"/>
        <v>0.13324175999999999</v>
      </c>
      <c r="V38" s="335">
        <v>21.2</v>
      </c>
    </row>
    <row r="39" spans="1:23" ht="18" customHeight="1">
      <c r="A39" s="788" t="s">
        <v>2127</v>
      </c>
      <c r="B39" s="1761" t="s">
        <v>2145</v>
      </c>
      <c r="C39" s="1781" t="s">
        <v>2146</v>
      </c>
      <c r="D39" s="1757" t="s">
        <v>2147</v>
      </c>
      <c r="E39" s="1786">
        <v>520</v>
      </c>
      <c r="F39" s="1377" t="s">
        <v>2148</v>
      </c>
      <c r="G39" s="1377" t="s">
        <v>1419</v>
      </c>
      <c r="H39" s="361">
        <v>8.1</v>
      </c>
      <c r="I39" s="1768"/>
      <c r="J39" s="1383">
        <v>21400</v>
      </c>
      <c r="K39" s="1743">
        <f>J39+J40</f>
        <v>56300</v>
      </c>
      <c r="L39" s="1738">
        <v>43500</v>
      </c>
      <c r="N39" s="510"/>
      <c r="O39" s="1742" t="e">
        <f>#REF!*#REF!</f>
        <v>#REF!</v>
      </c>
      <c r="P39" s="1742" t="e">
        <f>#REF!*(U39+U40)</f>
        <v>#REF!</v>
      </c>
      <c r="Q39" s="1742" t="e">
        <f>#REF!*(V39+V40)</f>
        <v>#REF!</v>
      </c>
      <c r="R39" s="323">
        <v>790</v>
      </c>
      <c r="S39" s="323">
        <v>370</v>
      </c>
      <c r="T39" s="323">
        <v>270</v>
      </c>
      <c r="U39" s="1381">
        <f t="shared" si="3"/>
        <v>7.8921000000000005E-2</v>
      </c>
      <c r="V39" s="335">
        <v>10.3</v>
      </c>
    </row>
    <row r="40" spans="1:23" ht="18" customHeight="1" thickBot="1">
      <c r="A40" s="788" t="s">
        <v>2128</v>
      </c>
      <c r="B40" s="1762"/>
      <c r="C40" s="1782"/>
      <c r="D40" s="1757"/>
      <c r="E40" s="1759"/>
      <c r="F40" s="1390" t="s">
        <v>2149</v>
      </c>
      <c r="G40" s="1367" t="s">
        <v>709</v>
      </c>
      <c r="H40" s="361">
        <v>21.4</v>
      </c>
      <c r="I40" s="1768"/>
      <c r="J40" s="1383">
        <v>34900</v>
      </c>
      <c r="K40" s="1744"/>
      <c r="L40" s="1738"/>
      <c r="N40" s="510"/>
      <c r="O40" s="1742"/>
      <c r="P40" s="1742"/>
      <c r="Q40" s="1742"/>
      <c r="R40" s="323">
        <v>828</v>
      </c>
      <c r="S40" s="323">
        <v>540</v>
      </c>
      <c r="T40" s="323">
        <v>298</v>
      </c>
      <c r="U40" s="1381">
        <f t="shared" si="3"/>
        <v>0.13324175999999999</v>
      </c>
      <c r="V40" s="335">
        <v>23.2</v>
      </c>
    </row>
    <row r="41" spans="1:23" ht="92.25" customHeight="1" thickBot="1">
      <c r="A41" s="1447" t="s">
        <v>2173</v>
      </c>
      <c r="B41" s="1448"/>
      <c r="C41" s="1448"/>
      <c r="D41" s="1448"/>
      <c r="E41" s="1448"/>
      <c r="F41" s="1448"/>
      <c r="G41" s="1448"/>
      <c r="H41" s="1448"/>
      <c r="I41" s="1448"/>
      <c r="J41" s="1747" t="s">
        <v>1445</v>
      </c>
      <c r="K41" s="1748"/>
      <c r="L41" s="1272"/>
      <c r="N41" s="196"/>
      <c r="O41" s="196"/>
      <c r="P41" s="196"/>
      <c r="Q41" s="196"/>
      <c r="R41" s="328"/>
      <c r="S41" s="328"/>
      <c r="T41" s="328"/>
      <c r="U41" s="331"/>
      <c r="V41" s="197"/>
    </row>
    <row r="42" spans="1:23" ht="18" customHeight="1">
      <c r="A42" s="1391" t="s">
        <v>2131</v>
      </c>
      <c r="B42" s="1796" t="s">
        <v>1546</v>
      </c>
      <c r="C42" s="1834" t="s">
        <v>1435</v>
      </c>
      <c r="D42" s="1756" t="s">
        <v>1439</v>
      </c>
      <c r="E42" s="1758">
        <v>460</v>
      </c>
      <c r="F42" s="354" t="s">
        <v>2150</v>
      </c>
      <c r="G42" s="354" t="s">
        <v>1419</v>
      </c>
      <c r="H42" s="364">
        <v>8</v>
      </c>
      <c r="I42" s="1836" t="s">
        <v>2129</v>
      </c>
      <c r="J42" s="1383">
        <v>21600</v>
      </c>
      <c r="K42" s="1743">
        <f>J42+J43</f>
        <v>54700</v>
      </c>
      <c r="L42" s="1738">
        <v>42500</v>
      </c>
      <c r="N42" s="510"/>
      <c r="O42" s="1742" t="e">
        <f>#REF!*#REF!</f>
        <v>#REF!</v>
      </c>
      <c r="P42" s="1742" t="e">
        <f>#REF!*(U42+U43)</f>
        <v>#REF!</v>
      </c>
      <c r="Q42" s="1742" t="e">
        <f>#REF!*(V42+V43)</f>
        <v>#REF!</v>
      </c>
      <c r="R42" s="323">
        <v>790</v>
      </c>
      <c r="S42" s="323">
        <v>370</v>
      </c>
      <c r="T42" s="323">
        <v>270</v>
      </c>
      <c r="U42" s="1381">
        <f t="shared" ref="U42:U49" si="4">(R42/1000)*(S42/1000)*(T42/1000)</f>
        <v>7.8921000000000005E-2</v>
      </c>
      <c r="V42" s="335">
        <v>10.6</v>
      </c>
    </row>
    <row r="43" spans="1:23" ht="18" customHeight="1">
      <c r="A43" s="675" t="s">
        <v>1424</v>
      </c>
      <c r="B43" s="1762"/>
      <c r="C43" s="1782"/>
      <c r="D43" s="1757"/>
      <c r="E43" s="1759"/>
      <c r="F43" s="1377">
        <v>55.5</v>
      </c>
      <c r="G43" s="1367" t="s">
        <v>709</v>
      </c>
      <c r="H43" s="361">
        <v>23.5</v>
      </c>
      <c r="I43" s="1837"/>
      <c r="J43" s="1383">
        <v>33100</v>
      </c>
      <c r="K43" s="1744"/>
      <c r="L43" s="1738"/>
      <c r="N43" s="510"/>
      <c r="O43" s="1742"/>
      <c r="P43" s="1742"/>
      <c r="Q43" s="1742"/>
      <c r="R43" s="323">
        <v>828</v>
      </c>
      <c r="S43" s="323">
        <v>540</v>
      </c>
      <c r="T43" s="323">
        <v>298</v>
      </c>
      <c r="U43" s="1381">
        <f t="shared" si="4"/>
        <v>0.13324175999999999</v>
      </c>
      <c r="V43" s="335">
        <v>25.4</v>
      </c>
    </row>
    <row r="44" spans="1:23" ht="18" customHeight="1">
      <c r="A44" s="788" t="s">
        <v>2132</v>
      </c>
      <c r="B44" s="1761" t="s">
        <v>1432</v>
      </c>
      <c r="C44" s="1781" t="s">
        <v>1436</v>
      </c>
      <c r="D44" s="1757" t="s">
        <v>1440</v>
      </c>
      <c r="E44" s="1786">
        <v>530</v>
      </c>
      <c r="F44" s="1377" t="s">
        <v>2150</v>
      </c>
      <c r="G44" s="1377" t="s">
        <v>1442</v>
      </c>
      <c r="H44" s="361">
        <v>8.6999999999999993</v>
      </c>
      <c r="I44" s="1837"/>
      <c r="J44" s="1383">
        <v>24600</v>
      </c>
      <c r="K44" s="1743">
        <f>J44+J45</f>
        <v>61300</v>
      </c>
      <c r="L44" s="1738">
        <v>47500</v>
      </c>
      <c r="N44" s="510"/>
      <c r="O44" s="1742" t="e">
        <f>#REF!*#REF!</f>
        <v>#REF!</v>
      </c>
      <c r="P44" s="1742" t="e">
        <f>#REF!*(U44+U45)</f>
        <v>#REF!</v>
      </c>
      <c r="Q44" s="1742" t="e">
        <f>#REF!*(V44+V45)</f>
        <v>#REF!</v>
      </c>
      <c r="R44" s="323">
        <v>875</v>
      </c>
      <c r="S44" s="323">
        <v>375</v>
      </c>
      <c r="T44" s="323">
        <v>285</v>
      </c>
      <c r="U44" s="1381">
        <f t="shared" si="4"/>
        <v>9.3515624999999991E-2</v>
      </c>
      <c r="V44" s="335">
        <v>11.5</v>
      </c>
    </row>
    <row r="45" spans="1:23" ht="18" customHeight="1">
      <c r="A45" s="788" t="s">
        <v>1425</v>
      </c>
      <c r="B45" s="1762"/>
      <c r="C45" s="1782"/>
      <c r="D45" s="1757"/>
      <c r="E45" s="1759"/>
      <c r="F45" s="1377">
        <v>56</v>
      </c>
      <c r="G45" s="1377" t="s">
        <v>709</v>
      </c>
      <c r="H45" s="361">
        <v>23.7</v>
      </c>
      <c r="I45" s="1837"/>
      <c r="J45" s="1383">
        <v>36700</v>
      </c>
      <c r="K45" s="1744"/>
      <c r="L45" s="1738"/>
      <c r="N45" s="510"/>
      <c r="O45" s="1742"/>
      <c r="P45" s="1742"/>
      <c r="Q45" s="1742"/>
      <c r="R45" s="323">
        <v>828</v>
      </c>
      <c r="S45" s="323">
        <v>540</v>
      </c>
      <c r="T45" s="323">
        <v>298</v>
      </c>
      <c r="U45" s="1381">
        <f t="shared" si="4"/>
        <v>0.13324175999999999</v>
      </c>
      <c r="V45" s="335">
        <v>25.5</v>
      </c>
    </row>
    <row r="46" spans="1:23" ht="18" customHeight="1">
      <c r="A46" s="788" t="s">
        <v>2133</v>
      </c>
      <c r="B46" s="1761" t="s">
        <v>1433</v>
      </c>
      <c r="C46" s="1781" t="s">
        <v>1437</v>
      </c>
      <c r="D46" s="1757" t="s">
        <v>1441</v>
      </c>
      <c r="E46" s="1786">
        <v>800</v>
      </c>
      <c r="F46" s="1377" t="s">
        <v>2151</v>
      </c>
      <c r="G46" s="1377" t="s">
        <v>2152</v>
      </c>
      <c r="H46" s="361">
        <v>11.2</v>
      </c>
      <c r="I46" s="1837"/>
      <c r="J46" s="1383">
        <v>28000</v>
      </c>
      <c r="K46" s="1743">
        <f>J46+J47</f>
        <v>88200</v>
      </c>
      <c r="L46" s="1738">
        <v>67900</v>
      </c>
      <c r="N46" s="510"/>
      <c r="O46" s="1742" t="e">
        <f>#REF!*#REF!</f>
        <v>#REF!</v>
      </c>
      <c r="P46" s="1742" t="e">
        <f>#REF!*(U46+U47)</f>
        <v>#REF!</v>
      </c>
      <c r="Q46" s="1742" t="e">
        <f>#REF!*(V46+V47)</f>
        <v>#REF!</v>
      </c>
      <c r="R46" s="323">
        <v>1045</v>
      </c>
      <c r="S46" s="323">
        <v>405</v>
      </c>
      <c r="T46" s="323">
        <v>305</v>
      </c>
      <c r="U46" s="1381">
        <f t="shared" si="4"/>
        <v>0.12908362500000001</v>
      </c>
      <c r="V46" s="335">
        <v>14.6</v>
      </c>
    </row>
    <row r="47" spans="1:23" ht="18" customHeight="1">
      <c r="A47" s="788" t="s">
        <v>1427</v>
      </c>
      <c r="B47" s="1762"/>
      <c r="C47" s="1782"/>
      <c r="D47" s="1757"/>
      <c r="E47" s="1759"/>
      <c r="F47" s="1390" t="s">
        <v>2153</v>
      </c>
      <c r="G47" s="1377" t="s">
        <v>1243</v>
      </c>
      <c r="H47" s="361">
        <v>33.5</v>
      </c>
      <c r="I47" s="1837"/>
      <c r="J47" s="1383">
        <v>60200</v>
      </c>
      <c r="K47" s="1744"/>
      <c r="L47" s="1738"/>
      <c r="N47" s="510"/>
      <c r="O47" s="1742"/>
      <c r="P47" s="1742"/>
      <c r="Q47" s="1742"/>
      <c r="R47" s="323">
        <v>915</v>
      </c>
      <c r="S47" s="323">
        <v>615</v>
      </c>
      <c r="T47" s="323">
        <v>370</v>
      </c>
      <c r="U47" s="1381">
        <f t="shared" si="4"/>
        <v>0.20820825000000001</v>
      </c>
      <c r="V47" s="335">
        <v>36.1</v>
      </c>
    </row>
    <row r="48" spans="1:23" ht="18" customHeight="1">
      <c r="A48" s="675" t="s">
        <v>2134</v>
      </c>
      <c r="B48" s="1761" t="s">
        <v>1434</v>
      </c>
      <c r="C48" s="1781" t="s">
        <v>1438</v>
      </c>
      <c r="D48" s="1797" t="s">
        <v>1545</v>
      </c>
      <c r="E48" s="1786">
        <v>1090</v>
      </c>
      <c r="F48" s="1377" t="s">
        <v>2154</v>
      </c>
      <c r="G48" s="1377" t="s">
        <v>1423</v>
      </c>
      <c r="H48" s="361">
        <v>13.6</v>
      </c>
      <c r="I48" s="1865" t="s">
        <v>222</v>
      </c>
      <c r="J48" s="1383">
        <v>35200</v>
      </c>
      <c r="K48" s="1743">
        <f>J48+J49</f>
        <v>112800</v>
      </c>
      <c r="L48" s="1738">
        <v>86900</v>
      </c>
      <c r="N48" s="510"/>
      <c r="O48" s="1742" t="e">
        <f>#REF!*#REF!</f>
        <v>#REF!</v>
      </c>
      <c r="P48" s="1742" t="e">
        <f>#REF!*(U48+U49)</f>
        <v>#REF!</v>
      </c>
      <c r="Q48" s="1742" t="e">
        <f>#REF!*(V48+V49)</f>
        <v>#REF!</v>
      </c>
      <c r="R48" s="323">
        <v>1155</v>
      </c>
      <c r="S48" s="323">
        <v>415</v>
      </c>
      <c r="T48" s="323">
        <v>315</v>
      </c>
      <c r="U48" s="1381">
        <f t="shared" si="4"/>
        <v>0.15098737500000001</v>
      </c>
      <c r="V48" s="335">
        <v>17.399999999999999</v>
      </c>
    </row>
    <row r="49" spans="1:22" ht="18" customHeight="1" thickBot="1">
      <c r="A49" s="1392" t="s">
        <v>1429</v>
      </c>
      <c r="B49" s="1787"/>
      <c r="C49" s="1788"/>
      <c r="D49" s="1864"/>
      <c r="E49" s="1799"/>
      <c r="F49" s="356">
        <v>60</v>
      </c>
      <c r="G49" s="356" t="s">
        <v>1238</v>
      </c>
      <c r="H49" s="1147">
        <v>43.9</v>
      </c>
      <c r="I49" s="1866"/>
      <c r="J49" s="1383">
        <v>77600</v>
      </c>
      <c r="K49" s="1744"/>
      <c r="L49" s="1739"/>
      <c r="N49" s="510"/>
      <c r="O49" s="1742"/>
      <c r="P49" s="1742"/>
      <c r="Q49" s="1742"/>
      <c r="R49" s="323">
        <v>995</v>
      </c>
      <c r="S49" s="323">
        <v>740</v>
      </c>
      <c r="T49" s="323">
        <v>398</v>
      </c>
      <c r="U49" s="1381">
        <f t="shared" si="4"/>
        <v>0.29304740000000001</v>
      </c>
      <c r="V49" s="335">
        <v>47</v>
      </c>
    </row>
    <row r="50" spans="1:22" ht="94.5" customHeight="1" thickBot="1">
      <c r="A50" s="1447" t="s">
        <v>2174</v>
      </c>
      <c r="B50" s="1448"/>
      <c r="C50" s="1448"/>
      <c r="D50" s="1448"/>
      <c r="E50" s="1448"/>
      <c r="F50" s="1448"/>
      <c r="G50" s="1448"/>
      <c r="H50" s="1448"/>
      <c r="I50" s="1448"/>
      <c r="J50" s="1747" t="s">
        <v>1445</v>
      </c>
      <c r="K50" s="1748"/>
      <c r="L50" s="1272"/>
      <c r="N50" s="1401" t="s">
        <v>467</v>
      </c>
      <c r="O50" s="196"/>
      <c r="P50" s="196"/>
      <c r="Q50" s="196"/>
      <c r="R50" s="328"/>
      <c r="S50" s="328"/>
      <c r="T50" s="328"/>
      <c r="U50" s="331"/>
      <c r="V50" s="197"/>
    </row>
    <row r="51" spans="1:22" ht="18" customHeight="1">
      <c r="A51" s="675" t="s">
        <v>1431</v>
      </c>
      <c r="B51" s="1761" t="s">
        <v>1546</v>
      </c>
      <c r="C51" s="1781" t="s">
        <v>1435</v>
      </c>
      <c r="D51" s="1757" t="s">
        <v>1439</v>
      </c>
      <c r="E51" s="1786">
        <v>460</v>
      </c>
      <c r="F51" s="354" t="s">
        <v>2150</v>
      </c>
      <c r="G51" s="990" t="s">
        <v>1419</v>
      </c>
      <c r="H51" s="361">
        <v>8</v>
      </c>
      <c r="I51" s="1768" t="s">
        <v>2129</v>
      </c>
      <c r="J51" s="998">
        <v>19400</v>
      </c>
      <c r="K51" s="1743">
        <f>J51+J52</f>
        <v>52500</v>
      </c>
      <c r="L51" s="1738">
        <v>40500</v>
      </c>
      <c r="N51" s="1400"/>
      <c r="O51" s="1742" t="e">
        <f>#REF!*#REF!</f>
        <v>#REF!</v>
      </c>
      <c r="P51" s="1742" t="e">
        <f>#REF!*(U51+U52)</f>
        <v>#REF!</v>
      </c>
      <c r="Q51" s="1742" t="e">
        <f>#REF!*(V51+V52)</f>
        <v>#REF!</v>
      </c>
      <c r="R51" s="323">
        <v>790</v>
      </c>
      <c r="S51" s="323">
        <v>370</v>
      </c>
      <c r="T51" s="323">
        <v>270</v>
      </c>
      <c r="U51" s="997">
        <f t="shared" ref="U51:U58" si="5">(R51/1000)*(S51/1000)*(T51/1000)</f>
        <v>7.8921000000000005E-2</v>
      </c>
      <c r="V51" s="335">
        <v>10.6</v>
      </c>
    </row>
    <row r="52" spans="1:22" ht="18" customHeight="1">
      <c r="A52" s="675" t="s">
        <v>1424</v>
      </c>
      <c r="B52" s="1762"/>
      <c r="C52" s="1782"/>
      <c r="D52" s="1757"/>
      <c r="E52" s="1759"/>
      <c r="F52" s="1377">
        <v>55.5</v>
      </c>
      <c r="G52" s="986" t="s">
        <v>709</v>
      </c>
      <c r="H52" s="361">
        <v>23.5</v>
      </c>
      <c r="I52" s="1768"/>
      <c r="J52" s="998">
        <v>33100</v>
      </c>
      <c r="K52" s="1744"/>
      <c r="L52" s="1738"/>
      <c r="N52" s="1400"/>
      <c r="O52" s="1742"/>
      <c r="P52" s="1742"/>
      <c r="Q52" s="1742"/>
      <c r="R52" s="323">
        <v>828</v>
      </c>
      <c r="S52" s="323">
        <v>540</v>
      </c>
      <c r="T52" s="323">
        <v>298</v>
      </c>
      <c r="U52" s="997">
        <f t="shared" si="5"/>
        <v>0.13324175999999999</v>
      </c>
      <c r="V52" s="335">
        <v>25.4</v>
      </c>
    </row>
    <row r="53" spans="1:22" ht="18" customHeight="1">
      <c r="A53" s="788" t="s">
        <v>1430</v>
      </c>
      <c r="B53" s="1761" t="s">
        <v>1432</v>
      </c>
      <c r="C53" s="1781" t="s">
        <v>1436</v>
      </c>
      <c r="D53" s="1757" t="s">
        <v>1440</v>
      </c>
      <c r="E53" s="1786">
        <v>530</v>
      </c>
      <c r="F53" s="1377" t="s">
        <v>2150</v>
      </c>
      <c r="G53" s="41" t="s">
        <v>1442</v>
      </c>
      <c r="H53" s="361">
        <v>8.6999999999999993</v>
      </c>
      <c r="I53" s="1768"/>
      <c r="J53" s="1309">
        <v>22500</v>
      </c>
      <c r="K53" s="1743">
        <f>J53+J54</f>
        <v>59200</v>
      </c>
      <c r="L53" s="1738">
        <v>45900</v>
      </c>
      <c r="N53" s="1400"/>
      <c r="O53" s="1742" t="e">
        <f>#REF!*#REF!</f>
        <v>#REF!</v>
      </c>
      <c r="P53" s="1742" t="e">
        <f>#REF!*(U53+U54)</f>
        <v>#REF!</v>
      </c>
      <c r="Q53" s="1742" t="e">
        <f>#REF!*(V53+V54)</f>
        <v>#REF!</v>
      </c>
      <c r="R53" s="323">
        <v>875</v>
      </c>
      <c r="S53" s="323">
        <v>375</v>
      </c>
      <c r="T53" s="323">
        <v>285</v>
      </c>
      <c r="U53" s="997">
        <f t="shared" si="5"/>
        <v>9.3515624999999991E-2</v>
      </c>
      <c r="V53" s="335">
        <v>11.5</v>
      </c>
    </row>
    <row r="54" spans="1:22" ht="18" customHeight="1">
      <c r="A54" s="788" t="s">
        <v>1425</v>
      </c>
      <c r="B54" s="1762"/>
      <c r="C54" s="1782"/>
      <c r="D54" s="1757"/>
      <c r="E54" s="1759"/>
      <c r="F54" s="1377">
        <v>56</v>
      </c>
      <c r="G54" s="41" t="s">
        <v>709</v>
      </c>
      <c r="H54" s="361">
        <v>23.7</v>
      </c>
      <c r="I54" s="1768"/>
      <c r="J54" s="1309">
        <v>36700</v>
      </c>
      <c r="K54" s="1744"/>
      <c r="L54" s="1738"/>
      <c r="N54" s="1400"/>
      <c r="O54" s="1742"/>
      <c r="P54" s="1742"/>
      <c r="Q54" s="1742"/>
      <c r="R54" s="323">
        <v>828</v>
      </c>
      <c r="S54" s="323">
        <v>540</v>
      </c>
      <c r="T54" s="323">
        <v>298</v>
      </c>
      <c r="U54" s="997">
        <f t="shared" si="5"/>
        <v>0.13324175999999999</v>
      </c>
      <c r="V54" s="335">
        <v>25.5</v>
      </c>
    </row>
    <row r="55" spans="1:22" ht="18" customHeight="1">
      <c r="A55" s="788" t="s">
        <v>1426</v>
      </c>
      <c r="B55" s="1761" t="s">
        <v>1433</v>
      </c>
      <c r="C55" s="1781" t="s">
        <v>1437</v>
      </c>
      <c r="D55" s="1757" t="s">
        <v>1441</v>
      </c>
      <c r="E55" s="1786">
        <v>800</v>
      </c>
      <c r="F55" s="1377" t="s">
        <v>2151</v>
      </c>
      <c r="G55" s="41" t="s">
        <v>1443</v>
      </c>
      <c r="H55" s="361">
        <v>11.2</v>
      </c>
      <c r="I55" s="1768"/>
      <c r="J55" s="1309">
        <v>25100</v>
      </c>
      <c r="K55" s="1743">
        <f>J55+J56</f>
        <v>85300</v>
      </c>
      <c r="L55" s="1738">
        <v>65900</v>
      </c>
      <c r="N55" s="1400"/>
      <c r="O55" s="1742" t="e">
        <f>#REF!*#REF!</f>
        <v>#REF!</v>
      </c>
      <c r="P55" s="1742" t="e">
        <f>#REF!*(U55+U56)</f>
        <v>#REF!</v>
      </c>
      <c r="Q55" s="1742" t="e">
        <f>#REF!*(V55+V56)</f>
        <v>#REF!</v>
      </c>
      <c r="R55" s="323">
        <v>1045</v>
      </c>
      <c r="S55" s="323">
        <v>405</v>
      </c>
      <c r="T55" s="323">
        <v>305</v>
      </c>
      <c r="U55" s="997">
        <f t="shared" si="5"/>
        <v>0.12908362500000001</v>
      </c>
      <c r="V55" s="335">
        <v>14.6</v>
      </c>
    </row>
    <row r="56" spans="1:22" ht="18" customHeight="1">
      <c r="A56" s="788" t="s">
        <v>1427</v>
      </c>
      <c r="B56" s="1762"/>
      <c r="C56" s="1782"/>
      <c r="D56" s="1757"/>
      <c r="E56" s="1759"/>
      <c r="F56" s="1390" t="s">
        <v>2153</v>
      </c>
      <c r="G56" s="41" t="s">
        <v>1243</v>
      </c>
      <c r="H56" s="361">
        <v>33.5</v>
      </c>
      <c r="I56" s="1768"/>
      <c r="J56" s="1309">
        <v>60200</v>
      </c>
      <c r="K56" s="1744"/>
      <c r="L56" s="1738"/>
      <c r="N56" s="1400"/>
      <c r="O56" s="1742"/>
      <c r="P56" s="1742"/>
      <c r="Q56" s="1742"/>
      <c r="R56" s="323">
        <v>915</v>
      </c>
      <c r="S56" s="323">
        <v>615</v>
      </c>
      <c r="T56" s="323">
        <v>370</v>
      </c>
      <c r="U56" s="997">
        <f t="shared" si="5"/>
        <v>0.20820825000000001</v>
      </c>
      <c r="V56" s="335">
        <v>36.1</v>
      </c>
    </row>
    <row r="57" spans="1:22" ht="18" customHeight="1">
      <c r="A57" s="675" t="s">
        <v>1428</v>
      </c>
      <c r="B57" s="1761" t="s">
        <v>1434</v>
      </c>
      <c r="C57" s="1781" t="s">
        <v>1438</v>
      </c>
      <c r="D57" s="1797" t="s">
        <v>1545</v>
      </c>
      <c r="E57" s="1786">
        <v>1090</v>
      </c>
      <c r="F57" s="1377" t="s">
        <v>2154</v>
      </c>
      <c r="G57" s="41" t="s">
        <v>1444</v>
      </c>
      <c r="H57" s="361">
        <v>13.6</v>
      </c>
      <c r="I57" s="1789" t="s">
        <v>222</v>
      </c>
      <c r="J57" s="1309">
        <v>32400</v>
      </c>
      <c r="K57" s="1743">
        <f>J57+J58</f>
        <v>110000</v>
      </c>
      <c r="L57" s="1738">
        <v>84900</v>
      </c>
      <c r="N57" s="1400"/>
      <c r="O57" s="1742" t="e">
        <f>#REF!*#REF!</f>
        <v>#REF!</v>
      </c>
      <c r="P57" s="1742" t="e">
        <f>#REF!*(U57+U58)</f>
        <v>#REF!</v>
      </c>
      <c r="Q57" s="1742" t="e">
        <f>#REF!*(V57+V58)</f>
        <v>#REF!</v>
      </c>
      <c r="R57" s="323">
        <v>1155</v>
      </c>
      <c r="S57" s="323">
        <v>415</v>
      </c>
      <c r="T57" s="323">
        <v>315</v>
      </c>
      <c r="U57" s="997">
        <f t="shared" si="5"/>
        <v>0.15098737500000001</v>
      </c>
      <c r="V57" s="335">
        <v>17.399999999999999</v>
      </c>
    </row>
    <row r="58" spans="1:22" ht="18" customHeight="1" thickBot="1">
      <c r="A58" s="789" t="s">
        <v>1429</v>
      </c>
      <c r="B58" s="1787"/>
      <c r="C58" s="1788"/>
      <c r="D58" s="1798"/>
      <c r="E58" s="1799"/>
      <c r="F58" s="356">
        <v>60</v>
      </c>
      <c r="G58" s="41" t="s">
        <v>1238</v>
      </c>
      <c r="H58" s="361">
        <v>43.9</v>
      </c>
      <c r="I58" s="1790"/>
      <c r="J58" s="1309">
        <v>77600</v>
      </c>
      <c r="K58" s="1744"/>
      <c r="L58" s="1739"/>
      <c r="N58" s="1400"/>
      <c r="O58" s="1742"/>
      <c r="P58" s="1742"/>
      <c r="Q58" s="1742"/>
      <c r="R58" s="323">
        <v>995</v>
      </c>
      <c r="S58" s="323">
        <v>740</v>
      </c>
      <c r="T58" s="323">
        <v>398</v>
      </c>
      <c r="U58" s="997">
        <f t="shared" si="5"/>
        <v>0.29304740000000001</v>
      </c>
      <c r="V58" s="335">
        <v>47</v>
      </c>
    </row>
    <row r="59" spans="1:22" ht="116.25" customHeight="1" thickBot="1">
      <c r="A59" s="1447" t="s">
        <v>1544</v>
      </c>
      <c r="B59" s="1448"/>
      <c r="C59" s="1448"/>
      <c r="D59" s="1448"/>
      <c r="E59" s="1448"/>
      <c r="F59" s="1448"/>
      <c r="G59" s="1448"/>
      <c r="H59" s="1448"/>
      <c r="I59" s="1448"/>
      <c r="J59" s="1747" t="s">
        <v>1245</v>
      </c>
      <c r="K59" s="1748"/>
      <c r="L59" s="1272"/>
      <c r="N59" s="196"/>
      <c r="O59" s="985"/>
      <c r="P59" s="985"/>
      <c r="Q59" s="985"/>
      <c r="R59" s="328"/>
      <c r="S59" s="328"/>
      <c r="T59" s="328"/>
      <c r="U59" s="331"/>
      <c r="V59" s="197"/>
    </row>
    <row r="60" spans="1:22" ht="18" customHeight="1">
      <c r="A60" s="119" t="s">
        <v>462</v>
      </c>
      <c r="B60" s="1776" t="s">
        <v>509</v>
      </c>
      <c r="C60" s="1810" t="s">
        <v>510</v>
      </c>
      <c r="D60" s="1772" t="s">
        <v>2160</v>
      </c>
      <c r="E60" s="1779">
        <v>565</v>
      </c>
      <c r="F60" s="41">
        <v>20</v>
      </c>
      <c r="G60" s="990" t="s">
        <v>466</v>
      </c>
      <c r="H60" s="361">
        <v>13</v>
      </c>
      <c r="I60" s="1752" t="s">
        <v>221</v>
      </c>
      <c r="J60" s="995">
        <v>36700</v>
      </c>
      <c r="K60" s="1743">
        <f>J60+J61</f>
        <v>122300</v>
      </c>
      <c r="L60" s="1745">
        <v>94500</v>
      </c>
      <c r="N60" s="985"/>
      <c r="O60" s="1742" t="e">
        <f>#REF!*#REF!</f>
        <v>#REF!</v>
      </c>
      <c r="P60" s="1742" t="e">
        <f>#REF!*(U60+U61)</f>
        <v>#REF!</v>
      </c>
      <c r="Q60" s="1742" t="e">
        <f>#REF!*(V60+V61)</f>
        <v>#REF!</v>
      </c>
      <c r="R60" s="323">
        <v>985</v>
      </c>
      <c r="S60" s="323">
        <v>345</v>
      </c>
      <c r="T60" s="323">
        <v>370</v>
      </c>
      <c r="U60" s="997">
        <f>(R60/1000)*(S60/1000)*(T60/1000)</f>
        <v>0.12573524999999999</v>
      </c>
      <c r="V60" s="335">
        <v>17.100000000000001</v>
      </c>
    </row>
    <row r="61" spans="1:22" ht="18" customHeight="1">
      <c r="A61" s="64" t="s">
        <v>464</v>
      </c>
      <c r="B61" s="1777"/>
      <c r="C61" s="1811"/>
      <c r="D61" s="1773"/>
      <c r="E61" s="1780"/>
      <c r="F61" s="41">
        <v>57</v>
      </c>
      <c r="G61" s="986" t="s">
        <v>354</v>
      </c>
      <c r="H61" s="361">
        <v>36.4</v>
      </c>
      <c r="I61" s="1753"/>
      <c r="J61" s="956">
        <v>85600</v>
      </c>
      <c r="K61" s="1744"/>
      <c r="L61" s="1738"/>
      <c r="N61" s="985"/>
      <c r="O61" s="1742"/>
      <c r="P61" s="1742"/>
      <c r="Q61" s="1742"/>
      <c r="R61" s="323">
        <v>920</v>
      </c>
      <c r="S61" s="323">
        <v>615</v>
      </c>
      <c r="T61" s="323">
        <v>390</v>
      </c>
      <c r="U61" s="997">
        <f>(R61/1000)*(S61/1000)*(T61/1000)</f>
        <v>0.220662</v>
      </c>
      <c r="V61" s="335">
        <v>39.700000000000003</v>
      </c>
    </row>
    <row r="62" spans="1:22" ht="18" customHeight="1">
      <c r="A62" s="64" t="s">
        <v>463</v>
      </c>
      <c r="B62" s="1774" t="s">
        <v>511</v>
      </c>
      <c r="C62" s="1824" t="s">
        <v>512</v>
      </c>
      <c r="D62" s="1822" t="s">
        <v>2161</v>
      </c>
      <c r="E62" s="1803">
        <v>590</v>
      </c>
      <c r="F62" s="41">
        <v>21</v>
      </c>
      <c r="G62" s="41" t="s">
        <v>466</v>
      </c>
      <c r="H62" s="361">
        <v>13</v>
      </c>
      <c r="I62" s="1753"/>
      <c r="J62" s="957">
        <v>38000</v>
      </c>
      <c r="K62" s="1743">
        <f>J62+J63</f>
        <v>126400</v>
      </c>
      <c r="L62" s="1738">
        <v>97500</v>
      </c>
      <c r="N62" s="985"/>
      <c r="O62" s="1742" t="e">
        <f>#REF!*#REF!</f>
        <v>#REF!</v>
      </c>
      <c r="P62" s="1742" t="e">
        <f>#REF!*(U62+U63)</f>
        <v>#REF!</v>
      </c>
      <c r="Q62" s="1742" t="e">
        <f>#REF!*(V62+V63)</f>
        <v>#REF!</v>
      </c>
      <c r="R62" s="323">
        <v>985</v>
      </c>
      <c r="S62" s="323">
        <v>345</v>
      </c>
      <c r="T62" s="323">
        <v>370</v>
      </c>
      <c r="U62" s="997">
        <f>(R62/1000)*(S62/1000)*(T62/1000)</f>
        <v>0.12573524999999999</v>
      </c>
      <c r="V62" s="335">
        <v>17.100000000000001</v>
      </c>
    </row>
    <row r="63" spans="1:22" ht="18" customHeight="1" thickBot="1">
      <c r="A63" s="64" t="s">
        <v>465</v>
      </c>
      <c r="B63" s="1775"/>
      <c r="C63" s="1809"/>
      <c r="D63" s="1823"/>
      <c r="E63" s="1804"/>
      <c r="F63" s="41">
        <v>57</v>
      </c>
      <c r="G63" s="41" t="s">
        <v>354</v>
      </c>
      <c r="H63" s="361">
        <v>36.4</v>
      </c>
      <c r="I63" s="1753"/>
      <c r="J63" s="957">
        <v>88400</v>
      </c>
      <c r="K63" s="1744"/>
      <c r="L63" s="1739"/>
      <c r="N63" s="985"/>
      <c r="O63" s="1742"/>
      <c r="P63" s="1742"/>
      <c r="Q63" s="1742"/>
      <c r="R63" s="323">
        <v>920</v>
      </c>
      <c r="S63" s="323">
        <v>615</v>
      </c>
      <c r="T63" s="323">
        <v>390</v>
      </c>
      <c r="U63" s="997">
        <f>(R63/1000)*(S63/1000)*(T63/1000)</f>
        <v>0.220662</v>
      </c>
      <c r="V63" s="335">
        <v>39.700000000000003</v>
      </c>
    </row>
    <row r="64" spans="1:22" ht="45.75" customHeight="1" thickBot="1">
      <c r="A64" s="1447" t="s">
        <v>2175</v>
      </c>
      <c r="B64" s="1448"/>
      <c r="C64" s="1448"/>
      <c r="D64" s="1448"/>
      <c r="E64" s="1448"/>
      <c r="F64" s="1448"/>
      <c r="G64" s="1448"/>
      <c r="H64" s="1448"/>
      <c r="I64" s="1448"/>
      <c r="J64" s="1747" t="s">
        <v>2165</v>
      </c>
      <c r="K64" s="1748"/>
      <c r="L64" s="1272"/>
      <c r="N64" s="196"/>
      <c r="O64" s="1366"/>
      <c r="P64" s="1366"/>
      <c r="Q64" s="1366"/>
      <c r="R64" s="328"/>
      <c r="S64" s="328"/>
      <c r="T64" s="328"/>
      <c r="U64" s="331"/>
      <c r="V64" s="197"/>
    </row>
    <row r="65" spans="1:22" ht="18" customHeight="1">
      <c r="A65" s="119" t="s">
        <v>1225</v>
      </c>
      <c r="B65" s="1776" t="s">
        <v>2156</v>
      </c>
      <c r="C65" s="1810" t="s">
        <v>2158</v>
      </c>
      <c r="D65" s="1810" t="s">
        <v>2162</v>
      </c>
      <c r="E65" s="1779">
        <v>580</v>
      </c>
      <c r="F65" s="1377">
        <v>29</v>
      </c>
      <c r="G65" s="1368" t="s">
        <v>521</v>
      </c>
      <c r="H65" s="361">
        <v>18</v>
      </c>
      <c r="I65" s="1752" t="s">
        <v>222</v>
      </c>
      <c r="J65" s="1380">
        <v>34300</v>
      </c>
      <c r="K65" s="1743">
        <f>J65+J66</f>
        <v>65800</v>
      </c>
      <c r="L65" s="1745">
        <v>50900</v>
      </c>
      <c r="N65" s="1366"/>
      <c r="O65" s="1742" t="e">
        <f>#REF!*#REF!</f>
        <v>#REF!</v>
      </c>
      <c r="P65" s="1742" t="e">
        <f>#REF!*(U65+U66)</f>
        <v>#REF!</v>
      </c>
      <c r="Q65" s="1742" t="e">
        <f>#REF!*(V65+V66)</f>
        <v>#REF!</v>
      </c>
      <c r="R65" s="323">
        <v>860</v>
      </c>
      <c r="S65" s="323">
        <v>260</v>
      </c>
      <c r="T65" s="323">
        <v>540</v>
      </c>
      <c r="U65" s="1381">
        <f t="shared" ref="U65:U70" si="6">(R65/1000)*(S65/1000)*(T65/1000)</f>
        <v>0.120744</v>
      </c>
      <c r="V65" s="335">
        <v>22</v>
      </c>
    </row>
    <row r="66" spans="1:22" ht="18" customHeight="1">
      <c r="A66" s="64" t="s">
        <v>2126</v>
      </c>
      <c r="B66" s="1777"/>
      <c r="C66" s="1811"/>
      <c r="D66" s="1811"/>
      <c r="E66" s="1780"/>
      <c r="F66" s="1377">
        <v>54</v>
      </c>
      <c r="G66" s="1367" t="s">
        <v>709</v>
      </c>
      <c r="H66" s="361">
        <v>20.2</v>
      </c>
      <c r="I66" s="1753"/>
      <c r="J66" s="956">
        <v>31500</v>
      </c>
      <c r="K66" s="1744"/>
      <c r="L66" s="1738"/>
      <c r="N66" s="1366"/>
      <c r="O66" s="1742"/>
      <c r="P66" s="1742"/>
      <c r="Q66" s="1742"/>
      <c r="R66" s="323">
        <v>835</v>
      </c>
      <c r="S66" s="323">
        <v>540</v>
      </c>
      <c r="T66" s="323">
        <v>300</v>
      </c>
      <c r="U66" s="1381">
        <f t="shared" si="6"/>
        <v>0.13527</v>
      </c>
      <c r="V66" s="335">
        <v>22</v>
      </c>
    </row>
    <row r="67" spans="1:22" ht="18" customHeight="1">
      <c r="A67" s="64" t="s">
        <v>1226</v>
      </c>
      <c r="B67" s="1805" t="s">
        <v>2157</v>
      </c>
      <c r="C67" s="1812" t="s">
        <v>2159</v>
      </c>
      <c r="D67" s="1812" t="s">
        <v>2163</v>
      </c>
      <c r="E67" s="1828">
        <v>570</v>
      </c>
      <c r="F67" s="1377">
        <v>34.5</v>
      </c>
      <c r="G67" s="1377" t="s">
        <v>1514</v>
      </c>
      <c r="H67" s="361">
        <v>18</v>
      </c>
      <c r="I67" s="1753"/>
      <c r="J67" s="957">
        <v>37400</v>
      </c>
      <c r="K67" s="1743">
        <f>J67+J68</f>
        <v>72300</v>
      </c>
      <c r="L67" s="1738">
        <v>55900</v>
      </c>
      <c r="N67" s="1366"/>
      <c r="O67" s="1742" t="e">
        <f>#REF!*#REF!</f>
        <v>#REF!</v>
      </c>
      <c r="P67" s="1742" t="e">
        <f>#REF!*(U67+U68)</f>
        <v>#REF!</v>
      </c>
      <c r="Q67" s="1742" t="e">
        <f>#REF!*(V67+V68)</f>
        <v>#REF!</v>
      </c>
      <c r="R67" s="323">
        <v>860</v>
      </c>
      <c r="S67" s="323">
        <v>260</v>
      </c>
      <c r="T67" s="323">
        <v>540</v>
      </c>
      <c r="U67" s="1381">
        <f t="shared" si="6"/>
        <v>0.120744</v>
      </c>
      <c r="V67" s="335">
        <v>22</v>
      </c>
    </row>
    <row r="68" spans="1:22" ht="18" customHeight="1">
      <c r="A68" s="64" t="s">
        <v>2128</v>
      </c>
      <c r="B68" s="1805"/>
      <c r="C68" s="1812"/>
      <c r="D68" s="1812"/>
      <c r="E68" s="1828"/>
      <c r="F68" s="1377">
        <v>56</v>
      </c>
      <c r="G68" s="1377" t="s">
        <v>709</v>
      </c>
      <c r="H68" s="361">
        <v>21.4</v>
      </c>
      <c r="I68" s="1753"/>
      <c r="J68" s="957">
        <v>34900</v>
      </c>
      <c r="K68" s="1744"/>
      <c r="L68" s="1738"/>
      <c r="N68" s="1366"/>
      <c r="O68" s="1742"/>
      <c r="P68" s="1742"/>
      <c r="Q68" s="1742"/>
      <c r="R68" s="323">
        <v>835</v>
      </c>
      <c r="S68" s="323">
        <v>540</v>
      </c>
      <c r="T68" s="323">
        <v>300</v>
      </c>
      <c r="U68" s="1381">
        <f t="shared" si="6"/>
        <v>0.13527</v>
      </c>
      <c r="V68" s="335">
        <v>23.2</v>
      </c>
    </row>
    <row r="69" spans="1:22" ht="18" customHeight="1">
      <c r="A69" s="64" t="s">
        <v>1227</v>
      </c>
      <c r="B69" s="1807" t="s">
        <v>1433</v>
      </c>
      <c r="C69" s="1808" t="s">
        <v>1437</v>
      </c>
      <c r="D69" s="1808" t="s">
        <v>2164</v>
      </c>
      <c r="E69" s="1806">
        <v>911</v>
      </c>
      <c r="F69" s="1377">
        <v>35</v>
      </c>
      <c r="G69" s="1377" t="s">
        <v>481</v>
      </c>
      <c r="H69" s="361">
        <v>24.3</v>
      </c>
      <c r="I69" s="1753"/>
      <c r="J69" s="957">
        <v>43500</v>
      </c>
      <c r="K69" s="1743">
        <f>J69+J70</f>
        <v>103700</v>
      </c>
      <c r="L69" s="1738">
        <v>79900</v>
      </c>
      <c r="N69" s="1366"/>
      <c r="O69" s="1742" t="e">
        <f>#REF!*#REF!</f>
        <v>#REF!</v>
      </c>
      <c r="P69" s="1742" t="e">
        <f>#REF!*(U69+U70)</f>
        <v>#REF!</v>
      </c>
      <c r="Q69" s="1742" t="e">
        <f>#REF!*(V69+V70)</f>
        <v>#REF!</v>
      </c>
      <c r="R69" s="323">
        <v>1070</v>
      </c>
      <c r="S69" s="323">
        <v>280</v>
      </c>
      <c r="T69" s="323">
        <v>725</v>
      </c>
      <c r="U69" s="1381">
        <f t="shared" si="6"/>
        <v>0.21721000000000001</v>
      </c>
      <c r="V69" s="335">
        <v>29.6</v>
      </c>
    </row>
    <row r="70" spans="1:22" ht="18" customHeight="1" thickBot="1">
      <c r="A70" s="64" t="s">
        <v>1427</v>
      </c>
      <c r="B70" s="1775"/>
      <c r="C70" s="1809"/>
      <c r="D70" s="1809"/>
      <c r="E70" s="1804"/>
      <c r="F70" s="1377">
        <v>57</v>
      </c>
      <c r="G70" s="1377" t="s">
        <v>1243</v>
      </c>
      <c r="H70" s="361">
        <v>33.5</v>
      </c>
      <c r="I70" s="1753"/>
      <c r="J70" s="957">
        <v>60200</v>
      </c>
      <c r="K70" s="1744"/>
      <c r="L70" s="1739"/>
      <c r="N70" s="1366"/>
      <c r="O70" s="1742"/>
      <c r="P70" s="1742"/>
      <c r="Q70" s="1742"/>
      <c r="R70" s="323">
        <v>915</v>
      </c>
      <c r="S70" s="323">
        <v>615</v>
      </c>
      <c r="T70" s="323">
        <v>370</v>
      </c>
      <c r="U70" s="1381">
        <f t="shared" si="6"/>
        <v>0.20820825000000001</v>
      </c>
      <c r="V70" s="335">
        <v>36.1</v>
      </c>
    </row>
    <row r="71" spans="1:22" ht="45.75" customHeight="1" thickBot="1">
      <c r="A71" s="1447" t="s">
        <v>2176</v>
      </c>
      <c r="B71" s="1448"/>
      <c r="C71" s="1448"/>
      <c r="D71" s="1448"/>
      <c r="E71" s="1448"/>
      <c r="F71" s="1448"/>
      <c r="G71" s="1448"/>
      <c r="H71" s="1448"/>
      <c r="I71" s="1448"/>
      <c r="J71" s="1747" t="s">
        <v>2165</v>
      </c>
      <c r="K71" s="1748"/>
      <c r="L71" s="1272"/>
      <c r="N71" s="196"/>
      <c r="O71" s="1366"/>
      <c r="P71" s="1366"/>
      <c r="Q71" s="1366"/>
      <c r="R71" s="328"/>
      <c r="S71" s="328"/>
      <c r="T71" s="328"/>
      <c r="U71" s="331"/>
      <c r="V71" s="197"/>
    </row>
    <row r="72" spans="1:22" ht="18" customHeight="1">
      <c r="A72" s="119" t="s">
        <v>1220</v>
      </c>
      <c r="B72" s="1776" t="s">
        <v>2156</v>
      </c>
      <c r="C72" s="1810" t="s">
        <v>2158</v>
      </c>
      <c r="D72" s="1810" t="s">
        <v>2166</v>
      </c>
      <c r="E72" s="1779">
        <v>580</v>
      </c>
      <c r="F72" s="1377">
        <v>38</v>
      </c>
      <c r="G72" s="1368" t="s">
        <v>294</v>
      </c>
      <c r="H72" s="361">
        <v>14.5</v>
      </c>
      <c r="I72" s="1752" t="s">
        <v>222</v>
      </c>
      <c r="J72" s="1380">
        <v>30400</v>
      </c>
      <c r="K72" s="1743">
        <f>J72+J73+J74</f>
        <v>70600</v>
      </c>
      <c r="L72" s="1745">
        <v>54500</v>
      </c>
      <c r="N72" s="1366"/>
      <c r="O72" s="1742" t="e">
        <f>#REF!*#REF!</f>
        <v>#REF!</v>
      </c>
      <c r="P72" s="1742" t="e">
        <f>#REF!*(U72+U74)</f>
        <v>#REF!</v>
      </c>
      <c r="Q72" s="1742" t="e">
        <f>#REF!*(V72+V74)</f>
        <v>#REF!</v>
      </c>
      <c r="R72" s="323">
        <v>675</v>
      </c>
      <c r="S72" s="323">
        <v>295</v>
      </c>
      <c r="T72" s="323">
        <v>640</v>
      </c>
      <c r="U72" s="1381">
        <f>(R72/1000)*(S72/1000)*(T72/1000)</f>
        <v>0.12744</v>
      </c>
      <c r="V72" s="335">
        <v>17.3</v>
      </c>
    </row>
    <row r="73" spans="1:22">
      <c r="A73" s="64" t="s">
        <v>469</v>
      </c>
      <c r="B73" s="1807"/>
      <c r="C73" s="1808"/>
      <c r="D73" s="1808"/>
      <c r="E73" s="1806"/>
      <c r="F73" s="1007"/>
      <c r="G73" s="1385" t="s">
        <v>295</v>
      </c>
      <c r="H73" s="362">
        <v>2.5</v>
      </c>
      <c r="I73" s="1753"/>
      <c r="J73" s="878">
        <v>8700</v>
      </c>
      <c r="K73" s="1743"/>
      <c r="L73" s="1746"/>
      <c r="N73" s="1366"/>
      <c r="O73" s="1742"/>
      <c r="P73" s="1742"/>
      <c r="Q73" s="1742"/>
      <c r="R73" s="334">
        <v>715</v>
      </c>
      <c r="S73" s="334">
        <v>123</v>
      </c>
      <c r="T73" s="334">
        <v>715</v>
      </c>
      <c r="U73" s="1381">
        <f t="shared" ref="U73" si="7">(R73/1000)*(S73/1000)*(T73/1000)</f>
        <v>6.2880674999999997E-2</v>
      </c>
      <c r="V73" s="333">
        <v>4.5</v>
      </c>
    </row>
    <row r="74" spans="1:22" ht="18" customHeight="1">
      <c r="A74" s="64" t="s">
        <v>2126</v>
      </c>
      <c r="B74" s="1777"/>
      <c r="C74" s="1811"/>
      <c r="D74" s="1811"/>
      <c r="E74" s="1780"/>
      <c r="F74" s="1377">
        <v>54</v>
      </c>
      <c r="G74" s="1367" t="s">
        <v>709</v>
      </c>
      <c r="H74" s="361">
        <v>20.2</v>
      </c>
      <c r="I74" s="1753"/>
      <c r="J74" s="956">
        <v>31500</v>
      </c>
      <c r="K74" s="1744"/>
      <c r="L74" s="1738"/>
      <c r="N74" s="1366"/>
      <c r="O74" s="1742"/>
      <c r="P74" s="1742"/>
      <c r="Q74" s="1742"/>
      <c r="R74" s="323">
        <v>835</v>
      </c>
      <c r="S74" s="323">
        <v>540</v>
      </c>
      <c r="T74" s="323">
        <v>300</v>
      </c>
      <c r="U74" s="1381">
        <f>(R74/1000)*(S74/1000)*(T74/1000)</f>
        <v>0.13527</v>
      </c>
      <c r="V74" s="335">
        <v>22</v>
      </c>
    </row>
    <row r="75" spans="1:22" ht="18" customHeight="1">
      <c r="A75" s="64" t="s">
        <v>1221</v>
      </c>
      <c r="B75" s="1805" t="s">
        <v>2157</v>
      </c>
      <c r="C75" s="1812" t="s">
        <v>2159</v>
      </c>
      <c r="D75" s="1812" t="s">
        <v>2167</v>
      </c>
      <c r="E75" s="1828">
        <v>570</v>
      </c>
      <c r="F75" s="1377">
        <v>42</v>
      </c>
      <c r="G75" s="1368" t="s">
        <v>294</v>
      </c>
      <c r="H75" s="361">
        <v>14.5</v>
      </c>
      <c r="I75" s="1753"/>
      <c r="J75" s="957">
        <v>31700</v>
      </c>
      <c r="K75" s="1743">
        <f>J75+J76+J77</f>
        <v>75300</v>
      </c>
      <c r="L75" s="1738">
        <v>57900</v>
      </c>
      <c r="N75" s="1366"/>
      <c r="O75" s="1742" t="e">
        <f>#REF!*#REF!</f>
        <v>#REF!</v>
      </c>
      <c r="P75" s="1742" t="e">
        <f>#REF!*(U75+U77)</f>
        <v>#REF!</v>
      </c>
      <c r="Q75" s="1742" t="e">
        <f>#REF!*(V75+V77)</f>
        <v>#REF!</v>
      </c>
      <c r="R75" s="323">
        <v>675</v>
      </c>
      <c r="S75" s="323">
        <v>295</v>
      </c>
      <c r="T75" s="323">
        <v>640</v>
      </c>
      <c r="U75" s="1381">
        <f>(R75/1000)*(S75/1000)*(T75/1000)</f>
        <v>0.12744</v>
      </c>
      <c r="V75" s="335">
        <v>17.3</v>
      </c>
    </row>
    <row r="76" spans="1:22">
      <c r="A76" s="64" t="s">
        <v>469</v>
      </c>
      <c r="B76" s="1805"/>
      <c r="C76" s="1812"/>
      <c r="D76" s="1812"/>
      <c r="E76" s="1828"/>
      <c r="F76" s="1007"/>
      <c r="G76" s="1385" t="s">
        <v>295</v>
      </c>
      <c r="H76" s="362">
        <v>2.5</v>
      </c>
      <c r="I76" s="1753"/>
      <c r="J76" s="878">
        <v>8700</v>
      </c>
      <c r="K76" s="1743"/>
      <c r="L76" s="1738"/>
      <c r="N76" s="1366"/>
      <c r="O76" s="1742"/>
      <c r="P76" s="1742"/>
      <c r="Q76" s="1742"/>
      <c r="R76" s="334">
        <v>715</v>
      </c>
      <c r="S76" s="334">
        <v>123</v>
      </c>
      <c r="T76" s="334">
        <v>715</v>
      </c>
      <c r="U76" s="1381">
        <f t="shared" ref="U76" si="8">(R76/1000)*(S76/1000)*(T76/1000)</f>
        <v>6.2880674999999997E-2</v>
      </c>
      <c r="V76" s="333">
        <v>4.5</v>
      </c>
    </row>
    <row r="77" spans="1:22" ht="18" customHeight="1">
      <c r="A77" s="64" t="s">
        <v>2128</v>
      </c>
      <c r="B77" s="1805"/>
      <c r="C77" s="1812"/>
      <c r="D77" s="1812"/>
      <c r="E77" s="1828"/>
      <c r="F77" s="1377">
        <v>56</v>
      </c>
      <c r="G77" s="1377" t="s">
        <v>709</v>
      </c>
      <c r="H77" s="361">
        <v>21.4</v>
      </c>
      <c r="I77" s="1753"/>
      <c r="J77" s="957">
        <v>34900</v>
      </c>
      <c r="K77" s="1744"/>
      <c r="L77" s="1738"/>
      <c r="N77" s="1366"/>
      <c r="O77" s="1742"/>
      <c r="P77" s="1742"/>
      <c r="Q77" s="1742"/>
      <c r="R77" s="323">
        <v>835</v>
      </c>
      <c r="S77" s="323">
        <v>540</v>
      </c>
      <c r="T77" s="323">
        <v>300</v>
      </c>
      <c r="U77" s="1381">
        <f>(R77/1000)*(S77/1000)*(T77/1000)</f>
        <v>0.13527</v>
      </c>
      <c r="V77" s="335">
        <v>23.2</v>
      </c>
    </row>
    <row r="78" spans="1:22" ht="18" customHeight="1">
      <c r="A78" s="64" t="s">
        <v>1222</v>
      </c>
      <c r="B78" s="1807" t="s">
        <v>1433</v>
      </c>
      <c r="C78" s="1808" t="s">
        <v>1437</v>
      </c>
      <c r="D78" s="1808" t="s">
        <v>2168</v>
      </c>
      <c r="E78" s="1806">
        <v>680</v>
      </c>
      <c r="F78" s="1377">
        <v>45.5</v>
      </c>
      <c r="G78" s="1368" t="s">
        <v>294</v>
      </c>
      <c r="H78" s="361">
        <v>16.2</v>
      </c>
      <c r="I78" s="1753"/>
      <c r="J78" s="957">
        <v>35900</v>
      </c>
      <c r="K78" s="1743">
        <f>J78+J79+J80</f>
        <v>104800</v>
      </c>
      <c r="L78" s="1738">
        <v>80900</v>
      </c>
      <c r="N78" s="1366"/>
      <c r="O78" s="1742" t="e">
        <f>#REF!*#REF!</f>
        <v>#REF!</v>
      </c>
      <c r="P78" s="1742" t="e">
        <f>#REF!*(U78+U80)</f>
        <v>#REF!</v>
      </c>
      <c r="Q78" s="1742" t="e">
        <f>#REF!*(V78+V80)</f>
        <v>#REF!</v>
      </c>
      <c r="R78" s="323">
        <v>675</v>
      </c>
      <c r="S78" s="323">
        <v>295</v>
      </c>
      <c r="T78" s="323">
        <v>640</v>
      </c>
      <c r="U78" s="1381">
        <f>(R78/1000)*(S78/1000)*(T78/1000)</f>
        <v>0.12744</v>
      </c>
      <c r="V78" s="335">
        <v>21.4</v>
      </c>
    </row>
    <row r="79" spans="1:22">
      <c r="A79" s="64" t="s">
        <v>469</v>
      </c>
      <c r="B79" s="1807"/>
      <c r="C79" s="1808"/>
      <c r="D79" s="1808"/>
      <c r="E79" s="1806"/>
      <c r="F79" s="1007"/>
      <c r="G79" s="1385" t="s">
        <v>295</v>
      </c>
      <c r="H79" s="362">
        <v>2.5</v>
      </c>
      <c r="I79" s="1753"/>
      <c r="J79" s="878">
        <v>8700</v>
      </c>
      <c r="K79" s="1743"/>
      <c r="L79" s="1750"/>
      <c r="N79" s="1366"/>
      <c r="O79" s="1742"/>
      <c r="P79" s="1742"/>
      <c r="Q79" s="1742"/>
      <c r="R79" s="334">
        <v>715</v>
      </c>
      <c r="S79" s="334">
        <v>123</v>
      </c>
      <c r="T79" s="334">
        <v>715</v>
      </c>
      <c r="U79" s="1381">
        <f t="shared" ref="U79" si="9">(R79/1000)*(S79/1000)*(T79/1000)</f>
        <v>6.2880674999999997E-2</v>
      </c>
      <c r="V79" s="333">
        <v>4.5</v>
      </c>
    </row>
    <row r="80" spans="1:22" ht="18" customHeight="1" thickBot="1">
      <c r="A80" s="64" t="s">
        <v>1427</v>
      </c>
      <c r="B80" s="1775"/>
      <c r="C80" s="1809"/>
      <c r="D80" s="1809"/>
      <c r="E80" s="1804"/>
      <c r="F80" s="1377">
        <v>57</v>
      </c>
      <c r="G80" s="1377" t="s">
        <v>1243</v>
      </c>
      <c r="H80" s="361">
        <v>33.5</v>
      </c>
      <c r="I80" s="1753"/>
      <c r="J80" s="957">
        <v>60200</v>
      </c>
      <c r="K80" s="1744"/>
      <c r="L80" s="1739"/>
      <c r="N80" s="1366"/>
      <c r="O80" s="1742"/>
      <c r="P80" s="1742"/>
      <c r="Q80" s="1742"/>
      <c r="R80" s="323">
        <v>915</v>
      </c>
      <c r="S80" s="323">
        <v>615</v>
      </c>
      <c r="T80" s="323">
        <v>370</v>
      </c>
      <c r="U80" s="1381">
        <f>(R80/1000)*(S80/1000)*(T80/1000)</f>
        <v>0.20820825000000001</v>
      </c>
      <c r="V80" s="335">
        <v>36.1</v>
      </c>
    </row>
    <row r="81" spans="1:22" ht="21" customHeight="1" thickBot="1">
      <c r="A81" s="253" t="s">
        <v>1383</v>
      </c>
      <c r="B81" s="268"/>
      <c r="C81" s="268"/>
      <c r="D81" s="268"/>
      <c r="E81" s="268"/>
      <c r="F81" s="268"/>
      <c r="G81" s="268"/>
      <c r="H81" s="268"/>
      <c r="I81" s="268"/>
      <c r="J81" s="268"/>
      <c r="K81" s="268"/>
      <c r="L81" s="1274"/>
      <c r="N81" s="985"/>
      <c r="O81" s="985"/>
      <c r="P81" s="985"/>
      <c r="Q81" s="985"/>
      <c r="R81" s="323"/>
      <c r="S81" s="323"/>
      <c r="T81" s="323"/>
      <c r="U81" s="332"/>
      <c r="V81" s="985"/>
    </row>
    <row r="82" spans="1:22">
      <c r="A82" s="886" t="s">
        <v>1405</v>
      </c>
      <c r="B82" s="1825" t="s">
        <v>1543</v>
      </c>
      <c r="C82" s="1826"/>
      <c r="D82" s="1826"/>
      <c r="E82" s="1826"/>
      <c r="F82" s="1826"/>
      <c r="G82" s="1826"/>
      <c r="H82" s="1826"/>
      <c r="I82" s="1826"/>
      <c r="J82" s="1827"/>
      <c r="K82" s="978">
        <v>3400</v>
      </c>
      <c r="L82" s="1259">
        <v>2900</v>
      </c>
      <c r="N82" s="985"/>
      <c r="O82" s="985" t="e">
        <f>#REF!*#REF!</f>
        <v>#REF!</v>
      </c>
      <c r="P82" s="985" t="e">
        <f>#REF!*U82</f>
        <v>#REF!</v>
      </c>
      <c r="Q82" s="985" t="e">
        <f>#REF!*V82</f>
        <v>#REF!</v>
      </c>
      <c r="R82" s="325"/>
      <c r="S82" s="325"/>
      <c r="T82" s="325"/>
      <c r="U82" s="332"/>
      <c r="V82" s="985"/>
    </row>
    <row r="83" spans="1:22" ht="26.25" thickBot="1">
      <c r="A83" s="267" t="s">
        <v>1406</v>
      </c>
      <c r="B83" s="1859" t="s">
        <v>1362</v>
      </c>
      <c r="C83" s="1860"/>
      <c r="D83" s="1860"/>
      <c r="E83" s="1860"/>
      <c r="F83" s="1860"/>
      <c r="G83" s="1860"/>
      <c r="H83" s="1860"/>
      <c r="I83" s="1860"/>
      <c r="J83" s="1861"/>
      <c r="K83" s="875">
        <v>3400</v>
      </c>
      <c r="L83" s="1259">
        <v>2900</v>
      </c>
      <c r="N83" s="898" t="s">
        <v>1387</v>
      </c>
      <c r="O83" s="985" t="e">
        <f>#REF!*#REF!</f>
        <v>#REF!</v>
      </c>
      <c r="P83" s="985" t="e">
        <f>#REF!*U83</f>
        <v>#REF!</v>
      </c>
      <c r="Q83" s="985" t="e">
        <f>#REF!*V83</f>
        <v>#REF!</v>
      </c>
      <c r="R83" s="325"/>
      <c r="S83" s="325"/>
      <c r="T83" s="325"/>
      <c r="U83" s="332"/>
      <c r="V83" s="985"/>
    </row>
    <row r="84" spans="1:22" ht="21" customHeight="1" thickBot="1">
      <c r="A84" s="253" t="s">
        <v>1385</v>
      </c>
      <c r="B84" s="268"/>
      <c r="C84" s="268"/>
      <c r="D84" s="268"/>
      <c r="E84" s="268"/>
      <c r="F84" s="268"/>
      <c r="G84" s="268"/>
      <c r="H84" s="268"/>
      <c r="I84" s="268"/>
      <c r="J84" s="268"/>
      <c r="K84" s="268"/>
      <c r="L84" s="428"/>
      <c r="N84" s="985"/>
      <c r="O84" s="985"/>
      <c r="P84" s="985"/>
      <c r="Q84" s="985"/>
      <c r="R84" s="323"/>
      <c r="S84" s="323"/>
      <c r="T84" s="323"/>
      <c r="U84" s="332"/>
      <c r="V84" s="985"/>
    </row>
    <row r="85" spans="1:22">
      <c r="A85" s="740" t="s">
        <v>233</v>
      </c>
      <c r="B85" s="1800" t="s">
        <v>1384</v>
      </c>
      <c r="C85" s="1801"/>
      <c r="D85" s="1801"/>
      <c r="E85" s="1801"/>
      <c r="F85" s="1801"/>
      <c r="G85" s="1801"/>
      <c r="H85" s="1801"/>
      <c r="I85" s="1801"/>
      <c r="J85" s="1802"/>
      <c r="K85" s="874">
        <v>6600</v>
      </c>
      <c r="L85" s="1265">
        <v>5900</v>
      </c>
      <c r="N85" s="697"/>
      <c r="O85" s="985" t="e">
        <f>#REF!*#REF!</f>
        <v>#REF!</v>
      </c>
      <c r="P85" s="985" t="e">
        <f>#REF!*U85</f>
        <v>#REF!</v>
      </c>
      <c r="Q85" s="985" t="e">
        <f>#REF!*V85</f>
        <v>#REF!</v>
      </c>
      <c r="R85" s="325"/>
      <c r="S85" s="325"/>
      <c r="T85" s="325"/>
      <c r="U85" s="332"/>
      <c r="V85" s="985"/>
    </row>
    <row r="86" spans="1:22" ht="25.5">
      <c r="A86" s="886" t="s">
        <v>1363</v>
      </c>
      <c r="B86" s="1825" t="s">
        <v>1364</v>
      </c>
      <c r="C86" s="1826"/>
      <c r="D86" s="1826"/>
      <c r="E86" s="1826"/>
      <c r="F86" s="1826"/>
      <c r="G86" s="1826"/>
      <c r="H86" s="1826"/>
      <c r="I86" s="1826"/>
      <c r="J86" s="1827"/>
      <c r="K86" s="978">
        <v>6600</v>
      </c>
      <c r="L86" s="1265">
        <v>5900</v>
      </c>
      <c r="N86" s="898" t="s">
        <v>1387</v>
      </c>
      <c r="O86" s="985" t="e">
        <f>#REF!*#REF!</f>
        <v>#REF!</v>
      </c>
      <c r="P86" s="985" t="e">
        <f>#REF!*U86</f>
        <v>#REF!</v>
      </c>
      <c r="Q86" s="985" t="e">
        <f>#REF!*V86</f>
        <v>#REF!</v>
      </c>
      <c r="R86" s="325"/>
      <c r="S86" s="325"/>
      <c r="T86" s="325"/>
      <c r="U86" s="332"/>
      <c r="V86" s="985"/>
    </row>
    <row r="87" spans="1:22">
      <c r="A87" s="885" t="s">
        <v>445</v>
      </c>
      <c r="B87" s="1856" t="s">
        <v>1386</v>
      </c>
      <c r="C87" s="1857"/>
      <c r="D87" s="1857"/>
      <c r="E87" s="1857"/>
      <c r="F87" s="1857"/>
      <c r="G87" s="1857"/>
      <c r="H87" s="1857"/>
      <c r="I87" s="1857"/>
      <c r="J87" s="1858"/>
      <c r="K87" s="878">
        <v>15000</v>
      </c>
      <c r="L87" s="1265">
        <v>13900</v>
      </c>
      <c r="N87" s="985"/>
      <c r="O87" s="985" t="e">
        <f>#REF!*#REF!</f>
        <v>#REF!</v>
      </c>
      <c r="P87" s="985" t="e">
        <f>#REF!*U87</f>
        <v>#REF!</v>
      </c>
      <c r="Q87" s="985" t="e">
        <f>#REF!*V87</f>
        <v>#REF!</v>
      </c>
      <c r="R87" s="325"/>
      <c r="S87" s="325"/>
      <c r="T87" s="325"/>
      <c r="U87" s="332"/>
      <c r="V87" s="985"/>
    </row>
    <row r="88" spans="1:22" ht="26.25" thickBot="1">
      <c r="A88" s="885" t="s">
        <v>1366</v>
      </c>
      <c r="B88" s="1856" t="s">
        <v>1365</v>
      </c>
      <c r="C88" s="1857"/>
      <c r="D88" s="1857"/>
      <c r="E88" s="1857"/>
      <c r="F88" s="1857"/>
      <c r="G88" s="1857"/>
      <c r="H88" s="1857"/>
      <c r="I88" s="1857"/>
      <c r="J88" s="1858"/>
      <c r="K88" s="878">
        <v>15000</v>
      </c>
      <c r="L88" s="1265">
        <v>13900</v>
      </c>
      <c r="N88" s="898" t="s">
        <v>1387</v>
      </c>
      <c r="O88" s="985" t="e">
        <f>#REF!*#REF!</f>
        <v>#REF!</v>
      </c>
      <c r="P88" s="985" t="e">
        <f>#REF!*U88</f>
        <v>#REF!</v>
      </c>
      <c r="Q88" s="985" t="e">
        <f>#REF!*V88</f>
        <v>#REF!</v>
      </c>
      <c r="R88" s="325"/>
      <c r="S88" s="325"/>
      <c r="T88" s="325"/>
      <c r="U88" s="332"/>
      <c r="V88" s="985"/>
    </row>
    <row r="89" spans="1:22" ht="28.5" customHeight="1" thickBot="1">
      <c r="A89" s="1765" t="s">
        <v>1542</v>
      </c>
      <c r="B89" s="1766"/>
      <c r="C89" s="1766"/>
      <c r="D89" s="1766"/>
      <c r="E89" s="1766"/>
      <c r="F89" s="1766"/>
      <c r="G89" s="1766"/>
      <c r="H89" s="1766"/>
      <c r="I89" s="1766"/>
      <c r="J89" s="1766"/>
      <c r="K89" s="1766"/>
      <c r="L89" s="1394"/>
      <c r="N89" s="198"/>
      <c r="O89" s="985"/>
      <c r="P89" s="985"/>
      <c r="Q89" s="985"/>
      <c r="R89" s="329"/>
      <c r="S89" s="329"/>
      <c r="T89" s="329"/>
      <c r="U89" s="331"/>
      <c r="V89" s="197"/>
    </row>
    <row r="90" spans="1:22" ht="28.5" customHeight="1" thickBot="1">
      <c r="A90" s="1447" t="s">
        <v>584</v>
      </c>
      <c r="B90" s="1448"/>
      <c r="C90" s="1448"/>
      <c r="D90" s="1448"/>
      <c r="E90" s="1448"/>
      <c r="F90" s="1448"/>
      <c r="G90" s="1448"/>
      <c r="H90" s="1448"/>
      <c r="I90" s="1449"/>
      <c r="J90" s="1747" t="s">
        <v>1223</v>
      </c>
      <c r="K90" s="1748"/>
      <c r="L90" s="1269"/>
      <c r="N90" s="196"/>
      <c r="O90" s="985"/>
      <c r="P90" s="985"/>
      <c r="Q90" s="985"/>
      <c r="R90" s="328"/>
      <c r="S90" s="328"/>
      <c r="T90" s="328"/>
      <c r="U90" s="331"/>
      <c r="V90" s="197"/>
    </row>
    <row r="91" spans="1:22" ht="20.25" customHeight="1">
      <c r="A91" s="126" t="s">
        <v>1204</v>
      </c>
      <c r="B91" s="991" t="s">
        <v>1541</v>
      </c>
      <c r="C91" s="991" t="s">
        <v>1540</v>
      </c>
      <c r="D91" s="113" t="s">
        <v>1539</v>
      </c>
      <c r="E91" s="992" t="s">
        <v>132</v>
      </c>
      <c r="F91" s="991">
        <v>55</v>
      </c>
      <c r="G91" s="1002" t="s">
        <v>1243</v>
      </c>
      <c r="H91" s="336">
        <v>31.6</v>
      </c>
      <c r="I91" s="1844" t="s">
        <v>222</v>
      </c>
      <c r="J91" s="876">
        <v>83200</v>
      </c>
      <c r="K91" s="438" t="s">
        <v>132</v>
      </c>
      <c r="L91" s="1270">
        <v>64500</v>
      </c>
      <c r="N91" s="697"/>
      <c r="O91" s="985" t="e">
        <f>#REF!*#REF!</f>
        <v>#REF!</v>
      </c>
      <c r="P91" s="985" t="e">
        <f>#REF!*U91</f>
        <v>#REF!</v>
      </c>
      <c r="Q91" s="985" t="e">
        <f>#REF!*V91</f>
        <v>#REF!</v>
      </c>
      <c r="R91" s="323">
        <v>915</v>
      </c>
      <c r="S91" s="323">
        <v>615</v>
      </c>
      <c r="T91" s="323">
        <v>370</v>
      </c>
      <c r="U91" s="997">
        <f t="shared" ref="U91:U97" si="10">(R91/1000)*(S91/1000)*(T91/1000)</f>
        <v>0.20820825000000001</v>
      </c>
      <c r="V91" s="333">
        <v>34.700000000000003</v>
      </c>
    </row>
    <row r="92" spans="1:22" ht="20.25" customHeight="1">
      <c r="A92" s="126" t="s">
        <v>1205</v>
      </c>
      <c r="B92" s="991" t="s">
        <v>1538</v>
      </c>
      <c r="C92" s="991" t="s">
        <v>1537</v>
      </c>
      <c r="D92" s="113" t="s">
        <v>1536</v>
      </c>
      <c r="E92" s="992" t="s">
        <v>132</v>
      </c>
      <c r="F92" s="991">
        <v>54</v>
      </c>
      <c r="G92" s="1002" t="s">
        <v>1243</v>
      </c>
      <c r="H92" s="336">
        <v>35</v>
      </c>
      <c r="I92" s="1845"/>
      <c r="J92" s="876">
        <v>107000</v>
      </c>
      <c r="K92" s="438" t="s">
        <v>132</v>
      </c>
      <c r="L92" s="1265">
        <v>82500</v>
      </c>
      <c r="N92" s="985"/>
      <c r="O92" s="985" t="e">
        <f>#REF!*#REF!</f>
        <v>#REF!</v>
      </c>
      <c r="P92" s="985" t="e">
        <f>#REF!*U92</f>
        <v>#REF!</v>
      </c>
      <c r="Q92" s="985" t="e">
        <f>#REF!*V92</f>
        <v>#REF!</v>
      </c>
      <c r="R92" s="323">
        <v>915</v>
      </c>
      <c r="S92" s="323">
        <v>615</v>
      </c>
      <c r="T92" s="323">
        <v>370</v>
      </c>
      <c r="U92" s="997">
        <f t="shared" si="10"/>
        <v>0.20820825000000001</v>
      </c>
      <c r="V92" s="333">
        <v>38</v>
      </c>
    </row>
    <row r="93" spans="1:22" ht="20.25" customHeight="1">
      <c r="A93" s="128" t="s">
        <v>1206</v>
      </c>
      <c r="B93" s="1001" t="s">
        <v>1535</v>
      </c>
      <c r="C93" s="1001" t="s">
        <v>1534</v>
      </c>
      <c r="D93" s="65" t="s">
        <v>1533</v>
      </c>
      <c r="E93" s="992" t="s">
        <v>132</v>
      </c>
      <c r="F93" s="1001">
        <v>55</v>
      </c>
      <c r="G93" s="1000" t="s">
        <v>1238</v>
      </c>
      <c r="H93" s="337">
        <v>43.3</v>
      </c>
      <c r="I93" s="1845"/>
      <c r="J93" s="876">
        <v>113300</v>
      </c>
      <c r="K93" s="438" t="s">
        <v>132</v>
      </c>
      <c r="L93" s="1265">
        <v>87500</v>
      </c>
      <c r="N93" s="985"/>
      <c r="O93" s="985" t="e">
        <f>#REF!*#REF!</f>
        <v>#REF!</v>
      </c>
      <c r="P93" s="985" t="e">
        <f>#REF!*U93</f>
        <v>#REF!</v>
      </c>
      <c r="Q93" s="985" t="e">
        <f>#REF!*V93</f>
        <v>#REF!</v>
      </c>
      <c r="R93" s="323">
        <v>1030</v>
      </c>
      <c r="S93" s="323">
        <v>750</v>
      </c>
      <c r="T93" s="323">
        <v>438</v>
      </c>
      <c r="U93" s="997">
        <f t="shared" si="10"/>
        <v>0.33835499999999996</v>
      </c>
      <c r="V93" s="333">
        <v>47.1</v>
      </c>
    </row>
    <row r="94" spans="1:22" ht="20.25" customHeight="1">
      <c r="A94" s="128" t="s">
        <v>1207</v>
      </c>
      <c r="B94" s="1001" t="s">
        <v>1532</v>
      </c>
      <c r="C94" s="1001" t="s">
        <v>1531</v>
      </c>
      <c r="D94" s="65" t="s">
        <v>1530</v>
      </c>
      <c r="E94" s="992" t="s">
        <v>132</v>
      </c>
      <c r="F94" s="1001">
        <v>55</v>
      </c>
      <c r="G94" s="1000" t="s">
        <v>1238</v>
      </c>
      <c r="H94" s="337">
        <v>48</v>
      </c>
      <c r="I94" s="1845"/>
      <c r="J94" s="876">
        <v>125000</v>
      </c>
      <c r="K94" s="438" t="s">
        <v>132</v>
      </c>
      <c r="L94" s="1265">
        <v>96500</v>
      </c>
      <c r="N94" s="985"/>
      <c r="O94" s="985" t="e">
        <f>#REF!*#REF!</f>
        <v>#REF!</v>
      </c>
      <c r="P94" s="985" t="e">
        <f>#REF!*U94</f>
        <v>#REF!</v>
      </c>
      <c r="Q94" s="985" t="e">
        <f>#REF!*V94</f>
        <v>#REF!</v>
      </c>
      <c r="R94" s="323">
        <v>1030</v>
      </c>
      <c r="S94" s="323">
        <v>750</v>
      </c>
      <c r="T94" s="323">
        <v>438</v>
      </c>
      <c r="U94" s="997">
        <f t="shared" si="10"/>
        <v>0.33835499999999996</v>
      </c>
      <c r="V94" s="333">
        <v>51.8</v>
      </c>
    </row>
    <row r="95" spans="1:22">
      <c r="A95" s="128" t="s">
        <v>1208</v>
      </c>
      <c r="B95" s="1001" t="s">
        <v>1529</v>
      </c>
      <c r="C95" s="1001" t="s">
        <v>1528</v>
      </c>
      <c r="D95" s="65" t="s">
        <v>1527</v>
      </c>
      <c r="E95" s="992" t="s">
        <v>132</v>
      </c>
      <c r="F95" s="1001">
        <v>63</v>
      </c>
      <c r="G95" s="1000" t="s">
        <v>360</v>
      </c>
      <c r="H95" s="337">
        <v>62.1</v>
      </c>
      <c r="I95" s="1845"/>
      <c r="J95" s="876">
        <v>127800</v>
      </c>
      <c r="K95" s="438" t="s">
        <v>132</v>
      </c>
      <c r="L95" s="1265">
        <v>98500</v>
      </c>
      <c r="N95" s="985"/>
      <c r="O95" s="985" t="e">
        <f>#REF!*#REF!</f>
        <v>#REF!</v>
      </c>
      <c r="P95" s="985" t="e">
        <f>#REF!*U95</f>
        <v>#REF!</v>
      </c>
      <c r="Q95" s="985" t="e">
        <f>#REF!*V95</f>
        <v>#REF!</v>
      </c>
      <c r="R95" s="323">
        <v>1090</v>
      </c>
      <c r="S95" s="323">
        <v>885</v>
      </c>
      <c r="T95" s="323">
        <v>500</v>
      </c>
      <c r="U95" s="997">
        <f t="shared" si="10"/>
        <v>0.48232500000000006</v>
      </c>
      <c r="V95" s="333">
        <v>67.7</v>
      </c>
    </row>
    <row r="96" spans="1:22">
      <c r="A96" s="128" t="s">
        <v>1209</v>
      </c>
      <c r="B96" s="1001" t="s">
        <v>1526</v>
      </c>
      <c r="C96" s="1001" t="s">
        <v>1525</v>
      </c>
      <c r="D96" s="65" t="s">
        <v>1524</v>
      </c>
      <c r="E96" s="992" t="s">
        <v>132</v>
      </c>
      <c r="F96" s="1001">
        <v>62.5</v>
      </c>
      <c r="G96" s="1000" t="s">
        <v>360</v>
      </c>
      <c r="H96" s="337">
        <v>68.8</v>
      </c>
      <c r="I96" s="1845"/>
      <c r="J96" s="876">
        <v>217900</v>
      </c>
      <c r="K96" s="438" t="s">
        <v>132</v>
      </c>
      <c r="L96" s="1265">
        <v>167900</v>
      </c>
      <c r="N96" s="985"/>
      <c r="O96" s="985" t="e">
        <f>#REF!*#REF!</f>
        <v>#REF!</v>
      </c>
      <c r="P96" s="985" t="e">
        <f>#REF!*U96</f>
        <v>#REF!</v>
      </c>
      <c r="Q96" s="985" t="e">
        <f>#REF!*V96</f>
        <v>#REF!</v>
      </c>
      <c r="R96" s="323">
        <v>1090</v>
      </c>
      <c r="S96" s="323">
        <v>885</v>
      </c>
      <c r="T96" s="323">
        <v>500</v>
      </c>
      <c r="U96" s="997">
        <f t="shared" si="10"/>
        <v>0.48232500000000006</v>
      </c>
      <c r="V96" s="333">
        <v>75.599999999999994</v>
      </c>
    </row>
    <row r="97" spans="1:22" ht="21" thickBot="1">
      <c r="A97" s="127" t="s">
        <v>1210</v>
      </c>
      <c r="B97" s="987" t="s">
        <v>1523</v>
      </c>
      <c r="C97" s="987" t="s">
        <v>1522</v>
      </c>
      <c r="D97" s="367" t="s">
        <v>1521</v>
      </c>
      <c r="E97" s="992" t="s">
        <v>132</v>
      </c>
      <c r="F97" s="987">
        <v>61.5</v>
      </c>
      <c r="G97" s="1003" t="s">
        <v>360</v>
      </c>
      <c r="H97" s="368">
        <v>74.099999999999994</v>
      </c>
      <c r="I97" s="1790"/>
      <c r="J97" s="876">
        <v>224200</v>
      </c>
      <c r="K97" s="438" t="s">
        <v>132</v>
      </c>
      <c r="L97" s="1271">
        <v>172900</v>
      </c>
      <c r="N97" s="985"/>
      <c r="O97" s="985" t="e">
        <f>#REF!*#REF!</f>
        <v>#REF!</v>
      </c>
      <c r="P97" s="985" t="e">
        <f>#REF!*U97</f>
        <v>#REF!</v>
      </c>
      <c r="Q97" s="985" t="e">
        <f>#REF!*V97</f>
        <v>#REF!</v>
      </c>
      <c r="R97" s="323">
        <v>1090</v>
      </c>
      <c r="S97" s="323">
        <v>885</v>
      </c>
      <c r="T97" s="323">
        <v>500</v>
      </c>
      <c r="U97" s="997">
        <f t="shared" si="10"/>
        <v>0.48232500000000006</v>
      </c>
      <c r="V97" s="333">
        <v>79.5</v>
      </c>
    </row>
    <row r="98" spans="1:22" ht="53.25" customHeight="1" thickBot="1">
      <c r="A98" s="1447" t="s">
        <v>1520</v>
      </c>
      <c r="B98" s="1448"/>
      <c r="C98" s="1448"/>
      <c r="D98" s="1448"/>
      <c r="E98" s="1448"/>
      <c r="F98" s="1448"/>
      <c r="G98" s="1448"/>
      <c r="H98" s="1448"/>
      <c r="I98" s="1449"/>
      <c r="J98" s="1747" t="s">
        <v>1239</v>
      </c>
      <c r="K98" s="1748"/>
      <c r="L98" s="1272"/>
      <c r="N98" s="1393" t="s">
        <v>467</v>
      </c>
      <c r="O98" s="985"/>
      <c r="P98" s="985"/>
      <c r="Q98" s="985"/>
      <c r="R98" s="323"/>
      <c r="S98" s="323"/>
      <c r="T98" s="323"/>
      <c r="U98" s="997"/>
      <c r="V98" s="333"/>
    </row>
    <row r="99" spans="1:22">
      <c r="A99" s="128" t="s">
        <v>1211</v>
      </c>
      <c r="B99" s="1001">
        <v>2.0499999999999998</v>
      </c>
      <c r="C99" s="1001">
        <v>2.35</v>
      </c>
      <c r="D99" s="370">
        <v>0.02</v>
      </c>
      <c r="E99" s="371">
        <v>520</v>
      </c>
      <c r="F99" s="1000">
        <v>26</v>
      </c>
      <c r="G99" s="1002" t="s">
        <v>451</v>
      </c>
      <c r="H99" s="1000">
        <v>7.6</v>
      </c>
      <c r="I99" s="1770" t="s">
        <v>223</v>
      </c>
      <c r="J99" s="996">
        <v>16100</v>
      </c>
      <c r="K99" s="438" t="s">
        <v>132</v>
      </c>
      <c r="L99" s="1270">
        <v>12500</v>
      </c>
      <c r="N99" s="985"/>
      <c r="O99" s="985" t="e">
        <f>#REF!*#REF!</f>
        <v>#REF!</v>
      </c>
      <c r="P99" s="985" t="e">
        <f>#REF!*U99</f>
        <v>#REF!</v>
      </c>
      <c r="Q99" s="985" t="e">
        <f>#REF!*V99</f>
        <v>#REF!</v>
      </c>
      <c r="R99" s="323">
        <v>870</v>
      </c>
      <c r="S99" s="323">
        <v>360</v>
      </c>
      <c r="T99" s="323">
        <v>285</v>
      </c>
      <c r="U99" s="997">
        <f>(R99/1000)*(S99/1000)*(T99/1000)</f>
        <v>8.926199999999998E-2</v>
      </c>
      <c r="V99" s="333">
        <v>9.6999999999999993</v>
      </c>
    </row>
    <row r="100" spans="1:22">
      <c r="A100" s="128" t="s">
        <v>1212</v>
      </c>
      <c r="B100" s="1001">
        <v>2.64</v>
      </c>
      <c r="C100" s="1001">
        <v>2.93</v>
      </c>
      <c r="D100" s="370">
        <v>0.02</v>
      </c>
      <c r="E100" s="371">
        <v>520</v>
      </c>
      <c r="F100" s="1000">
        <v>26</v>
      </c>
      <c r="G100" s="1002" t="s">
        <v>451</v>
      </c>
      <c r="H100" s="1000">
        <v>7.6</v>
      </c>
      <c r="I100" s="1771"/>
      <c r="J100" s="996">
        <v>17000</v>
      </c>
      <c r="K100" s="438" t="s">
        <v>132</v>
      </c>
      <c r="L100" s="1265">
        <v>13500</v>
      </c>
      <c r="N100" s="985"/>
      <c r="O100" s="985" t="e">
        <f>#REF!*#REF!</f>
        <v>#REF!</v>
      </c>
      <c r="P100" s="985" t="e">
        <f>#REF!*U100</f>
        <v>#REF!</v>
      </c>
      <c r="Q100" s="985" t="e">
        <f>#REF!*V100</f>
        <v>#REF!</v>
      </c>
      <c r="R100" s="323">
        <v>870</v>
      </c>
      <c r="S100" s="323">
        <v>360</v>
      </c>
      <c r="T100" s="323">
        <v>285</v>
      </c>
      <c r="U100" s="997">
        <f>(R100/1000)*(S100/1000)*(T100/1000)</f>
        <v>8.926199999999998E-2</v>
      </c>
      <c r="V100" s="333">
        <v>9.6999999999999993</v>
      </c>
    </row>
    <row r="101" spans="1:22">
      <c r="A101" s="128" t="s">
        <v>1213</v>
      </c>
      <c r="B101" s="1001">
        <v>3.52</v>
      </c>
      <c r="C101" s="1001">
        <v>3.81</v>
      </c>
      <c r="D101" s="370">
        <v>0.02</v>
      </c>
      <c r="E101" s="981">
        <v>600</v>
      </c>
      <c r="F101" s="1000">
        <v>26</v>
      </c>
      <c r="G101" s="1000" t="s">
        <v>451</v>
      </c>
      <c r="H101" s="1000">
        <v>7.6</v>
      </c>
      <c r="I101" s="1771"/>
      <c r="J101" s="996">
        <v>19500</v>
      </c>
      <c r="K101" s="438" t="s">
        <v>132</v>
      </c>
      <c r="L101" s="1265">
        <v>15500</v>
      </c>
      <c r="N101" s="985"/>
      <c r="O101" s="985" t="e">
        <f>#REF!*#REF!</f>
        <v>#REF!</v>
      </c>
      <c r="P101" s="985" t="e">
        <f>#REF!*U101</f>
        <v>#REF!</v>
      </c>
      <c r="Q101" s="985" t="e">
        <f>#REF!*V101</f>
        <v>#REF!</v>
      </c>
      <c r="R101" s="323">
        <v>870</v>
      </c>
      <c r="S101" s="323">
        <v>360</v>
      </c>
      <c r="T101" s="323">
        <v>285</v>
      </c>
      <c r="U101" s="997">
        <f>(R101/1000)*(S101/1000)*(T101/1000)</f>
        <v>8.926199999999998E-2</v>
      </c>
      <c r="V101" s="333">
        <v>9.8000000000000007</v>
      </c>
    </row>
    <row r="102" spans="1:22">
      <c r="A102" s="127" t="s">
        <v>1214</v>
      </c>
      <c r="B102" s="987">
        <v>5.28</v>
      </c>
      <c r="C102" s="987">
        <v>5.57</v>
      </c>
      <c r="D102" s="372">
        <v>3.4000000000000002E-2</v>
      </c>
      <c r="E102" s="989">
        <v>840</v>
      </c>
      <c r="F102" s="1003">
        <v>30</v>
      </c>
      <c r="G102" s="1003" t="s">
        <v>455</v>
      </c>
      <c r="H102" s="1003">
        <v>10</v>
      </c>
      <c r="I102" s="1771"/>
      <c r="J102" s="996">
        <v>23900</v>
      </c>
      <c r="K102" s="438" t="s">
        <v>132</v>
      </c>
      <c r="L102" s="1265">
        <v>18500</v>
      </c>
      <c r="N102" s="985"/>
      <c r="O102" s="985" t="e">
        <f>#REF!*#REF!</f>
        <v>#REF!</v>
      </c>
      <c r="P102" s="985" t="e">
        <f>#REF!*U102</f>
        <v>#REF!</v>
      </c>
      <c r="Q102" s="985" t="e">
        <f>#REF!*V102</f>
        <v>#REF!</v>
      </c>
      <c r="R102" s="323">
        <v>1035</v>
      </c>
      <c r="S102" s="323">
        <v>380</v>
      </c>
      <c r="T102" s="323">
        <v>305</v>
      </c>
      <c r="U102" s="997">
        <f>(R102/1000)*(S102/1000)*(T102/1000)</f>
        <v>0.11995649999999999</v>
      </c>
      <c r="V102" s="333">
        <v>13</v>
      </c>
    </row>
    <row r="103" spans="1:22" ht="21" thickBot="1">
      <c r="A103" s="127" t="s">
        <v>1215</v>
      </c>
      <c r="B103" s="986">
        <v>7.03</v>
      </c>
      <c r="C103" s="987">
        <v>7.33</v>
      </c>
      <c r="D103" s="1004">
        <v>6.2E-2</v>
      </c>
      <c r="E103" s="989">
        <v>980</v>
      </c>
      <c r="F103" s="1003">
        <v>34.5</v>
      </c>
      <c r="G103" s="1003" t="s">
        <v>458</v>
      </c>
      <c r="H103" s="1003">
        <v>12.3</v>
      </c>
      <c r="I103" s="1771"/>
      <c r="J103" s="996">
        <v>29500</v>
      </c>
      <c r="K103" s="438" t="s">
        <v>132</v>
      </c>
      <c r="L103" s="1271">
        <v>22900</v>
      </c>
      <c r="N103" s="985"/>
      <c r="O103" s="985" t="e">
        <f>#REF!*#REF!</f>
        <v>#REF!</v>
      </c>
      <c r="P103" s="985" t="e">
        <f>#REF!*U103</f>
        <v>#REF!</v>
      </c>
      <c r="Q103" s="985" t="e">
        <f>#REF!*V103</f>
        <v>#REF!</v>
      </c>
      <c r="R103" s="323">
        <v>1120</v>
      </c>
      <c r="S103" s="323">
        <v>405</v>
      </c>
      <c r="T103" s="323">
        <v>310</v>
      </c>
      <c r="U103" s="997">
        <f>(R103/1000)*(S103/1000)*(T103/1000)</f>
        <v>0.14061600000000002</v>
      </c>
      <c r="V103" s="333">
        <v>15.8</v>
      </c>
    </row>
    <row r="104" spans="1:22" ht="80.25" customHeight="1" thickBot="1">
      <c r="A104" s="1550" t="s">
        <v>1866</v>
      </c>
      <c r="B104" s="1551"/>
      <c r="C104" s="1551"/>
      <c r="D104" s="1551"/>
      <c r="E104" s="1551"/>
      <c r="F104" s="1551"/>
      <c r="G104" s="1551"/>
      <c r="H104" s="1551"/>
      <c r="I104" s="1552"/>
      <c r="J104" s="1842" t="s">
        <v>1445</v>
      </c>
      <c r="K104" s="1843"/>
      <c r="L104" s="1272"/>
      <c r="N104" s="196"/>
      <c r="O104" s="985"/>
      <c r="P104" s="985"/>
      <c r="Q104" s="985"/>
      <c r="R104" s="323"/>
      <c r="S104" s="323"/>
      <c r="T104" s="323"/>
      <c r="U104" s="997"/>
      <c r="V104" s="333"/>
    </row>
    <row r="105" spans="1:22">
      <c r="A105" s="1391" t="s">
        <v>2135</v>
      </c>
      <c r="B105" s="262">
        <v>2.0499999999999998</v>
      </c>
      <c r="C105" s="262">
        <v>2.35</v>
      </c>
      <c r="D105" s="1396">
        <v>0.08</v>
      </c>
      <c r="E105" s="1397">
        <v>460</v>
      </c>
      <c r="F105" s="355">
        <v>22</v>
      </c>
      <c r="G105" s="355" t="s">
        <v>1419</v>
      </c>
      <c r="H105" s="355">
        <v>8</v>
      </c>
      <c r="I105" s="1791" t="s">
        <v>223</v>
      </c>
      <c r="J105" s="942">
        <v>18000</v>
      </c>
      <c r="K105" s="1376" t="s">
        <v>132</v>
      </c>
      <c r="L105" s="1374">
        <v>13900</v>
      </c>
      <c r="N105" s="1366"/>
      <c r="O105" s="1366" t="e">
        <f>#REF!*#REF!</f>
        <v>#REF!</v>
      </c>
      <c r="P105" s="1366" t="e">
        <f>#REF!*U105</f>
        <v>#REF!</v>
      </c>
      <c r="Q105" s="1366" t="e">
        <f>#REF!*V105</f>
        <v>#REF!</v>
      </c>
      <c r="R105" s="323">
        <v>790</v>
      </c>
      <c r="S105" s="323">
        <v>370</v>
      </c>
      <c r="T105" s="323">
        <v>270</v>
      </c>
      <c r="U105" s="1381">
        <f t="shared" ref="U105" si="11">(R105/1000)*(S105/1000)*(T105/1000)</f>
        <v>7.8921000000000005E-2</v>
      </c>
      <c r="V105" s="335">
        <v>10.6</v>
      </c>
    </row>
    <row r="106" spans="1:22">
      <c r="A106" s="788" t="s">
        <v>1431</v>
      </c>
      <c r="B106" s="1378">
        <v>2.64</v>
      </c>
      <c r="C106" s="1378">
        <v>2.93</v>
      </c>
      <c r="D106" s="370">
        <v>0.08</v>
      </c>
      <c r="E106" s="371">
        <v>460</v>
      </c>
      <c r="F106" s="1385">
        <v>22</v>
      </c>
      <c r="G106" s="1385" t="s">
        <v>1419</v>
      </c>
      <c r="H106" s="1385">
        <v>8</v>
      </c>
      <c r="I106" s="1792"/>
      <c r="J106" s="943">
        <v>19400</v>
      </c>
      <c r="K106" s="1371" t="s">
        <v>132</v>
      </c>
      <c r="L106" s="1372">
        <v>14900</v>
      </c>
      <c r="N106" s="985"/>
      <c r="O106" s="985" t="e">
        <f>#REF!*#REF!</f>
        <v>#REF!</v>
      </c>
      <c r="P106" s="985" t="e">
        <f>#REF!*U106</f>
        <v>#REF!</v>
      </c>
      <c r="Q106" s="985" t="e">
        <f>#REF!*V106</f>
        <v>#REF!</v>
      </c>
      <c r="R106" s="323">
        <v>790</v>
      </c>
      <c r="S106" s="323">
        <v>370</v>
      </c>
      <c r="T106" s="323">
        <v>270</v>
      </c>
      <c r="U106" s="1357">
        <f t="shared" ref="U106" si="12">(R106/1000)*(S106/1000)*(T106/1000)</f>
        <v>7.8921000000000005E-2</v>
      </c>
      <c r="V106" s="335">
        <v>10.6</v>
      </c>
    </row>
    <row r="107" spans="1:22">
      <c r="A107" s="788" t="s">
        <v>1430</v>
      </c>
      <c r="B107" s="1378">
        <v>3.52</v>
      </c>
      <c r="C107" s="1378">
        <v>3.81</v>
      </c>
      <c r="D107" s="370">
        <v>0.12</v>
      </c>
      <c r="E107" s="1379">
        <v>530</v>
      </c>
      <c r="F107" s="1385">
        <v>22</v>
      </c>
      <c r="G107" s="1385" t="s">
        <v>1442</v>
      </c>
      <c r="H107" s="1385">
        <v>8.6999999999999993</v>
      </c>
      <c r="I107" s="1792"/>
      <c r="J107" s="943">
        <v>22500</v>
      </c>
      <c r="K107" s="1371" t="s">
        <v>132</v>
      </c>
      <c r="L107" s="1372">
        <v>17500</v>
      </c>
      <c r="N107" s="985"/>
      <c r="O107" s="985" t="e">
        <f>#REF!*#REF!</f>
        <v>#REF!</v>
      </c>
      <c r="P107" s="985" t="e">
        <f>#REF!*U107</f>
        <v>#REF!</v>
      </c>
      <c r="Q107" s="985" t="e">
        <f>#REF!*V107</f>
        <v>#REF!</v>
      </c>
      <c r="R107" s="323">
        <v>875</v>
      </c>
      <c r="S107" s="323">
        <v>375</v>
      </c>
      <c r="T107" s="323">
        <v>285</v>
      </c>
      <c r="U107" s="1357">
        <f t="shared" ref="U107:U109" si="13">(R107/1000)*(S107/1000)*(T107/1000)</f>
        <v>9.3515624999999991E-2</v>
      </c>
      <c r="V107" s="335">
        <v>11.5</v>
      </c>
    </row>
    <row r="108" spans="1:22">
      <c r="A108" s="788" t="s">
        <v>1426</v>
      </c>
      <c r="B108" s="1378">
        <v>5.28</v>
      </c>
      <c r="C108" s="1378">
        <v>5.57</v>
      </c>
      <c r="D108" s="370">
        <v>0.56000000000000005</v>
      </c>
      <c r="E108" s="1379">
        <v>800</v>
      </c>
      <c r="F108" s="1385">
        <v>31</v>
      </c>
      <c r="G108" s="1385" t="s">
        <v>1443</v>
      </c>
      <c r="H108" s="1385">
        <v>11.2</v>
      </c>
      <c r="I108" s="1792"/>
      <c r="J108" s="943">
        <v>25100</v>
      </c>
      <c r="K108" s="1371" t="s">
        <v>132</v>
      </c>
      <c r="L108" s="1372">
        <v>19500</v>
      </c>
      <c r="N108" s="985"/>
      <c r="O108" s="985" t="e">
        <f>#REF!*#REF!</f>
        <v>#REF!</v>
      </c>
      <c r="P108" s="985" t="e">
        <f>#REF!*U108</f>
        <v>#REF!</v>
      </c>
      <c r="Q108" s="985" t="e">
        <f>#REF!*V108</f>
        <v>#REF!</v>
      </c>
      <c r="R108" s="323">
        <v>1045</v>
      </c>
      <c r="S108" s="323">
        <v>405</v>
      </c>
      <c r="T108" s="323">
        <v>305</v>
      </c>
      <c r="U108" s="1357">
        <f t="shared" si="13"/>
        <v>0.12908362500000001</v>
      </c>
      <c r="V108" s="335">
        <v>14.6</v>
      </c>
    </row>
    <row r="109" spans="1:22" ht="21" thickBot="1">
      <c r="A109" s="1398" t="s">
        <v>1428</v>
      </c>
      <c r="B109" s="356">
        <v>7.03</v>
      </c>
      <c r="C109" s="263">
        <v>7.33</v>
      </c>
      <c r="D109" s="263">
        <v>0.42</v>
      </c>
      <c r="E109" s="365">
        <v>1090</v>
      </c>
      <c r="F109" s="349">
        <v>34.5</v>
      </c>
      <c r="G109" s="349" t="s">
        <v>1444</v>
      </c>
      <c r="H109" s="349">
        <v>13.6</v>
      </c>
      <c r="I109" s="1793"/>
      <c r="J109" s="944">
        <v>32400</v>
      </c>
      <c r="K109" s="1375" t="s">
        <v>132</v>
      </c>
      <c r="L109" s="1373">
        <v>24900</v>
      </c>
      <c r="N109" s="985"/>
      <c r="O109" s="985" t="e">
        <f>#REF!*#REF!</f>
        <v>#REF!</v>
      </c>
      <c r="P109" s="985" t="e">
        <f>#REF!*U109</f>
        <v>#REF!</v>
      </c>
      <c r="Q109" s="985" t="e">
        <f>#REF!*V109</f>
        <v>#REF!</v>
      </c>
      <c r="R109" s="323">
        <v>1155</v>
      </c>
      <c r="S109" s="323">
        <v>415</v>
      </c>
      <c r="T109" s="323">
        <v>315</v>
      </c>
      <c r="U109" s="1357">
        <f t="shared" si="13"/>
        <v>0.15098737500000001</v>
      </c>
      <c r="V109" s="335">
        <v>17.399999999999999</v>
      </c>
    </row>
    <row r="110" spans="1:22" ht="80.25" customHeight="1" thickBot="1">
      <c r="A110" s="1668" t="s">
        <v>2155</v>
      </c>
      <c r="B110" s="1669"/>
      <c r="C110" s="1669"/>
      <c r="D110" s="1669"/>
      <c r="E110" s="1669"/>
      <c r="F110" s="1669"/>
      <c r="G110" s="1669"/>
      <c r="H110" s="1669"/>
      <c r="I110" s="1670"/>
      <c r="J110" s="1794" t="s">
        <v>1445</v>
      </c>
      <c r="K110" s="1795"/>
      <c r="L110" s="1272"/>
      <c r="N110" s="196"/>
      <c r="O110" s="1366"/>
      <c r="P110" s="1366"/>
      <c r="Q110" s="1366"/>
      <c r="R110" s="323"/>
      <c r="S110" s="323"/>
      <c r="T110" s="323"/>
      <c r="U110" s="1381"/>
      <c r="V110" s="333"/>
    </row>
    <row r="111" spans="1:22">
      <c r="A111" s="675" t="s">
        <v>2136</v>
      </c>
      <c r="B111" s="1378">
        <v>2.0499999999999998</v>
      </c>
      <c r="C111" s="1378">
        <v>2.35</v>
      </c>
      <c r="D111" s="370">
        <v>0.08</v>
      </c>
      <c r="E111" s="371">
        <v>460</v>
      </c>
      <c r="F111" s="1385">
        <v>22</v>
      </c>
      <c r="G111" s="1386" t="s">
        <v>1419</v>
      </c>
      <c r="H111" s="1385">
        <v>8</v>
      </c>
      <c r="I111" s="1770" t="s">
        <v>223</v>
      </c>
      <c r="J111" s="1382">
        <v>19900</v>
      </c>
      <c r="K111" s="438" t="s">
        <v>132</v>
      </c>
      <c r="L111" s="1374">
        <v>15500</v>
      </c>
      <c r="N111" s="1366"/>
      <c r="O111" s="1366" t="e">
        <f>#REF!*#REF!</f>
        <v>#REF!</v>
      </c>
      <c r="P111" s="1366" t="e">
        <f>#REF!*U111</f>
        <v>#REF!</v>
      </c>
      <c r="Q111" s="1366" t="e">
        <f>#REF!*V111</f>
        <v>#REF!</v>
      </c>
      <c r="R111" s="323">
        <v>790</v>
      </c>
      <c r="S111" s="323">
        <v>370</v>
      </c>
      <c r="T111" s="323">
        <v>270</v>
      </c>
      <c r="U111" s="1381">
        <f t="shared" ref="U111:U115" si="14">(R111/1000)*(S111/1000)*(T111/1000)</f>
        <v>7.8921000000000005E-2</v>
      </c>
      <c r="V111" s="335">
        <v>10.6</v>
      </c>
    </row>
    <row r="112" spans="1:22">
      <c r="A112" s="675" t="s">
        <v>2131</v>
      </c>
      <c r="B112" s="1378">
        <v>2.64</v>
      </c>
      <c r="C112" s="1378">
        <v>2.93</v>
      </c>
      <c r="D112" s="370">
        <v>0.08</v>
      </c>
      <c r="E112" s="371">
        <v>460</v>
      </c>
      <c r="F112" s="1385">
        <v>22</v>
      </c>
      <c r="G112" s="1386" t="s">
        <v>1419</v>
      </c>
      <c r="H112" s="1385">
        <v>8</v>
      </c>
      <c r="I112" s="1771"/>
      <c r="J112" s="1382">
        <v>21600</v>
      </c>
      <c r="K112" s="438" t="s">
        <v>132</v>
      </c>
      <c r="L112" s="1372">
        <v>16900</v>
      </c>
      <c r="N112" s="1366"/>
      <c r="O112" s="1366" t="e">
        <f>#REF!*#REF!</f>
        <v>#REF!</v>
      </c>
      <c r="P112" s="1366" t="e">
        <f>#REF!*U112</f>
        <v>#REF!</v>
      </c>
      <c r="Q112" s="1366" t="e">
        <f>#REF!*V112</f>
        <v>#REF!</v>
      </c>
      <c r="R112" s="323">
        <v>790</v>
      </c>
      <c r="S112" s="323">
        <v>370</v>
      </c>
      <c r="T112" s="323">
        <v>270</v>
      </c>
      <c r="U112" s="1381">
        <f t="shared" si="14"/>
        <v>7.8921000000000005E-2</v>
      </c>
      <c r="V112" s="335">
        <v>10.6</v>
      </c>
    </row>
    <row r="113" spans="1:22">
      <c r="A113" s="788" t="s">
        <v>2132</v>
      </c>
      <c r="B113" s="1378">
        <v>3.52</v>
      </c>
      <c r="C113" s="1378">
        <v>3.81</v>
      </c>
      <c r="D113" s="370">
        <v>0.12</v>
      </c>
      <c r="E113" s="1379">
        <v>530</v>
      </c>
      <c r="F113" s="1385">
        <v>22</v>
      </c>
      <c r="G113" s="1385" t="s">
        <v>1442</v>
      </c>
      <c r="H113" s="1385">
        <v>8.6999999999999993</v>
      </c>
      <c r="I113" s="1771"/>
      <c r="J113" s="1382">
        <v>24600</v>
      </c>
      <c r="K113" s="438" t="s">
        <v>132</v>
      </c>
      <c r="L113" s="1372">
        <v>18900</v>
      </c>
      <c r="N113" s="1366"/>
      <c r="O113" s="1366" t="e">
        <f>#REF!*#REF!</f>
        <v>#REF!</v>
      </c>
      <c r="P113" s="1366" t="e">
        <f>#REF!*U113</f>
        <v>#REF!</v>
      </c>
      <c r="Q113" s="1366" t="e">
        <f>#REF!*V113</f>
        <v>#REF!</v>
      </c>
      <c r="R113" s="323">
        <v>875</v>
      </c>
      <c r="S113" s="323">
        <v>375</v>
      </c>
      <c r="T113" s="323">
        <v>285</v>
      </c>
      <c r="U113" s="1381">
        <f t="shared" si="14"/>
        <v>9.3515624999999991E-2</v>
      </c>
      <c r="V113" s="335">
        <v>11.5</v>
      </c>
    </row>
    <row r="114" spans="1:22">
      <c r="A114" s="788" t="s">
        <v>2133</v>
      </c>
      <c r="B114" s="1369">
        <v>5.28</v>
      </c>
      <c r="C114" s="1369">
        <v>5.57</v>
      </c>
      <c r="D114" s="372">
        <v>0.56000000000000005</v>
      </c>
      <c r="E114" s="1370">
        <v>800</v>
      </c>
      <c r="F114" s="1387">
        <v>31</v>
      </c>
      <c r="G114" s="1387" t="s">
        <v>1443</v>
      </c>
      <c r="H114" s="1387">
        <v>11.2</v>
      </c>
      <c r="I114" s="1771"/>
      <c r="J114" s="1382">
        <v>28000</v>
      </c>
      <c r="K114" s="438" t="s">
        <v>132</v>
      </c>
      <c r="L114" s="1372">
        <v>21900</v>
      </c>
      <c r="N114" s="1366"/>
      <c r="O114" s="1366" t="e">
        <f>#REF!*#REF!</f>
        <v>#REF!</v>
      </c>
      <c r="P114" s="1366" t="e">
        <f>#REF!*U114</f>
        <v>#REF!</v>
      </c>
      <c r="Q114" s="1366" t="e">
        <f>#REF!*V114</f>
        <v>#REF!</v>
      </c>
      <c r="R114" s="323">
        <v>1045</v>
      </c>
      <c r="S114" s="323">
        <v>405</v>
      </c>
      <c r="T114" s="323">
        <v>305</v>
      </c>
      <c r="U114" s="1381">
        <f t="shared" si="14"/>
        <v>0.12908362500000001</v>
      </c>
      <c r="V114" s="335">
        <v>14.6</v>
      </c>
    </row>
    <row r="115" spans="1:22" ht="21" thickBot="1">
      <c r="A115" s="675" t="s">
        <v>2134</v>
      </c>
      <c r="B115" s="1367">
        <v>7.03</v>
      </c>
      <c r="C115" s="1369">
        <v>7.33</v>
      </c>
      <c r="D115" s="1369">
        <v>0.42</v>
      </c>
      <c r="E115" s="1370">
        <v>1090</v>
      </c>
      <c r="F115" s="1387">
        <v>34.5</v>
      </c>
      <c r="G115" s="1387" t="s">
        <v>1444</v>
      </c>
      <c r="H115" s="1387">
        <v>13.6</v>
      </c>
      <c r="I115" s="1771"/>
      <c r="J115" s="1382">
        <v>35200</v>
      </c>
      <c r="K115" s="438" t="s">
        <v>132</v>
      </c>
      <c r="L115" s="1373">
        <v>27500</v>
      </c>
      <c r="N115" s="1366"/>
      <c r="O115" s="1366" t="e">
        <f>#REF!*#REF!</f>
        <v>#REF!</v>
      </c>
      <c r="P115" s="1366" t="e">
        <f>#REF!*U115</f>
        <v>#REF!</v>
      </c>
      <c r="Q115" s="1366" t="e">
        <f>#REF!*V115</f>
        <v>#REF!</v>
      </c>
      <c r="R115" s="323">
        <v>1155</v>
      </c>
      <c r="S115" s="323">
        <v>415</v>
      </c>
      <c r="T115" s="323">
        <v>315</v>
      </c>
      <c r="U115" s="1381">
        <f t="shared" si="14"/>
        <v>0.15098737500000001</v>
      </c>
      <c r="V115" s="335">
        <v>17.399999999999999</v>
      </c>
    </row>
    <row r="116" spans="1:22" ht="80.25" customHeight="1" thickBot="1">
      <c r="A116" s="1508" t="s">
        <v>2057</v>
      </c>
      <c r="B116" s="1509"/>
      <c r="C116" s="1509"/>
      <c r="D116" s="1509"/>
      <c r="E116" s="1509"/>
      <c r="F116" s="1509"/>
      <c r="G116" s="1509"/>
      <c r="H116" s="1509"/>
      <c r="I116" s="1510"/>
      <c r="J116" s="1747" t="s">
        <v>1223</v>
      </c>
      <c r="K116" s="1748"/>
      <c r="L116" s="1272"/>
      <c r="N116" s="196"/>
      <c r="O116" s="985"/>
      <c r="P116" s="985"/>
      <c r="Q116" s="985"/>
      <c r="R116" s="323"/>
      <c r="S116" s="323"/>
      <c r="T116" s="323"/>
      <c r="U116" s="331"/>
      <c r="V116" s="197"/>
    </row>
    <row r="117" spans="1:22" ht="20.25" customHeight="1">
      <c r="A117" s="119" t="s">
        <v>1219</v>
      </c>
      <c r="B117" s="783">
        <v>2.0499999999999998</v>
      </c>
      <c r="C117" s="262">
        <v>2.34</v>
      </c>
      <c r="D117" s="608">
        <v>0.04</v>
      </c>
      <c r="E117" s="350">
        <v>580</v>
      </c>
      <c r="F117" s="355">
        <v>29</v>
      </c>
      <c r="G117" s="1002" t="s">
        <v>294</v>
      </c>
      <c r="H117" s="373">
        <v>14.5</v>
      </c>
      <c r="I117" s="1767" t="s">
        <v>223</v>
      </c>
      <c r="J117" s="874">
        <v>29400</v>
      </c>
      <c r="K117" s="1840">
        <f>J117+J118</f>
        <v>38100</v>
      </c>
      <c r="L117" s="1745">
        <v>29500</v>
      </c>
      <c r="N117" s="985"/>
      <c r="O117" s="1742" t="e">
        <f>#REF!*#REF!</f>
        <v>#REF!</v>
      </c>
      <c r="P117" s="1742" t="e">
        <f>#REF!*(U117+U118)</f>
        <v>#REF!</v>
      </c>
      <c r="Q117" s="1742" t="e">
        <f>#REF!*(V117+V118)</f>
        <v>#REF!</v>
      </c>
      <c r="R117" s="334">
        <v>662</v>
      </c>
      <c r="S117" s="334">
        <v>317</v>
      </c>
      <c r="T117" s="334">
        <v>662</v>
      </c>
      <c r="U117" s="997">
        <f t="shared" ref="U117:U124" si="15">(R117/1000)*(S117/1000)*(T117/1000)</f>
        <v>0.138923348</v>
      </c>
      <c r="V117" s="335">
        <v>17.3</v>
      </c>
    </row>
    <row r="118" spans="1:22">
      <c r="A118" s="64" t="s">
        <v>469</v>
      </c>
      <c r="B118" s="374"/>
      <c r="C118" s="374"/>
      <c r="D118" s="376"/>
      <c r="E118" s="375"/>
      <c r="F118" s="1007"/>
      <c r="G118" s="1000" t="s">
        <v>295</v>
      </c>
      <c r="H118" s="362">
        <v>2.5</v>
      </c>
      <c r="I118" s="1768"/>
      <c r="J118" s="878">
        <v>8700</v>
      </c>
      <c r="K118" s="1841"/>
      <c r="L118" s="1738"/>
      <c r="N118" s="985"/>
      <c r="O118" s="1742"/>
      <c r="P118" s="1742"/>
      <c r="Q118" s="1742"/>
      <c r="R118" s="334">
        <v>715</v>
      </c>
      <c r="S118" s="334">
        <v>123</v>
      </c>
      <c r="T118" s="334">
        <v>715</v>
      </c>
      <c r="U118" s="997">
        <f t="shared" si="15"/>
        <v>6.2880674999999997E-2</v>
      </c>
      <c r="V118" s="333">
        <v>4.5</v>
      </c>
    </row>
    <row r="119" spans="1:22" ht="20.25" customHeight="1">
      <c r="A119" s="112" t="s">
        <v>1220</v>
      </c>
      <c r="B119" s="784">
        <v>2.64</v>
      </c>
      <c r="C119" s="991">
        <v>2.93</v>
      </c>
      <c r="D119" s="988">
        <v>0.04</v>
      </c>
      <c r="E119" s="43">
        <v>580</v>
      </c>
      <c r="F119" s="1002">
        <v>29</v>
      </c>
      <c r="G119" s="1002" t="s">
        <v>294</v>
      </c>
      <c r="H119" s="993">
        <v>14.5</v>
      </c>
      <c r="I119" s="1768"/>
      <c r="J119" s="978">
        <v>30400</v>
      </c>
      <c r="K119" s="1846">
        <f>J119+J120</f>
        <v>39100</v>
      </c>
      <c r="L119" s="1738">
        <v>30500</v>
      </c>
      <c r="N119" s="985"/>
      <c r="O119" s="1742" t="e">
        <f>#REF!*#REF!</f>
        <v>#REF!</v>
      </c>
      <c r="P119" s="1742" t="e">
        <f>#REF!*(U119+U120)</f>
        <v>#REF!</v>
      </c>
      <c r="Q119" s="1742" t="e">
        <f>#REF!*(V119+V120)</f>
        <v>#REF!</v>
      </c>
      <c r="R119" s="334">
        <v>662</v>
      </c>
      <c r="S119" s="334">
        <v>317</v>
      </c>
      <c r="T119" s="334">
        <v>662</v>
      </c>
      <c r="U119" s="997">
        <f t="shared" si="15"/>
        <v>0.138923348</v>
      </c>
      <c r="V119" s="335">
        <v>17.3</v>
      </c>
    </row>
    <row r="120" spans="1:22">
      <c r="A120" s="64" t="s">
        <v>469</v>
      </c>
      <c r="B120" s="374"/>
      <c r="C120" s="374"/>
      <c r="D120" s="376"/>
      <c r="E120" s="375"/>
      <c r="F120" s="1007"/>
      <c r="G120" s="1000" t="s">
        <v>295</v>
      </c>
      <c r="H120" s="362">
        <v>2.5</v>
      </c>
      <c r="I120" s="1768"/>
      <c r="J120" s="878">
        <v>8700</v>
      </c>
      <c r="K120" s="1841"/>
      <c r="L120" s="1738"/>
      <c r="N120" s="985"/>
      <c r="O120" s="1742"/>
      <c r="P120" s="1742"/>
      <c r="Q120" s="1742"/>
      <c r="R120" s="334">
        <v>715</v>
      </c>
      <c r="S120" s="334">
        <v>123</v>
      </c>
      <c r="T120" s="334">
        <v>715</v>
      </c>
      <c r="U120" s="997">
        <f t="shared" si="15"/>
        <v>6.2880674999999997E-2</v>
      </c>
      <c r="V120" s="333">
        <v>4.5</v>
      </c>
    </row>
    <row r="121" spans="1:22">
      <c r="A121" s="64" t="s">
        <v>1221</v>
      </c>
      <c r="B121" s="785">
        <v>3.52</v>
      </c>
      <c r="C121" s="1001">
        <v>4.0999999999999996</v>
      </c>
      <c r="D121" s="980">
        <v>0.04</v>
      </c>
      <c r="E121" s="36">
        <v>569</v>
      </c>
      <c r="F121" s="1000">
        <v>34.5</v>
      </c>
      <c r="G121" s="1002" t="s">
        <v>294</v>
      </c>
      <c r="H121" s="362">
        <v>16.2</v>
      </c>
      <c r="I121" s="1768"/>
      <c r="J121" s="978">
        <v>31700</v>
      </c>
      <c r="K121" s="1847">
        <f>J121+J122</f>
        <v>40400</v>
      </c>
      <c r="L121" s="1738">
        <v>31500</v>
      </c>
      <c r="N121" s="985"/>
      <c r="O121" s="1742" t="e">
        <f>#REF!*#REF!</f>
        <v>#REF!</v>
      </c>
      <c r="P121" s="1742" t="e">
        <f>#REF!*(U121+U122)</f>
        <v>#REF!</v>
      </c>
      <c r="Q121" s="1742" t="e">
        <f>#REF!*(V121+V122)</f>
        <v>#REF!</v>
      </c>
      <c r="R121" s="334">
        <v>662</v>
      </c>
      <c r="S121" s="334">
        <v>317</v>
      </c>
      <c r="T121" s="334">
        <v>662</v>
      </c>
      <c r="U121" s="997">
        <f t="shared" si="15"/>
        <v>0.138923348</v>
      </c>
      <c r="V121" s="333">
        <v>21.4</v>
      </c>
    </row>
    <row r="122" spans="1:22">
      <c r="A122" s="64" t="s">
        <v>469</v>
      </c>
      <c r="B122" s="374"/>
      <c r="C122" s="374"/>
      <c r="D122" s="376"/>
      <c r="E122" s="375"/>
      <c r="F122" s="1007"/>
      <c r="G122" s="1000" t="s">
        <v>295</v>
      </c>
      <c r="H122" s="362">
        <v>2.5</v>
      </c>
      <c r="I122" s="1768"/>
      <c r="J122" s="878">
        <v>8700</v>
      </c>
      <c r="K122" s="1841"/>
      <c r="L122" s="1738"/>
      <c r="N122" s="985"/>
      <c r="O122" s="1742"/>
      <c r="P122" s="1742"/>
      <c r="Q122" s="1742"/>
      <c r="R122" s="334">
        <v>715</v>
      </c>
      <c r="S122" s="334">
        <v>123</v>
      </c>
      <c r="T122" s="334">
        <v>715</v>
      </c>
      <c r="U122" s="997">
        <f t="shared" si="15"/>
        <v>6.2880674999999997E-2</v>
      </c>
      <c r="V122" s="333">
        <v>4.5</v>
      </c>
    </row>
    <row r="123" spans="1:22">
      <c r="A123" s="112" t="s">
        <v>1222</v>
      </c>
      <c r="B123" s="784">
        <v>5.28</v>
      </c>
      <c r="C123" s="991">
        <v>5.57</v>
      </c>
      <c r="D123" s="988">
        <v>0.10199999999999999</v>
      </c>
      <c r="E123" s="43">
        <v>680</v>
      </c>
      <c r="F123" s="1002">
        <v>39</v>
      </c>
      <c r="G123" s="1002" t="s">
        <v>294</v>
      </c>
      <c r="H123" s="993">
        <v>16.2</v>
      </c>
      <c r="I123" s="1768"/>
      <c r="J123" s="978">
        <v>35900</v>
      </c>
      <c r="K123" s="1862">
        <f>J123+J124</f>
        <v>44600</v>
      </c>
      <c r="L123" s="1738">
        <v>34500</v>
      </c>
      <c r="N123" s="985"/>
      <c r="O123" s="1742" t="e">
        <f>#REF!*#REF!</f>
        <v>#REF!</v>
      </c>
      <c r="P123" s="1742" t="e">
        <f>#REF!*(U123+U124)</f>
        <v>#REF!</v>
      </c>
      <c r="Q123" s="1742" t="e">
        <f>#REF!*(V123+V124)</f>
        <v>#REF!</v>
      </c>
      <c r="R123" s="334">
        <v>662</v>
      </c>
      <c r="S123" s="334">
        <v>317</v>
      </c>
      <c r="T123" s="334">
        <v>662</v>
      </c>
      <c r="U123" s="997">
        <f t="shared" si="15"/>
        <v>0.138923348</v>
      </c>
      <c r="V123" s="333">
        <v>21.4</v>
      </c>
    </row>
    <row r="124" spans="1:22" ht="21" thickBot="1">
      <c r="A124" s="786" t="s">
        <v>469</v>
      </c>
      <c r="B124" s="377"/>
      <c r="C124" s="377"/>
      <c r="D124" s="377"/>
      <c r="E124" s="377"/>
      <c r="F124" s="1006"/>
      <c r="G124" s="1000" t="s">
        <v>295</v>
      </c>
      <c r="H124" s="410">
        <v>2.5</v>
      </c>
      <c r="I124" s="1769"/>
      <c r="J124" s="879">
        <v>8700</v>
      </c>
      <c r="K124" s="1863"/>
      <c r="L124" s="1739"/>
      <c r="N124" s="985"/>
      <c r="O124" s="1742"/>
      <c r="P124" s="1742"/>
      <c r="Q124" s="1742"/>
      <c r="R124" s="334">
        <v>715</v>
      </c>
      <c r="S124" s="334">
        <v>123</v>
      </c>
      <c r="T124" s="334">
        <v>715</v>
      </c>
      <c r="U124" s="997">
        <f t="shared" si="15"/>
        <v>6.2880674999999997E-2</v>
      </c>
      <c r="V124" s="333">
        <v>4.5</v>
      </c>
    </row>
    <row r="125" spans="1:22" ht="65.25" customHeight="1" thickBot="1">
      <c r="A125" s="1508" t="s">
        <v>2058</v>
      </c>
      <c r="B125" s="1509"/>
      <c r="C125" s="1509"/>
      <c r="D125" s="1509"/>
      <c r="E125" s="1509"/>
      <c r="F125" s="1509"/>
      <c r="G125" s="1509"/>
      <c r="H125" s="1509"/>
      <c r="I125" s="1510"/>
      <c r="J125" s="1747" t="s">
        <v>1223</v>
      </c>
      <c r="K125" s="1748"/>
      <c r="L125" s="1273"/>
      <c r="N125" s="199"/>
      <c r="O125" s="985"/>
      <c r="P125" s="985"/>
      <c r="Q125" s="985"/>
      <c r="R125" s="323"/>
      <c r="S125" s="323"/>
      <c r="T125" s="323"/>
      <c r="U125" s="331"/>
      <c r="V125" s="197"/>
    </row>
    <row r="126" spans="1:22" ht="22.5" customHeight="1">
      <c r="A126" s="119" t="s">
        <v>1224</v>
      </c>
      <c r="B126" s="262">
        <v>2.0499999999999998</v>
      </c>
      <c r="C126" s="262">
        <v>2.34</v>
      </c>
      <c r="D126" s="608">
        <v>0.17</v>
      </c>
      <c r="E126" s="350">
        <v>500</v>
      </c>
      <c r="F126" s="355">
        <v>27.5</v>
      </c>
      <c r="G126" s="355" t="s">
        <v>521</v>
      </c>
      <c r="H126" s="355">
        <v>18</v>
      </c>
      <c r="I126" s="1767" t="s">
        <v>223</v>
      </c>
      <c r="J126" s="874">
        <v>33300</v>
      </c>
      <c r="K126" s="1146" t="s">
        <v>132</v>
      </c>
      <c r="L126" s="1267">
        <v>25900</v>
      </c>
      <c r="N126" s="985"/>
      <c r="O126" s="985" t="e">
        <f>#REF!*#REF!</f>
        <v>#REF!</v>
      </c>
      <c r="P126" s="985" t="e">
        <f>#REF!*U126</f>
        <v>#REF!</v>
      </c>
      <c r="Q126" s="985" t="e">
        <f>#REF!*V126</f>
        <v>#REF!</v>
      </c>
      <c r="R126" s="338">
        <v>860</v>
      </c>
      <c r="S126" s="338">
        <v>260</v>
      </c>
      <c r="T126" s="338">
        <v>540</v>
      </c>
      <c r="U126" s="997">
        <f>(R126/1000)*(S126/1000)*(T126/1000)</f>
        <v>0.120744</v>
      </c>
      <c r="V126" s="333">
        <v>22</v>
      </c>
    </row>
    <row r="127" spans="1:22" ht="20.25" customHeight="1">
      <c r="A127" s="64" t="s">
        <v>1225</v>
      </c>
      <c r="B127" s="1193">
        <v>2.64</v>
      </c>
      <c r="C127" s="1193">
        <v>2.93</v>
      </c>
      <c r="D127" s="1192">
        <v>0.18</v>
      </c>
      <c r="E127" s="36">
        <v>500</v>
      </c>
      <c r="F127" s="1195">
        <v>27.5</v>
      </c>
      <c r="G127" s="1196" t="s">
        <v>521</v>
      </c>
      <c r="H127" s="1195">
        <v>18</v>
      </c>
      <c r="I127" s="1768"/>
      <c r="J127" s="878">
        <v>34300</v>
      </c>
      <c r="K127" s="438" t="s">
        <v>132</v>
      </c>
      <c r="L127" s="1268">
        <v>26500</v>
      </c>
      <c r="N127" s="985"/>
      <c r="O127" s="985" t="e">
        <f>#REF!*#REF!</f>
        <v>#REF!</v>
      </c>
      <c r="P127" s="985" t="e">
        <f>#REF!*U127</f>
        <v>#REF!</v>
      </c>
      <c r="Q127" s="985" t="e">
        <f>#REF!*V127</f>
        <v>#REF!</v>
      </c>
      <c r="R127" s="338">
        <v>860</v>
      </c>
      <c r="S127" s="338">
        <v>260</v>
      </c>
      <c r="T127" s="338">
        <v>540</v>
      </c>
      <c r="U127" s="997">
        <f>(R127/1000)*(S127/1000)*(T127/1000)</f>
        <v>0.120744</v>
      </c>
      <c r="V127" s="333">
        <v>22</v>
      </c>
    </row>
    <row r="128" spans="1:22">
      <c r="A128" s="64" t="s">
        <v>1226</v>
      </c>
      <c r="B128" s="1193">
        <v>3.52</v>
      </c>
      <c r="C128" s="1193">
        <v>3.81</v>
      </c>
      <c r="D128" s="1192">
        <v>0.185</v>
      </c>
      <c r="E128" s="36">
        <v>600</v>
      </c>
      <c r="F128" s="1195">
        <v>30</v>
      </c>
      <c r="G128" s="1196" t="s">
        <v>1514</v>
      </c>
      <c r="H128" s="1195">
        <v>18</v>
      </c>
      <c r="I128" s="1768"/>
      <c r="J128" s="878">
        <v>37400</v>
      </c>
      <c r="K128" s="438" t="s">
        <v>132</v>
      </c>
      <c r="L128" s="1268">
        <v>28900</v>
      </c>
      <c r="N128" s="985"/>
      <c r="O128" s="985" t="e">
        <f>#REF!*#REF!</f>
        <v>#REF!</v>
      </c>
      <c r="P128" s="985" t="e">
        <f>#REF!*U128</f>
        <v>#REF!</v>
      </c>
      <c r="Q128" s="985" t="e">
        <f>#REF!*V128</f>
        <v>#REF!</v>
      </c>
      <c r="R128" s="338">
        <v>860</v>
      </c>
      <c r="S128" s="338">
        <v>260</v>
      </c>
      <c r="T128" s="338">
        <v>540</v>
      </c>
      <c r="U128" s="997">
        <f>(R128/1000)*(S128/1000)*(T128/1000)</f>
        <v>0.120744</v>
      </c>
      <c r="V128" s="333">
        <v>22</v>
      </c>
    </row>
    <row r="129" spans="1:22" ht="21" thickBot="1">
      <c r="A129" s="786" t="s">
        <v>1227</v>
      </c>
      <c r="B129" s="263">
        <v>5.28</v>
      </c>
      <c r="C129" s="263">
        <v>5.57</v>
      </c>
      <c r="D129" s="1194">
        <v>0.2</v>
      </c>
      <c r="E129" s="352">
        <v>911</v>
      </c>
      <c r="F129" s="349">
        <v>35</v>
      </c>
      <c r="G129" s="1197" t="s">
        <v>481</v>
      </c>
      <c r="H129" s="349">
        <v>24.3</v>
      </c>
      <c r="I129" s="1769"/>
      <c r="J129" s="1217">
        <v>43500</v>
      </c>
      <c r="K129" s="439" t="s">
        <v>132</v>
      </c>
      <c r="L129" s="431">
        <v>33500</v>
      </c>
      <c r="N129" s="985"/>
      <c r="O129" s="985" t="e">
        <f>#REF!*#REF!</f>
        <v>#REF!</v>
      </c>
      <c r="P129" s="985" t="e">
        <f>#REF!*U129</f>
        <v>#REF!</v>
      </c>
      <c r="Q129" s="985" t="e">
        <f>#REF!*V129</f>
        <v>#REF!</v>
      </c>
      <c r="R129" s="338">
        <v>1070</v>
      </c>
      <c r="S129" s="338">
        <v>280</v>
      </c>
      <c r="T129" s="338">
        <v>725</v>
      </c>
      <c r="U129" s="997">
        <f>(R129/1000)*(S129/1000)*(T129/1000)</f>
        <v>0.21721000000000001</v>
      </c>
      <c r="V129" s="333">
        <v>29.6</v>
      </c>
    </row>
    <row r="130" spans="1:22" ht="21" customHeight="1" thickBot="1">
      <c r="A130" s="253" t="s">
        <v>1383</v>
      </c>
      <c r="B130" s="268"/>
      <c r="C130" s="268"/>
      <c r="D130" s="268"/>
      <c r="E130" s="268"/>
      <c r="F130" s="268"/>
      <c r="G130" s="268"/>
      <c r="H130" s="268"/>
      <c r="I130" s="268"/>
      <c r="J130" s="268"/>
      <c r="K130" s="268"/>
      <c r="L130" s="1274"/>
      <c r="N130" s="1296"/>
      <c r="O130" s="1296"/>
      <c r="P130" s="1296"/>
      <c r="Q130" s="1296"/>
      <c r="R130" s="323"/>
      <c r="S130" s="323"/>
      <c r="T130" s="323"/>
      <c r="U130" s="332"/>
      <c r="V130" s="1296"/>
    </row>
    <row r="131" spans="1:22" ht="29.25" customHeight="1" thickBot="1">
      <c r="A131" s="1306" t="s">
        <v>2054</v>
      </c>
      <c r="B131" s="1783" t="s">
        <v>2067</v>
      </c>
      <c r="C131" s="1784"/>
      <c r="D131" s="1784"/>
      <c r="E131" s="1784"/>
      <c r="F131" s="1784"/>
      <c r="G131" s="1784"/>
      <c r="H131" s="1784"/>
      <c r="I131" s="1784"/>
      <c r="J131" s="1307">
        <v>6200</v>
      </c>
      <c r="K131" s="1307" t="s">
        <v>132</v>
      </c>
      <c r="L131" s="1303">
        <v>5500</v>
      </c>
      <c r="N131" s="1296"/>
      <c r="O131" s="1296"/>
      <c r="P131" s="1296"/>
      <c r="Q131" s="1296" t="e">
        <f>#REF!*V131</f>
        <v>#REF!</v>
      </c>
      <c r="R131" s="325"/>
      <c r="S131" s="325"/>
      <c r="T131" s="325"/>
      <c r="U131" s="332"/>
      <c r="V131" s="1296"/>
    </row>
    <row r="132" spans="1:22" ht="21" thickBot="1">
      <c r="A132" s="511"/>
    </row>
    <row r="133" spans="1:22" ht="28.5" customHeight="1" thickBot="1">
      <c r="A133" s="1765" t="s">
        <v>1865</v>
      </c>
      <c r="B133" s="1766"/>
      <c r="C133" s="1766"/>
      <c r="D133" s="1766"/>
      <c r="E133" s="1766"/>
      <c r="F133" s="1766"/>
      <c r="G133" s="1766"/>
      <c r="H133" s="1766"/>
      <c r="I133" s="1766"/>
      <c r="J133" s="1766"/>
      <c r="K133" s="1766"/>
      <c r="L133" s="1394"/>
      <c r="N133" s="198"/>
      <c r="O133" s="1107"/>
      <c r="P133" s="1107"/>
      <c r="Q133" s="1107"/>
      <c r="R133" s="329"/>
      <c r="S133" s="329"/>
      <c r="T133" s="329"/>
      <c r="U133" s="331"/>
      <c r="V133" s="197"/>
    </row>
    <row r="134" spans="1:22" ht="66" customHeight="1" thickBot="1">
      <c r="A134" s="1447" t="s">
        <v>1570</v>
      </c>
      <c r="B134" s="1448"/>
      <c r="C134" s="1448"/>
      <c r="D134" s="1448"/>
      <c r="E134" s="1448"/>
      <c r="F134" s="1448"/>
      <c r="G134" s="1448"/>
      <c r="H134" s="1448"/>
      <c r="I134" s="1449"/>
      <c r="J134" s="1747" t="s">
        <v>17</v>
      </c>
      <c r="K134" s="1748"/>
      <c r="L134" s="1269"/>
      <c r="N134" s="511" t="s">
        <v>467</v>
      </c>
      <c r="O134" s="196"/>
      <c r="P134" s="196"/>
      <c r="Q134" s="196"/>
      <c r="R134" s="328"/>
      <c r="S134" s="328"/>
      <c r="T134" s="328"/>
      <c r="U134" s="331"/>
      <c r="V134" s="197"/>
    </row>
    <row r="135" spans="1:22" ht="18" customHeight="1">
      <c r="A135" s="112" t="s">
        <v>448</v>
      </c>
      <c r="B135" s="1761">
        <v>2.64</v>
      </c>
      <c r="C135" s="1781">
        <v>2.78</v>
      </c>
      <c r="D135" s="1757">
        <v>0.82099999999999995</v>
      </c>
      <c r="E135" s="1786">
        <v>510</v>
      </c>
      <c r="F135" s="41">
        <v>26</v>
      </c>
      <c r="G135" s="990" t="s">
        <v>446</v>
      </c>
      <c r="H135" s="361">
        <v>7.2</v>
      </c>
      <c r="I135" s="1768"/>
      <c r="J135" s="957">
        <v>8600</v>
      </c>
      <c r="K135" s="1743">
        <f>J135+J136</f>
        <v>32500</v>
      </c>
      <c r="L135" s="1738">
        <v>25500</v>
      </c>
      <c r="N135" s="985"/>
      <c r="O135" s="1742" t="e">
        <f>#REF!*#REF!</f>
        <v>#REF!</v>
      </c>
      <c r="P135" s="1742" t="e">
        <f>#REF!*(U135+U136)</f>
        <v>#REF!</v>
      </c>
      <c r="Q135" s="1742" t="e">
        <f>#REF!*(V135+V136)</f>
        <v>#REF!</v>
      </c>
      <c r="R135" s="323">
        <v>780</v>
      </c>
      <c r="S135" s="323">
        <v>360</v>
      </c>
      <c r="T135" s="323">
        <v>285</v>
      </c>
      <c r="U135" s="997">
        <f t="shared" ref="U135:U140" si="16">(R135/1000)*(S135/1000)*(T135/1000)</f>
        <v>8.0027999999999988E-2</v>
      </c>
      <c r="V135" s="335">
        <v>9.4</v>
      </c>
    </row>
    <row r="136" spans="1:22" ht="18" customHeight="1">
      <c r="A136" s="112" t="s">
        <v>449</v>
      </c>
      <c r="B136" s="1762"/>
      <c r="C136" s="1782"/>
      <c r="D136" s="1757">
        <v>0.79100000000000004</v>
      </c>
      <c r="E136" s="1759"/>
      <c r="F136" s="41">
        <v>55.5</v>
      </c>
      <c r="G136" s="986" t="s">
        <v>447</v>
      </c>
      <c r="H136" s="361">
        <v>26.4</v>
      </c>
      <c r="I136" s="1768"/>
      <c r="J136" s="957">
        <v>23900</v>
      </c>
      <c r="K136" s="1744"/>
      <c r="L136" s="1738"/>
      <c r="N136" s="985"/>
      <c r="O136" s="1742"/>
      <c r="P136" s="1742"/>
      <c r="Q136" s="1742"/>
      <c r="R136" s="323">
        <v>815</v>
      </c>
      <c r="S136" s="323">
        <v>615</v>
      </c>
      <c r="T136" s="323">
        <v>325</v>
      </c>
      <c r="U136" s="997">
        <f t="shared" si="16"/>
        <v>0.16289812499999998</v>
      </c>
      <c r="V136" s="335">
        <v>28.6</v>
      </c>
    </row>
    <row r="137" spans="1:22" ht="18" customHeight="1">
      <c r="A137" s="112" t="s">
        <v>450</v>
      </c>
      <c r="B137" s="1761">
        <v>3.52</v>
      </c>
      <c r="C137" s="1781">
        <v>3.81</v>
      </c>
      <c r="D137" s="1757">
        <v>1.095</v>
      </c>
      <c r="E137" s="1786">
        <v>568</v>
      </c>
      <c r="F137" s="41">
        <v>31</v>
      </c>
      <c r="G137" s="41" t="s">
        <v>451</v>
      </c>
      <c r="H137" s="361">
        <v>7.7</v>
      </c>
      <c r="I137" s="1768"/>
      <c r="J137" s="957">
        <v>11400</v>
      </c>
      <c r="K137" s="1743">
        <f>J137+J138</f>
        <v>38000</v>
      </c>
      <c r="L137" s="1738">
        <v>29500</v>
      </c>
      <c r="N137" s="985"/>
      <c r="O137" s="1742" t="e">
        <f>#REF!*#REF!</f>
        <v>#REF!</v>
      </c>
      <c r="P137" s="1742" t="e">
        <f>#REF!*(U137+U138)</f>
        <v>#REF!</v>
      </c>
      <c r="Q137" s="1742" t="e">
        <f>#REF!*(V137+V138)</f>
        <v>#REF!</v>
      </c>
      <c r="R137" s="323">
        <v>870</v>
      </c>
      <c r="S137" s="323">
        <v>360</v>
      </c>
      <c r="T137" s="323">
        <v>285</v>
      </c>
      <c r="U137" s="997">
        <f t="shared" si="16"/>
        <v>8.926199999999998E-2</v>
      </c>
      <c r="V137" s="335">
        <v>10</v>
      </c>
    </row>
    <row r="138" spans="1:22" ht="18" customHeight="1">
      <c r="A138" s="112" t="s">
        <v>452</v>
      </c>
      <c r="B138" s="1762"/>
      <c r="C138" s="1782"/>
      <c r="D138" s="1757">
        <v>1.0449999999999999</v>
      </c>
      <c r="E138" s="1759"/>
      <c r="F138" s="41">
        <v>56</v>
      </c>
      <c r="G138" s="41" t="s">
        <v>708</v>
      </c>
      <c r="H138" s="361">
        <v>30</v>
      </c>
      <c r="I138" s="1768"/>
      <c r="J138" s="957">
        <v>26600</v>
      </c>
      <c r="K138" s="1744"/>
      <c r="L138" s="1738"/>
      <c r="N138" s="985"/>
      <c r="O138" s="1742"/>
      <c r="P138" s="1742"/>
      <c r="Q138" s="1742"/>
      <c r="R138" s="323">
        <v>900</v>
      </c>
      <c r="S138" s="323">
        <v>585</v>
      </c>
      <c r="T138" s="323">
        <v>345</v>
      </c>
      <c r="U138" s="997">
        <f t="shared" si="16"/>
        <v>0.18164249999999998</v>
      </c>
      <c r="V138" s="335">
        <v>32.299999999999997</v>
      </c>
    </row>
    <row r="139" spans="1:22" ht="18" customHeight="1">
      <c r="A139" s="112" t="s">
        <v>457</v>
      </c>
      <c r="B139" s="1761">
        <v>7.03</v>
      </c>
      <c r="C139" s="1781">
        <v>7.33</v>
      </c>
      <c r="D139" s="1797">
        <v>2.5030000000000001</v>
      </c>
      <c r="E139" s="1786">
        <v>1000</v>
      </c>
      <c r="F139" s="41">
        <v>34</v>
      </c>
      <c r="G139" s="41" t="s">
        <v>458</v>
      </c>
      <c r="H139" s="361">
        <v>12.7</v>
      </c>
      <c r="I139" s="1789" t="s">
        <v>222</v>
      </c>
      <c r="J139" s="957">
        <v>24600</v>
      </c>
      <c r="K139" s="1743">
        <f>J139+J140</f>
        <v>91500</v>
      </c>
      <c r="L139" s="1738">
        <v>70500</v>
      </c>
      <c r="N139" s="985"/>
      <c r="O139" s="1742" t="e">
        <f>#REF!*#REF!</f>
        <v>#REF!</v>
      </c>
      <c r="P139" s="1742" t="e">
        <f>#REF!*(U139+U140)</f>
        <v>#REF!</v>
      </c>
      <c r="Q139" s="1742" t="e">
        <f>#REF!*(V139+V140)</f>
        <v>#REF!</v>
      </c>
      <c r="R139" s="323">
        <v>1120</v>
      </c>
      <c r="S139" s="323">
        <v>405</v>
      </c>
      <c r="T139" s="323">
        <v>310</v>
      </c>
      <c r="U139" s="997">
        <f t="shared" si="16"/>
        <v>0.14061600000000002</v>
      </c>
      <c r="V139" s="335">
        <v>16.399999999999999</v>
      </c>
    </row>
    <row r="140" spans="1:22" ht="18" customHeight="1" thickBot="1">
      <c r="A140" s="112" t="s">
        <v>459</v>
      </c>
      <c r="B140" s="1787"/>
      <c r="C140" s="1788"/>
      <c r="D140" s="1798">
        <v>2.423</v>
      </c>
      <c r="E140" s="1799"/>
      <c r="F140" s="41">
        <v>60</v>
      </c>
      <c r="G140" s="41" t="s">
        <v>355</v>
      </c>
      <c r="H140" s="361">
        <v>48.8</v>
      </c>
      <c r="I140" s="1790"/>
      <c r="J140" s="957">
        <v>66900</v>
      </c>
      <c r="K140" s="1744"/>
      <c r="L140" s="1739"/>
      <c r="N140" s="985"/>
      <c r="O140" s="1742"/>
      <c r="P140" s="1742"/>
      <c r="Q140" s="1742"/>
      <c r="R140" s="323">
        <v>965</v>
      </c>
      <c r="S140" s="323">
        <v>765</v>
      </c>
      <c r="T140" s="323">
        <v>395</v>
      </c>
      <c r="U140" s="997">
        <f t="shared" si="16"/>
        <v>0.29159887500000004</v>
      </c>
      <c r="V140" s="335">
        <v>52</v>
      </c>
    </row>
    <row r="141" spans="1:22" ht="74.25" customHeight="1" thickBot="1">
      <c r="A141" s="1447" t="s">
        <v>1571</v>
      </c>
      <c r="B141" s="1448"/>
      <c r="C141" s="1448"/>
      <c r="D141" s="1448"/>
      <c r="E141" s="1448"/>
      <c r="F141" s="1448"/>
      <c r="G141" s="1448"/>
      <c r="H141" s="1448"/>
      <c r="I141" s="1449"/>
      <c r="J141" s="1747" t="s">
        <v>17</v>
      </c>
      <c r="K141" s="1748"/>
      <c r="L141" s="426"/>
      <c r="N141" s="1282" t="s">
        <v>467</v>
      </c>
      <c r="O141" s="196"/>
      <c r="P141" s="196"/>
      <c r="Q141" s="196"/>
      <c r="R141" s="328"/>
      <c r="S141" s="328"/>
      <c r="T141" s="328"/>
      <c r="U141" s="331"/>
      <c r="V141" s="197"/>
    </row>
    <row r="142" spans="1:22" ht="18" customHeight="1">
      <c r="A142" s="112" t="s">
        <v>1228</v>
      </c>
      <c r="B142" s="1796">
        <v>2.2000000000000002</v>
      </c>
      <c r="C142" s="1834">
        <v>2.2000000000000002</v>
      </c>
      <c r="D142" s="1813">
        <v>0.68400000000000005</v>
      </c>
      <c r="E142" s="1758">
        <v>437</v>
      </c>
      <c r="F142" s="990">
        <v>25.5</v>
      </c>
      <c r="G142" s="990" t="s">
        <v>446</v>
      </c>
      <c r="H142" s="359">
        <v>7.4</v>
      </c>
      <c r="I142" s="1767" t="s">
        <v>221</v>
      </c>
      <c r="J142" s="998">
        <v>9900</v>
      </c>
      <c r="K142" s="1743">
        <f>J142+J143</f>
        <v>33100</v>
      </c>
      <c r="L142" s="1818">
        <v>25500</v>
      </c>
      <c r="N142" s="510"/>
      <c r="O142" s="1742" t="e">
        <f>#REF!*#REF!</f>
        <v>#REF!</v>
      </c>
      <c r="P142" s="1742" t="e">
        <f>#REF!*(U142+U143)</f>
        <v>#REF!</v>
      </c>
      <c r="Q142" s="1742" t="e">
        <f>#REF!*(V142+V143)</f>
        <v>#REF!</v>
      </c>
      <c r="R142" s="323">
        <v>780</v>
      </c>
      <c r="S142" s="323">
        <v>360</v>
      </c>
      <c r="T142" s="323">
        <v>285</v>
      </c>
      <c r="U142" s="997">
        <f t="shared" ref="U142:U153" si="17">(R142/1000)*(S142/1000)*(T142/1000)</f>
        <v>8.0027999999999988E-2</v>
      </c>
      <c r="V142" s="335">
        <v>9.6</v>
      </c>
    </row>
    <row r="143" spans="1:22" ht="18" customHeight="1">
      <c r="A143" s="112" t="s">
        <v>1229</v>
      </c>
      <c r="B143" s="1762"/>
      <c r="C143" s="1782"/>
      <c r="D143" s="1797"/>
      <c r="E143" s="1759"/>
      <c r="F143" s="986">
        <v>54</v>
      </c>
      <c r="G143" s="41" t="s">
        <v>709</v>
      </c>
      <c r="H143" s="360">
        <v>24.6</v>
      </c>
      <c r="I143" s="1768"/>
      <c r="J143" s="998">
        <v>23200</v>
      </c>
      <c r="K143" s="1744"/>
      <c r="L143" s="1746"/>
      <c r="N143" s="985"/>
      <c r="O143" s="1742"/>
      <c r="P143" s="1742"/>
      <c r="Q143" s="1742"/>
      <c r="R143" s="323">
        <v>828</v>
      </c>
      <c r="S143" s="323">
        <v>540</v>
      </c>
      <c r="T143" s="323">
        <v>298</v>
      </c>
      <c r="U143" s="997">
        <f t="shared" si="17"/>
        <v>0.13324175999999999</v>
      </c>
      <c r="V143" s="335">
        <v>26.5</v>
      </c>
    </row>
    <row r="144" spans="1:22" ht="18" customHeight="1">
      <c r="A144" s="112" t="s">
        <v>1230</v>
      </c>
      <c r="B144" s="1761">
        <v>2.78</v>
      </c>
      <c r="C144" s="1781">
        <v>2.78</v>
      </c>
      <c r="D144" s="1757">
        <v>0.86699999999999999</v>
      </c>
      <c r="E144" s="1786">
        <v>520</v>
      </c>
      <c r="F144" s="41">
        <v>29.5</v>
      </c>
      <c r="G144" s="990" t="s">
        <v>446</v>
      </c>
      <c r="H144" s="361">
        <v>7.7</v>
      </c>
      <c r="I144" s="1768"/>
      <c r="J144" s="998">
        <v>10600</v>
      </c>
      <c r="K144" s="1743">
        <f>J144+J145</f>
        <v>35200</v>
      </c>
      <c r="L144" s="1750">
        <v>27500</v>
      </c>
      <c r="N144" s="985"/>
      <c r="O144" s="1742" t="e">
        <f>#REF!*#REF!</f>
        <v>#REF!</v>
      </c>
      <c r="P144" s="1742" t="e">
        <f>#REF!*(U144+U145)</f>
        <v>#REF!</v>
      </c>
      <c r="Q144" s="1742" t="e">
        <f>#REF!*(V144+V145)</f>
        <v>#REF!</v>
      </c>
      <c r="R144" s="323">
        <v>780</v>
      </c>
      <c r="S144" s="323">
        <v>360</v>
      </c>
      <c r="T144" s="323">
        <v>285</v>
      </c>
      <c r="U144" s="997">
        <f t="shared" si="17"/>
        <v>8.0027999999999988E-2</v>
      </c>
      <c r="V144" s="335">
        <v>9.8000000000000007</v>
      </c>
    </row>
    <row r="145" spans="1:22" ht="18" customHeight="1">
      <c r="A145" s="112" t="s">
        <v>1231</v>
      </c>
      <c r="B145" s="1762"/>
      <c r="C145" s="1782"/>
      <c r="D145" s="1757"/>
      <c r="E145" s="1759"/>
      <c r="F145" s="41">
        <v>54.5</v>
      </c>
      <c r="G145" s="986" t="s">
        <v>709</v>
      </c>
      <c r="H145" s="361">
        <v>26.4</v>
      </c>
      <c r="I145" s="1768"/>
      <c r="J145" s="998">
        <v>24600</v>
      </c>
      <c r="K145" s="1744"/>
      <c r="L145" s="1746"/>
      <c r="N145" s="985"/>
      <c r="O145" s="1742"/>
      <c r="P145" s="1742"/>
      <c r="Q145" s="1742"/>
      <c r="R145" s="323">
        <v>828</v>
      </c>
      <c r="S145" s="323">
        <v>540</v>
      </c>
      <c r="T145" s="323">
        <v>298</v>
      </c>
      <c r="U145" s="997">
        <f t="shared" si="17"/>
        <v>0.13324175999999999</v>
      </c>
      <c r="V145" s="335">
        <v>28.2</v>
      </c>
    </row>
    <row r="146" spans="1:22" ht="18" customHeight="1">
      <c r="A146" s="112" t="s">
        <v>1232</v>
      </c>
      <c r="B146" s="1761">
        <v>3.52</v>
      </c>
      <c r="C146" s="1781">
        <v>3.52</v>
      </c>
      <c r="D146" s="1757">
        <v>1.0960000000000001</v>
      </c>
      <c r="E146" s="1786">
        <v>570</v>
      </c>
      <c r="F146" s="41">
        <v>28.5</v>
      </c>
      <c r="G146" s="41" t="s">
        <v>451</v>
      </c>
      <c r="H146" s="361">
        <v>8.5</v>
      </c>
      <c r="I146" s="1768"/>
      <c r="J146" s="1309">
        <v>13100</v>
      </c>
      <c r="K146" s="1743">
        <f>J146+J147</f>
        <v>43500</v>
      </c>
      <c r="L146" s="1750">
        <v>33500</v>
      </c>
      <c r="N146" s="985"/>
      <c r="O146" s="1742" t="e">
        <f>#REF!*#REF!</f>
        <v>#REF!</v>
      </c>
      <c r="P146" s="1742" t="e">
        <f>#REF!*(U146+U147)</f>
        <v>#REF!</v>
      </c>
      <c r="Q146" s="1742" t="e">
        <f>#REF!*(V146+V147)</f>
        <v>#REF!</v>
      </c>
      <c r="R146" s="323">
        <v>870</v>
      </c>
      <c r="S146" s="323">
        <v>360</v>
      </c>
      <c r="T146" s="323">
        <v>285</v>
      </c>
      <c r="U146" s="997">
        <f t="shared" si="17"/>
        <v>8.926199999999998E-2</v>
      </c>
      <c r="V146" s="335">
        <v>10.7</v>
      </c>
    </row>
    <row r="147" spans="1:22" ht="18" customHeight="1">
      <c r="A147" s="112" t="s">
        <v>1233</v>
      </c>
      <c r="B147" s="1762"/>
      <c r="C147" s="1782"/>
      <c r="D147" s="1757"/>
      <c r="E147" s="1759"/>
      <c r="F147" s="41">
        <v>55.5</v>
      </c>
      <c r="G147" s="41" t="s">
        <v>709</v>
      </c>
      <c r="H147" s="361">
        <v>26.9</v>
      </c>
      <c r="I147" s="1768"/>
      <c r="J147" s="1309">
        <v>30400</v>
      </c>
      <c r="K147" s="1744"/>
      <c r="L147" s="1746"/>
      <c r="N147" s="985"/>
      <c r="O147" s="1742"/>
      <c r="P147" s="1742"/>
      <c r="Q147" s="1742"/>
      <c r="R147" s="323">
        <v>828</v>
      </c>
      <c r="S147" s="323">
        <v>540</v>
      </c>
      <c r="T147" s="323">
        <v>298</v>
      </c>
      <c r="U147" s="997">
        <f t="shared" si="17"/>
        <v>0.13324175999999999</v>
      </c>
      <c r="V147" s="335">
        <v>28.7</v>
      </c>
    </row>
    <row r="148" spans="1:22" ht="18" customHeight="1">
      <c r="A148" s="112" t="s">
        <v>1234</v>
      </c>
      <c r="B148" s="1761">
        <v>5.28</v>
      </c>
      <c r="C148" s="1781">
        <v>5.57</v>
      </c>
      <c r="D148" s="1757">
        <v>1.643</v>
      </c>
      <c r="E148" s="1786">
        <v>801</v>
      </c>
      <c r="F148" s="41">
        <v>31</v>
      </c>
      <c r="G148" s="41" t="s">
        <v>455</v>
      </c>
      <c r="H148" s="361">
        <v>11.1</v>
      </c>
      <c r="I148" s="1768"/>
      <c r="J148" s="1309">
        <v>20700</v>
      </c>
      <c r="K148" s="1743">
        <f>J148+J149</f>
        <v>68700</v>
      </c>
      <c r="L148" s="1750">
        <v>52900</v>
      </c>
      <c r="N148" s="985"/>
      <c r="O148" s="1742" t="e">
        <f>#REF!*#REF!</f>
        <v>#REF!</v>
      </c>
      <c r="P148" s="1742" t="e">
        <f>#REF!*(U148+U149)</f>
        <v>#REF!</v>
      </c>
      <c r="Q148" s="1742" t="e">
        <f>#REF!*(V148+V149)</f>
        <v>#REF!</v>
      </c>
      <c r="R148" s="323">
        <v>1035</v>
      </c>
      <c r="S148" s="323">
        <v>380</v>
      </c>
      <c r="T148" s="323">
        <v>305</v>
      </c>
      <c r="U148" s="997">
        <f t="shared" si="17"/>
        <v>0.11995649999999999</v>
      </c>
      <c r="V148" s="335">
        <v>14.3</v>
      </c>
    </row>
    <row r="149" spans="1:22" ht="18" customHeight="1">
      <c r="A149" s="112" t="s">
        <v>1235</v>
      </c>
      <c r="B149" s="1762"/>
      <c r="C149" s="1782"/>
      <c r="D149" s="1757"/>
      <c r="E149" s="1759"/>
      <c r="F149" s="41">
        <v>57</v>
      </c>
      <c r="G149" s="41" t="s">
        <v>453</v>
      </c>
      <c r="H149" s="361">
        <v>40</v>
      </c>
      <c r="I149" s="1768"/>
      <c r="J149" s="1309">
        <v>48000</v>
      </c>
      <c r="K149" s="1744"/>
      <c r="L149" s="1746"/>
      <c r="N149" s="985"/>
      <c r="O149" s="1742"/>
      <c r="P149" s="1742"/>
      <c r="Q149" s="1742"/>
      <c r="R149" s="323">
        <v>900</v>
      </c>
      <c r="S149" s="323">
        <v>615</v>
      </c>
      <c r="T149" s="323">
        <v>348</v>
      </c>
      <c r="U149" s="997">
        <f t="shared" si="17"/>
        <v>0.19261799999999998</v>
      </c>
      <c r="V149" s="335">
        <v>42.9</v>
      </c>
    </row>
    <row r="150" spans="1:22" ht="18" customHeight="1">
      <c r="A150" s="112" t="s">
        <v>454</v>
      </c>
      <c r="B150" s="1761">
        <v>5.28</v>
      </c>
      <c r="C150" s="1781">
        <v>5.57</v>
      </c>
      <c r="D150" s="1757">
        <v>1.56</v>
      </c>
      <c r="E150" s="1786">
        <v>776</v>
      </c>
      <c r="F150" s="41">
        <v>32</v>
      </c>
      <c r="G150" s="41" t="s">
        <v>455</v>
      </c>
      <c r="H150" s="361">
        <v>10.9</v>
      </c>
      <c r="I150" s="1768"/>
      <c r="J150" s="1309">
        <v>20700</v>
      </c>
      <c r="K150" s="1743">
        <f>J150+J151</f>
        <v>68700</v>
      </c>
      <c r="L150" s="1750">
        <v>52900</v>
      </c>
      <c r="N150" s="985"/>
      <c r="O150" s="1742" t="e">
        <f>#REF!*#REF!</f>
        <v>#REF!</v>
      </c>
      <c r="P150" s="1742" t="e">
        <f>#REF!*(U150+U151)</f>
        <v>#REF!</v>
      </c>
      <c r="Q150" s="1742" t="e">
        <f>#REF!*(V150+V151)</f>
        <v>#REF!</v>
      </c>
      <c r="R150" s="323">
        <v>1035</v>
      </c>
      <c r="S150" s="323">
        <v>380</v>
      </c>
      <c r="T150" s="323">
        <v>305</v>
      </c>
      <c r="U150" s="997">
        <f t="shared" si="17"/>
        <v>0.11995649999999999</v>
      </c>
      <c r="V150" s="335">
        <v>13.8</v>
      </c>
    </row>
    <row r="151" spans="1:22" ht="18" customHeight="1">
      <c r="A151" s="112" t="s">
        <v>456</v>
      </c>
      <c r="B151" s="1762"/>
      <c r="C151" s="1782"/>
      <c r="D151" s="1757"/>
      <c r="E151" s="1759"/>
      <c r="F151" s="41">
        <v>58</v>
      </c>
      <c r="G151" s="41" t="s">
        <v>1422</v>
      </c>
      <c r="H151" s="361">
        <v>31.8</v>
      </c>
      <c r="I151" s="1785"/>
      <c r="J151" s="1309">
        <v>48000</v>
      </c>
      <c r="K151" s="1744"/>
      <c r="L151" s="1746"/>
      <c r="N151" s="985"/>
      <c r="O151" s="1742"/>
      <c r="P151" s="1742"/>
      <c r="Q151" s="1742"/>
      <c r="R151" s="323">
        <v>887</v>
      </c>
      <c r="S151" s="323">
        <v>610</v>
      </c>
      <c r="T151" s="323">
        <v>337</v>
      </c>
      <c r="U151" s="997">
        <f t="shared" si="17"/>
        <v>0.18234059</v>
      </c>
      <c r="V151" s="335">
        <v>34.200000000000003</v>
      </c>
    </row>
    <row r="152" spans="1:22" ht="18" customHeight="1">
      <c r="A152" s="112" t="s">
        <v>1236</v>
      </c>
      <c r="B152" s="1761">
        <v>7.03</v>
      </c>
      <c r="C152" s="1781">
        <v>7.91</v>
      </c>
      <c r="D152" s="1797">
        <v>2.33</v>
      </c>
      <c r="E152" s="1786">
        <v>997</v>
      </c>
      <c r="F152" s="41">
        <v>33</v>
      </c>
      <c r="G152" s="41" t="s">
        <v>458</v>
      </c>
      <c r="H152" s="361">
        <v>13.2</v>
      </c>
      <c r="I152" s="1789" t="s">
        <v>222</v>
      </c>
      <c r="J152" s="1309">
        <v>27500</v>
      </c>
      <c r="K152" s="1743">
        <f>J152+J153</f>
        <v>92300</v>
      </c>
      <c r="L152" s="1750">
        <v>71500</v>
      </c>
      <c r="N152" s="985"/>
      <c r="O152" s="1742" t="e">
        <f>#REF!*#REF!</f>
        <v>#REF!</v>
      </c>
      <c r="P152" s="1742" t="e">
        <f>#REF!*(U152+U153)</f>
        <v>#REF!</v>
      </c>
      <c r="Q152" s="1742" t="e">
        <f>#REF!*(V152+V153)</f>
        <v>#REF!</v>
      </c>
      <c r="R152" s="323">
        <v>1120</v>
      </c>
      <c r="S152" s="323">
        <v>405</v>
      </c>
      <c r="T152" s="323">
        <v>310</v>
      </c>
      <c r="U152" s="997">
        <f t="shared" si="17"/>
        <v>0.14061600000000002</v>
      </c>
      <c r="V152" s="335">
        <v>16.2</v>
      </c>
    </row>
    <row r="153" spans="1:22" ht="18" customHeight="1" thickBot="1">
      <c r="A153" s="112" t="s">
        <v>1237</v>
      </c>
      <c r="B153" s="1787"/>
      <c r="C153" s="1788"/>
      <c r="D153" s="1798"/>
      <c r="E153" s="1799"/>
      <c r="F153" s="41">
        <v>59.5</v>
      </c>
      <c r="G153" s="41" t="s">
        <v>1238</v>
      </c>
      <c r="H153" s="361">
        <v>53</v>
      </c>
      <c r="I153" s="1790"/>
      <c r="J153" s="1309">
        <v>64800</v>
      </c>
      <c r="K153" s="1744"/>
      <c r="L153" s="1751"/>
      <c r="N153" s="985"/>
      <c r="O153" s="1742"/>
      <c r="P153" s="1742"/>
      <c r="Q153" s="1742"/>
      <c r="R153" s="323">
        <v>995</v>
      </c>
      <c r="S153" s="323">
        <v>740</v>
      </c>
      <c r="T153" s="323">
        <v>398</v>
      </c>
      <c r="U153" s="997">
        <f t="shared" si="17"/>
        <v>0.29304740000000001</v>
      </c>
      <c r="V153" s="335">
        <v>55.9</v>
      </c>
    </row>
    <row r="154" spans="1:22" ht="68.25" customHeight="1" thickBot="1">
      <c r="A154" s="1447" t="s">
        <v>1569</v>
      </c>
      <c r="B154" s="1448"/>
      <c r="C154" s="1448"/>
      <c r="D154" s="1448"/>
      <c r="E154" s="1448"/>
      <c r="F154" s="1448"/>
      <c r="G154" s="1448"/>
      <c r="H154" s="1448"/>
      <c r="I154" s="1449"/>
      <c r="J154" s="1747" t="s">
        <v>17</v>
      </c>
      <c r="K154" s="1748"/>
      <c r="L154" s="426"/>
      <c r="N154" s="196"/>
      <c r="O154" s="1366"/>
      <c r="P154" s="1366"/>
      <c r="Q154" s="1366"/>
      <c r="R154" s="328"/>
      <c r="S154" s="328"/>
      <c r="T154" s="328"/>
      <c r="U154" s="331"/>
      <c r="V154" s="197"/>
    </row>
    <row r="155" spans="1:22" ht="18" customHeight="1">
      <c r="A155" s="119" t="s">
        <v>622</v>
      </c>
      <c r="B155" s="1776">
        <v>2.23</v>
      </c>
      <c r="C155" s="1810">
        <v>2.23</v>
      </c>
      <c r="D155" s="1763">
        <v>0.69299999999999995</v>
      </c>
      <c r="E155" s="1779">
        <v>474</v>
      </c>
      <c r="F155" s="1377">
        <v>26</v>
      </c>
      <c r="G155" s="1368" t="s">
        <v>350</v>
      </c>
      <c r="H155" s="361">
        <v>8.1</v>
      </c>
      <c r="I155" s="1752" t="s">
        <v>221</v>
      </c>
      <c r="J155" s="1380">
        <v>10300</v>
      </c>
      <c r="K155" s="1819">
        <f>J155+J156</f>
        <v>34000</v>
      </c>
      <c r="L155" s="1749">
        <v>26500</v>
      </c>
      <c r="N155" s="1282" t="s">
        <v>467</v>
      </c>
      <c r="O155" s="1742" t="e">
        <f>#REF!*#REF!</f>
        <v>#REF!</v>
      </c>
      <c r="P155" s="1742" t="e">
        <f>#REF!*(U155+U156)</f>
        <v>#REF!</v>
      </c>
      <c r="Q155" s="1742" t="e">
        <f>#REF!*(V155+V156)</f>
        <v>#REF!</v>
      </c>
      <c r="R155" s="323">
        <v>790</v>
      </c>
      <c r="S155" s="323">
        <v>370</v>
      </c>
      <c r="T155" s="323">
        <v>270</v>
      </c>
      <c r="U155" s="1381">
        <f t="shared" ref="U155:U162" si="18">(R155/1000)*(S155/1000)*(T155/1000)</f>
        <v>7.8921000000000005E-2</v>
      </c>
      <c r="V155" s="335">
        <v>10.5</v>
      </c>
    </row>
    <row r="156" spans="1:22" ht="18" customHeight="1">
      <c r="A156" s="64" t="s">
        <v>623</v>
      </c>
      <c r="B156" s="1777"/>
      <c r="C156" s="1811"/>
      <c r="D156" s="1764"/>
      <c r="E156" s="1780"/>
      <c r="F156" s="1377">
        <v>54</v>
      </c>
      <c r="G156" s="1377" t="s">
        <v>709</v>
      </c>
      <c r="H156" s="361">
        <v>24.6</v>
      </c>
      <c r="I156" s="1753"/>
      <c r="J156" s="1384">
        <v>23700</v>
      </c>
      <c r="K156" s="1744"/>
      <c r="L156" s="1741"/>
      <c r="N156" s="1366"/>
      <c r="O156" s="1742"/>
      <c r="P156" s="1742"/>
      <c r="Q156" s="1742"/>
      <c r="R156" s="323">
        <v>828</v>
      </c>
      <c r="S156" s="323">
        <v>540</v>
      </c>
      <c r="T156" s="323">
        <v>298</v>
      </c>
      <c r="U156" s="1381">
        <f t="shared" si="18"/>
        <v>0.13324175999999999</v>
      </c>
      <c r="V156" s="335">
        <v>26.5</v>
      </c>
    </row>
    <row r="157" spans="1:22" ht="18" customHeight="1">
      <c r="A157" s="64" t="s">
        <v>460</v>
      </c>
      <c r="B157" s="1805">
        <v>3.52</v>
      </c>
      <c r="C157" s="1812">
        <v>3.81</v>
      </c>
      <c r="D157" s="1829">
        <v>1.0960000000000001</v>
      </c>
      <c r="E157" s="1828">
        <v>523</v>
      </c>
      <c r="F157" s="1377">
        <v>26.5</v>
      </c>
      <c r="G157" s="1377" t="s">
        <v>351</v>
      </c>
      <c r="H157" s="361">
        <v>8.8000000000000007</v>
      </c>
      <c r="I157" s="1753"/>
      <c r="J157" s="957">
        <v>13600</v>
      </c>
      <c r="K157" s="1743">
        <f>J157+J158</f>
        <v>44700</v>
      </c>
      <c r="L157" s="1740">
        <v>34500</v>
      </c>
      <c r="N157" s="1282" t="s">
        <v>467</v>
      </c>
      <c r="O157" s="1742" t="e">
        <f>#REF!*#REF!</f>
        <v>#REF!</v>
      </c>
      <c r="P157" s="1742" t="e">
        <f>#REF!*(U157+U158)</f>
        <v>#REF!</v>
      </c>
      <c r="Q157" s="1742" t="e">
        <f>#REF!*(V157+V158)</f>
        <v>#REF!</v>
      </c>
      <c r="R157" s="323">
        <v>875</v>
      </c>
      <c r="S157" s="323">
        <v>375</v>
      </c>
      <c r="T157" s="323">
        <v>285</v>
      </c>
      <c r="U157" s="1381">
        <f t="shared" si="18"/>
        <v>9.3515624999999991E-2</v>
      </c>
      <c r="V157" s="335">
        <v>11</v>
      </c>
    </row>
    <row r="158" spans="1:22" ht="18" customHeight="1">
      <c r="A158" s="64" t="s">
        <v>461</v>
      </c>
      <c r="B158" s="1805"/>
      <c r="C158" s="1812"/>
      <c r="D158" s="1829"/>
      <c r="E158" s="1828"/>
      <c r="F158" s="1377">
        <v>56</v>
      </c>
      <c r="G158" s="1377" t="s">
        <v>453</v>
      </c>
      <c r="H158" s="361">
        <v>31.2</v>
      </c>
      <c r="I158" s="1753"/>
      <c r="J158" s="957">
        <v>31100</v>
      </c>
      <c r="K158" s="1744"/>
      <c r="L158" s="1741"/>
      <c r="N158" s="1366"/>
      <c r="O158" s="1742"/>
      <c r="P158" s="1742"/>
      <c r="Q158" s="1742"/>
      <c r="R158" s="323">
        <v>900</v>
      </c>
      <c r="S158" s="323">
        <v>585</v>
      </c>
      <c r="T158" s="323">
        <v>345</v>
      </c>
      <c r="U158" s="1381">
        <f t="shared" si="18"/>
        <v>0.18164249999999998</v>
      </c>
      <c r="V158" s="335">
        <v>33.5</v>
      </c>
    </row>
    <row r="159" spans="1:22" ht="18" customHeight="1">
      <c r="A159" s="112" t="s">
        <v>624</v>
      </c>
      <c r="B159" s="1805">
        <v>5.27</v>
      </c>
      <c r="C159" s="1812">
        <v>5.42</v>
      </c>
      <c r="D159" s="1829">
        <v>1.6439999999999999</v>
      </c>
      <c r="E159" s="1828">
        <v>787</v>
      </c>
      <c r="F159" s="1377">
        <v>30</v>
      </c>
      <c r="G159" s="1368" t="s">
        <v>352</v>
      </c>
      <c r="H159" s="361">
        <v>11.6</v>
      </c>
      <c r="I159" s="1753"/>
      <c r="J159" s="1383">
        <v>21200</v>
      </c>
      <c r="K159" s="1743">
        <f>J159+J160</f>
        <v>70400</v>
      </c>
      <c r="L159" s="1855">
        <v>54500</v>
      </c>
      <c r="N159" s="1282" t="s">
        <v>467</v>
      </c>
      <c r="O159" s="1742" t="e">
        <f>#REF!*#REF!</f>
        <v>#REF!</v>
      </c>
      <c r="P159" s="1742" t="e">
        <f>#REF!*(U159+U160)</f>
        <v>#REF!</v>
      </c>
      <c r="Q159" s="1742" t="e">
        <f>#REF!*(V159+V160)</f>
        <v>#REF!</v>
      </c>
      <c r="R159" s="323">
        <v>1045</v>
      </c>
      <c r="S159" s="323">
        <v>405</v>
      </c>
      <c r="T159" s="323">
        <v>305</v>
      </c>
      <c r="U159" s="1381">
        <f t="shared" si="18"/>
        <v>0.12908362500000001</v>
      </c>
      <c r="V159" s="335">
        <v>14.9</v>
      </c>
    </row>
    <row r="160" spans="1:22" ht="18" customHeight="1">
      <c r="A160" s="64" t="s">
        <v>625</v>
      </c>
      <c r="B160" s="1805"/>
      <c r="C160" s="1812"/>
      <c r="D160" s="1829"/>
      <c r="E160" s="1828"/>
      <c r="F160" s="1377">
        <v>59</v>
      </c>
      <c r="G160" s="1367" t="s">
        <v>453</v>
      </c>
      <c r="H160" s="361">
        <v>37.700000000000003</v>
      </c>
      <c r="I160" s="1753"/>
      <c r="J160" s="956">
        <v>49200</v>
      </c>
      <c r="K160" s="1744"/>
      <c r="L160" s="1741"/>
      <c r="N160" s="1366"/>
      <c r="O160" s="1742"/>
      <c r="P160" s="1742"/>
      <c r="Q160" s="1742"/>
      <c r="R160" s="323">
        <v>900</v>
      </c>
      <c r="S160" s="323">
        <v>615</v>
      </c>
      <c r="T160" s="323">
        <v>348</v>
      </c>
      <c r="U160" s="1381">
        <f t="shared" si="18"/>
        <v>0.19261799999999998</v>
      </c>
      <c r="V160" s="335">
        <v>40</v>
      </c>
    </row>
    <row r="161" spans="1:23" ht="18" customHeight="1" thickBot="1">
      <c r="A161" s="64" t="s">
        <v>626</v>
      </c>
      <c r="B161" s="1805">
        <v>7.03</v>
      </c>
      <c r="C161" s="1812">
        <v>7.62</v>
      </c>
      <c r="D161" s="1829">
        <v>2.5030000000000001</v>
      </c>
      <c r="E161" s="1828">
        <v>1060</v>
      </c>
      <c r="F161" s="1377">
        <v>40</v>
      </c>
      <c r="G161" s="1377" t="s">
        <v>353</v>
      </c>
      <c r="H161" s="361">
        <v>14</v>
      </c>
      <c r="I161" s="1388"/>
      <c r="J161" s="957">
        <v>28300</v>
      </c>
      <c r="K161" s="1743">
        <f>J161+J162</f>
        <v>94700</v>
      </c>
      <c r="L161" s="1740">
        <v>72900</v>
      </c>
      <c r="N161" s="1282" t="s">
        <v>467</v>
      </c>
      <c r="O161" s="1742" t="e">
        <f>#REF!*#REF!</f>
        <v>#REF!</v>
      </c>
      <c r="P161" s="1742" t="e">
        <f>#REF!*(U161+U162)</f>
        <v>#REF!</v>
      </c>
      <c r="Q161" s="1742" t="e">
        <f>#REF!*(V161+V162)</f>
        <v>#REF!</v>
      </c>
      <c r="R161" s="323">
        <v>1155</v>
      </c>
      <c r="S161" s="323">
        <v>415</v>
      </c>
      <c r="T161" s="323">
        <v>315</v>
      </c>
      <c r="U161" s="1381">
        <f t="shared" si="18"/>
        <v>0.15098737500000001</v>
      </c>
      <c r="V161" s="335">
        <v>17.5</v>
      </c>
    </row>
    <row r="162" spans="1:23" ht="18" customHeight="1" thickBot="1">
      <c r="A162" s="64" t="s">
        <v>627</v>
      </c>
      <c r="B162" s="1805"/>
      <c r="C162" s="1812"/>
      <c r="D162" s="1829"/>
      <c r="E162" s="1828"/>
      <c r="F162" s="1377">
        <v>59.5</v>
      </c>
      <c r="G162" s="1377" t="s">
        <v>355</v>
      </c>
      <c r="H162" s="361">
        <v>50.6</v>
      </c>
      <c r="I162" s="1388"/>
      <c r="J162" s="957">
        <v>66400</v>
      </c>
      <c r="K162" s="1744"/>
      <c r="L162" s="1741"/>
      <c r="N162" s="1366"/>
      <c r="O162" s="1742"/>
      <c r="P162" s="1742"/>
      <c r="Q162" s="1742"/>
      <c r="R162" s="323">
        <v>965</v>
      </c>
      <c r="S162" s="323">
        <v>765</v>
      </c>
      <c r="T162" s="323">
        <v>395</v>
      </c>
      <c r="U162" s="1381">
        <f t="shared" si="18"/>
        <v>0.29159887500000004</v>
      </c>
      <c r="V162" s="335">
        <v>53.8</v>
      </c>
    </row>
    <row r="163" spans="1:23" ht="61.5" customHeight="1" thickBot="1">
      <c r="A163" s="1447" t="s">
        <v>1567</v>
      </c>
      <c r="B163" s="1448"/>
      <c r="C163" s="1448"/>
      <c r="D163" s="1448"/>
      <c r="E163" s="1448"/>
      <c r="F163" s="1448"/>
      <c r="G163" s="1448"/>
      <c r="H163" s="1448"/>
      <c r="I163" s="1449"/>
      <c r="J163" s="1747" t="s">
        <v>17</v>
      </c>
      <c r="K163" s="1748"/>
      <c r="L163" s="426"/>
      <c r="N163" s="1282" t="s">
        <v>467</v>
      </c>
      <c r="O163" s="985"/>
      <c r="P163" s="985"/>
      <c r="Q163" s="985"/>
      <c r="R163" s="328"/>
      <c r="S163" s="328"/>
      <c r="T163" s="328"/>
      <c r="U163" s="331"/>
      <c r="V163" s="197"/>
    </row>
    <row r="164" spans="1:23" ht="18" customHeight="1">
      <c r="A164" s="119" t="s">
        <v>635</v>
      </c>
      <c r="B164" s="1776">
        <v>2.23</v>
      </c>
      <c r="C164" s="1810">
        <v>2.23</v>
      </c>
      <c r="D164" s="1763">
        <v>0.69299999999999995</v>
      </c>
      <c r="E164" s="1779">
        <v>474</v>
      </c>
      <c r="F164" s="41">
        <v>26</v>
      </c>
      <c r="G164" s="990" t="s">
        <v>350</v>
      </c>
      <c r="H164" s="361">
        <v>8.1</v>
      </c>
      <c r="I164" s="1752" t="s">
        <v>221</v>
      </c>
      <c r="J164" s="995">
        <v>17700</v>
      </c>
      <c r="K164" s="1819">
        <f>J164+J165</f>
        <v>41400</v>
      </c>
      <c r="L164" s="1749">
        <v>31900</v>
      </c>
      <c r="N164" s="985"/>
      <c r="O164" s="1742" t="e">
        <f>#REF!*#REF!</f>
        <v>#REF!</v>
      </c>
      <c r="P164" s="1742" t="e">
        <f>#REF!*(U164+U165)</f>
        <v>#REF!</v>
      </c>
      <c r="Q164" s="1742" t="e">
        <f>#REF!*(V164+V165)</f>
        <v>#REF!</v>
      </c>
      <c r="R164" s="323">
        <v>790</v>
      </c>
      <c r="S164" s="323">
        <v>370</v>
      </c>
      <c r="T164" s="323">
        <v>270</v>
      </c>
      <c r="U164" s="997">
        <f t="shared" ref="U164:U167" si="19">(R164/1000)*(S164/1000)*(T164/1000)</f>
        <v>7.8921000000000005E-2</v>
      </c>
      <c r="V164" s="335">
        <v>10.5</v>
      </c>
    </row>
    <row r="165" spans="1:23" ht="18" customHeight="1">
      <c r="A165" s="64" t="s">
        <v>623</v>
      </c>
      <c r="B165" s="1777"/>
      <c r="C165" s="1811"/>
      <c r="D165" s="1764"/>
      <c r="E165" s="1780"/>
      <c r="F165" s="41">
        <v>54</v>
      </c>
      <c r="G165" s="41" t="s">
        <v>709</v>
      </c>
      <c r="H165" s="361">
        <v>24.6</v>
      </c>
      <c r="I165" s="1753"/>
      <c r="J165" s="999">
        <v>23700</v>
      </c>
      <c r="K165" s="1744"/>
      <c r="L165" s="1741"/>
      <c r="N165" s="985"/>
      <c r="O165" s="1742"/>
      <c r="P165" s="1742"/>
      <c r="Q165" s="1742"/>
      <c r="R165" s="323">
        <v>828</v>
      </c>
      <c r="S165" s="323">
        <v>540</v>
      </c>
      <c r="T165" s="323">
        <v>298</v>
      </c>
      <c r="U165" s="997">
        <f t="shared" si="19"/>
        <v>0.13324175999999999</v>
      </c>
      <c r="V165" s="335">
        <v>26.5</v>
      </c>
    </row>
    <row r="166" spans="1:23" ht="18" customHeight="1">
      <c r="A166" s="64" t="s">
        <v>636</v>
      </c>
      <c r="B166" s="1805">
        <v>3.52</v>
      </c>
      <c r="C166" s="1812">
        <v>3.81</v>
      </c>
      <c r="D166" s="1829">
        <v>1.0960000000000001</v>
      </c>
      <c r="E166" s="1828">
        <v>523</v>
      </c>
      <c r="F166" s="41">
        <v>26.5</v>
      </c>
      <c r="G166" s="41" t="s">
        <v>351</v>
      </c>
      <c r="H166" s="361">
        <v>8.8000000000000007</v>
      </c>
      <c r="I166" s="1753"/>
      <c r="J166" s="957">
        <v>19900</v>
      </c>
      <c r="K166" s="1743">
        <f>J166+J167</f>
        <v>51000</v>
      </c>
      <c r="L166" s="1740">
        <v>39500</v>
      </c>
      <c r="N166" s="985"/>
      <c r="O166" s="1742" t="e">
        <f>#REF!*#REF!</f>
        <v>#REF!</v>
      </c>
      <c r="P166" s="1742" t="e">
        <f>#REF!*(U166+U167)</f>
        <v>#REF!</v>
      </c>
      <c r="Q166" s="1742" t="e">
        <f>#REF!*(V166+V167)</f>
        <v>#REF!</v>
      </c>
      <c r="R166" s="323">
        <v>875</v>
      </c>
      <c r="S166" s="323">
        <v>375</v>
      </c>
      <c r="T166" s="323">
        <v>285</v>
      </c>
      <c r="U166" s="997">
        <f t="shared" si="19"/>
        <v>9.3515624999999991E-2</v>
      </c>
      <c r="V166" s="335">
        <v>11</v>
      </c>
    </row>
    <row r="167" spans="1:23" ht="18" customHeight="1" thickBot="1">
      <c r="A167" s="64" t="s">
        <v>461</v>
      </c>
      <c r="B167" s="1805"/>
      <c r="C167" s="1812"/>
      <c r="D167" s="1829"/>
      <c r="E167" s="1828"/>
      <c r="F167" s="41">
        <v>56</v>
      </c>
      <c r="G167" s="41" t="s">
        <v>453</v>
      </c>
      <c r="H167" s="361">
        <v>31.2</v>
      </c>
      <c r="I167" s="1760"/>
      <c r="J167" s="957">
        <v>31100</v>
      </c>
      <c r="K167" s="1744"/>
      <c r="L167" s="1741"/>
      <c r="N167" s="985"/>
      <c r="O167" s="1742"/>
      <c r="P167" s="1742"/>
      <c r="Q167" s="1742"/>
      <c r="R167" s="323">
        <v>900</v>
      </c>
      <c r="S167" s="323">
        <v>585</v>
      </c>
      <c r="T167" s="323">
        <v>345</v>
      </c>
      <c r="U167" s="997">
        <f t="shared" si="19"/>
        <v>0.18164249999999998</v>
      </c>
      <c r="V167" s="335">
        <v>33.5</v>
      </c>
    </row>
    <row r="168" spans="1:23" ht="66" customHeight="1" thickBot="1">
      <c r="A168" s="1447" t="s">
        <v>1566</v>
      </c>
      <c r="B168" s="1448"/>
      <c r="C168" s="1448"/>
      <c r="D168" s="1448"/>
      <c r="E168" s="1448"/>
      <c r="F168" s="1448"/>
      <c r="G168" s="1448"/>
      <c r="H168" s="1448"/>
      <c r="I168" s="1449"/>
      <c r="J168" s="1747" t="s">
        <v>1329</v>
      </c>
      <c r="K168" s="1748"/>
      <c r="L168" s="1272"/>
      <c r="N168" s="1282" t="s">
        <v>467</v>
      </c>
      <c r="O168" s="985"/>
      <c r="P168" s="985"/>
      <c r="Q168" s="985"/>
      <c r="R168" s="328"/>
      <c r="S168" s="328"/>
      <c r="T168" s="328"/>
      <c r="U168" s="331"/>
      <c r="V168" s="197"/>
    </row>
    <row r="169" spans="1:23" ht="18" customHeight="1">
      <c r="A169" s="119" t="s">
        <v>1565</v>
      </c>
      <c r="B169" s="1796">
        <v>2.0499999999999998</v>
      </c>
      <c r="C169" s="1834">
        <v>2.34</v>
      </c>
      <c r="D169" s="1813">
        <v>0.63900000000000001</v>
      </c>
      <c r="E169" s="1758">
        <v>480</v>
      </c>
      <c r="F169" s="41">
        <v>26.5</v>
      </c>
      <c r="G169" s="990" t="s">
        <v>350</v>
      </c>
      <c r="H169" s="361">
        <v>8.1</v>
      </c>
      <c r="I169" s="1767" t="s">
        <v>221</v>
      </c>
      <c r="J169" s="995">
        <v>18700</v>
      </c>
      <c r="K169" s="1819">
        <f>J169+J170</f>
        <v>43900</v>
      </c>
      <c r="L169" s="1745">
        <v>33500</v>
      </c>
      <c r="N169" s="985"/>
      <c r="O169" s="1742" t="e">
        <f>#REF!*#REF!</f>
        <v>#REF!</v>
      </c>
      <c r="P169" s="1742" t="e">
        <f>#REF!*(U169+U170)</f>
        <v>#REF!</v>
      </c>
      <c r="Q169" s="1742" t="e">
        <f>#REF!*(V169+V170)</f>
        <v>#REF!</v>
      </c>
      <c r="R169" s="323">
        <v>790</v>
      </c>
      <c r="S169" s="323">
        <v>370</v>
      </c>
      <c r="T169" s="323">
        <v>270</v>
      </c>
      <c r="U169" s="997">
        <f t="shared" ref="U169:U174" si="20">(R169/1000)*(S169/1000)*(T169/1000)</f>
        <v>7.8921000000000005E-2</v>
      </c>
      <c r="V169" s="335">
        <v>10.6</v>
      </c>
    </row>
    <row r="170" spans="1:23" ht="18" customHeight="1">
      <c r="A170" s="64" t="s">
        <v>1447</v>
      </c>
      <c r="B170" s="1762"/>
      <c r="C170" s="1782"/>
      <c r="D170" s="1798"/>
      <c r="E170" s="1759"/>
      <c r="F170" s="41">
        <v>54</v>
      </c>
      <c r="G170" s="41" t="s">
        <v>709</v>
      </c>
      <c r="H170" s="361">
        <v>23.9</v>
      </c>
      <c r="I170" s="1768"/>
      <c r="J170" s="999">
        <v>25200</v>
      </c>
      <c r="K170" s="1744"/>
      <c r="L170" s="1738"/>
      <c r="N170" s="985"/>
      <c r="O170" s="1742"/>
      <c r="P170" s="1742"/>
      <c r="Q170" s="1742"/>
      <c r="R170" s="323">
        <v>828</v>
      </c>
      <c r="S170" s="323">
        <v>540</v>
      </c>
      <c r="T170" s="323">
        <v>298</v>
      </c>
      <c r="U170" s="997">
        <f t="shared" si="20"/>
        <v>0.13324175999999999</v>
      </c>
      <c r="V170" s="335">
        <v>25.6</v>
      </c>
    </row>
    <row r="171" spans="1:23" ht="18" customHeight="1">
      <c r="A171" s="112" t="s">
        <v>1564</v>
      </c>
      <c r="B171" s="1852">
        <v>2.64</v>
      </c>
      <c r="C171" s="1853">
        <v>2.64</v>
      </c>
      <c r="D171" s="1797">
        <v>0.82099999999999995</v>
      </c>
      <c r="E171" s="1835">
        <v>510</v>
      </c>
      <c r="F171" s="41">
        <v>26.5</v>
      </c>
      <c r="G171" s="990" t="s">
        <v>350</v>
      </c>
      <c r="H171" s="361">
        <v>8.1</v>
      </c>
      <c r="I171" s="1768"/>
      <c r="J171" s="998">
        <v>18700</v>
      </c>
      <c r="K171" s="1743">
        <f>J171+J172</f>
        <v>45700</v>
      </c>
      <c r="L171" s="1738">
        <v>34900</v>
      </c>
      <c r="N171" s="985"/>
      <c r="O171" s="1742" t="e">
        <f>#REF!*#REF!</f>
        <v>#REF!</v>
      </c>
      <c r="P171" s="1742" t="e">
        <f>#REF!*(U171+U172)</f>
        <v>#REF!</v>
      </c>
      <c r="Q171" s="1742" t="e">
        <f>#REF!*(V171+V172)</f>
        <v>#REF!</v>
      </c>
      <c r="R171" s="323">
        <v>790</v>
      </c>
      <c r="S171" s="323">
        <v>370</v>
      </c>
      <c r="T171" s="323">
        <v>270</v>
      </c>
      <c r="U171" s="997">
        <f t="shared" si="20"/>
        <v>7.8921000000000005E-2</v>
      </c>
      <c r="V171" s="335">
        <v>10.6</v>
      </c>
    </row>
    <row r="172" spans="1:23" ht="18" customHeight="1">
      <c r="A172" s="64" t="s">
        <v>1449</v>
      </c>
      <c r="B172" s="1762"/>
      <c r="C172" s="1782"/>
      <c r="D172" s="1798"/>
      <c r="E172" s="1759"/>
      <c r="F172" s="41">
        <v>54</v>
      </c>
      <c r="G172" s="986" t="s">
        <v>709</v>
      </c>
      <c r="H172" s="361">
        <v>24.2</v>
      </c>
      <c r="I172" s="1768"/>
      <c r="J172" s="956">
        <v>27000</v>
      </c>
      <c r="K172" s="1744"/>
      <c r="L172" s="1738"/>
      <c r="N172" s="985"/>
      <c r="O172" s="1742"/>
      <c r="P172" s="1742"/>
      <c r="Q172" s="1742"/>
      <c r="R172" s="323">
        <v>828</v>
      </c>
      <c r="S172" s="323">
        <v>540</v>
      </c>
      <c r="T172" s="323">
        <v>298</v>
      </c>
      <c r="U172" s="997">
        <f t="shared" si="20"/>
        <v>0.13324175999999999</v>
      </c>
      <c r="V172" s="335">
        <v>26</v>
      </c>
    </row>
    <row r="173" spans="1:23" ht="18" customHeight="1">
      <c r="A173" s="64" t="s">
        <v>1563</v>
      </c>
      <c r="B173" s="1854">
        <v>3.52</v>
      </c>
      <c r="C173" s="1838">
        <v>3.52</v>
      </c>
      <c r="D173" s="1757">
        <v>1.0960000000000001</v>
      </c>
      <c r="E173" s="1755">
        <v>540</v>
      </c>
      <c r="F173" s="41">
        <v>26.5</v>
      </c>
      <c r="G173" s="41" t="s">
        <v>351</v>
      </c>
      <c r="H173" s="361">
        <v>9</v>
      </c>
      <c r="I173" s="1768"/>
      <c r="J173" s="957">
        <v>21000</v>
      </c>
      <c r="K173" s="1743">
        <f>J173+J174</f>
        <v>54300</v>
      </c>
      <c r="L173" s="1738">
        <v>41500</v>
      </c>
      <c r="M173" s="1310"/>
      <c r="N173" s="985"/>
      <c r="O173" s="1742" t="e">
        <f>#REF!*#REF!</f>
        <v>#REF!</v>
      </c>
      <c r="P173" s="1742" t="e">
        <f>#REF!*(U173+U174)</f>
        <v>#REF!</v>
      </c>
      <c r="Q173" s="1742" t="e">
        <f>#REF!*(V173+V174)</f>
        <v>#REF!</v>
      </c>
      <c r="R173" s="323">
        <v>875</v>
      </c>
      <c r="S173" s="323">
        <v>375</v>
      </c>
      <c r="T173" s="323">
        <v>285</v>
      </c>
      <c r="U173" s="997">
        <f t="shared" si="20"/>
        <v>9.3515624999999991E-2</v>
      </c>
      <c r="V173" s="335">
        <v>11.5</v>
      </c>
      <c r="W173" s="1310"/>
    </row>
    <row r="174" spans="1:23" ht="18" customHeight="1" thickBot="1">
      <c r="A174" s="64" t="s">
        <v>1451</v>
      </c>
      <c r="B174" s="1854"/>
      <c r="C174" s="1838"/>
      <c r="D174" s="1757"/>
      <c r="E174" s="1755"/>
      <c r="F174" s="41">
        <v>56</v>
      </c>
      <c r="G174" s="41" t="s">
        <v>709</v>
      </c>
      <c r="H174" s="361">
        <v>26</v>
      </c>
      <c r="I174" s="1769"/>
      <c r="J174" s="957">
        <v>33300</v>
      </c>
      <c r="K174" s="1744"/>
      <c r="L174" s="1739"/>
      <c r="N174" s="985"/>
      <c r="O174" s="1742"/>
      <c r="P174" s="1742"/>
      <c r="Q174" s="1742"/>
      <c r="R174" s="323">
        <v>828</v>
      </c>
      <c r="S174" s="323">
        <v>540</v>
      </c>
      <c r="T174" s="323">
        <v>298</v>
      </c>
      <c r="U174" s="997">
        <f t="shared" si="20"/>
        <v>0.13324175999999999</v>
      </c>
      <c r="V174" s="335">
        <v>27.7</v>
      </c>
    </row>
    <row r="175" spans="1:23" ht="71.25" customHeight="1" thickBot="1">
      <c r="A175" s="1447" t="s">
        <v>1562</v>
      </c>
      <c r="B175" s="1448"/>
      <c r="C175" s="1448"/>
      <c r="D175" s="1448"/>
      <c r="E175" s="1448"/>
      <c r="F175" s="1448"/>
      <c r="G175" s="1448"/>
      <c r="H175" s="1448"/>
      <c r="I175" s="1449"/>
      <c r="J175" s="1747" t="s">
        <v>1561</v>
      </c>
      <c r="K175" s="1748"/>
      <c r="L175" s="1269"/>
      <c r="N175" s="511" t="s">
        <v>467</v>
      </c>
      <c r="O175" s="985"/>
      <c r="P175" s="985"/>
      <c r="Q175" s="985"/>
      <c r="R175" s="328"/>
      <c r="S175" s="328"/>
      <c r="T175" s="328"/>
      <c r="U175" s="331"/>
      <c r="V175" s="197"/>
    </row>
    <row r="176" spans="1:23" ht="18" customHeight="1">
      <c r="A176" s="675" t="s">
        <v>907</v>
      </c>
      <c r="B176" s="1796" t="s">
        <v>1560</v>
      </c>
      <c r="C176" s="1834" t="s">
        <v>1337</v>
      </c>
      <c r="D176" s="1834" t="s">
        <v>1559</v>
      </c>
      <c r="E176" s="1758">
        <v>417</v>
      </c>
      <c r="F176" s="990">
        <v>24</v>
      </c>
      <c r="G176" s="990" t="s">
        <v>446</v>
      </c>
      <c r="H176" s="359">
        <v>7.5</v>
      </c>
      <c r="I176" s="1752" t="s">
        <v>221</v>
      </c>
      <c r="J176" s="998">
        <v>16100</v>
      </c>
      <c r="K176" s="1743">
        <f>J176+J177</f>
        <v>44700</v>
      </c>
      <c r="L176" s="1745">
        <v>34500</v>
      </c>
      <c r="N176" s="512"/>
      <c r="O176" s="1742" t="e">
        <f>#REF!*#REF!</f>
        <v>#REF!</v>
      </c>
      <c r="P176" s="1742" t="e">
        <f>#REF!*(U176+U177)</f>
        <v>#REF!</v>
      </c>
      <c r="Q176" s="1742" t="e">
        <f>#REF!*(V176+V177)</f>
        <v>#REF!</v>
      </c>
      <c r="R176" s="323">
        <v>780</v>
      </c>
      <c r="S176" s="323">
        <v>360</v>
      </c>
      <c r="T176" s="323">
        <v>285</v>
      </c>
      <c r="U176" s="997">
        <f t="shared" ref="U176:U185" si="21">(R176/1000)*(S176/1000)*(T176/1000)</f>
        <v>8.0027999999999988E-2</v>
      </c>
      <c r="V176" s="333">
        <v>10</v>
      </c>
    </row>
    <row r="177" spans="1:22" ht="18" customHeight="1">
      <c r="A177" s="675" t="s">
        <v>908</v>
      </c>
      <c r="B177" s="1762"/>
      <c r="C177" s="1782"/>
      <c r="D177" s="1782"/>
      <c r="E177" s="1759"/>
      <c r="F177" s="41">
        <v>55.5</v>
      </c>
      <c r="G177" s="41" t="s">
        <v>709</v>
      </c>
      <c r="H177" s="361">
        <v>22.8</v>
      </c>
      <c r="I177" s="1753"/>
      <c r="J177" s="999">
        <v>28600</v>
      </c>
      <c r="K177" s="1744"/>
      <c r="L177" s="1738"/>
      <c r="N177" s="985"/>
      <c r="O177" s="1742"/>
      <c r="P177" s="1742"/>
      <c r="Q177" s="1742"/>
      <c r="R177" s="323">
        <v>828</v>
      </c>
      <c r="S177" s="323">
        <v>540</v>
      </c>
      <c r="T177" s="323">
        <v>298</v>
      </c>
      <c r="U177" s="997">
        <f t="shared" si="21"/>
        <v>0.13324175999999999</v>
      </c>
      <c r="V177" s="333">
        <v>24.8</v>
      </c>
    </row>
    <row r="178" spans="1:22" ht="18" customHeight="1">
      <c r="A178" s="675" t="s">
        <v>1212</v>
      </c>
      <c r="B178" s="1852" t="s">
        <v>1558</v>
      </c>
      <c r="C178" s="1853" t="s">
        <v>1557</v>
      </c>
      <c r="D178" s="1853" t="s">
        <v>1556</v>
      </c>
      <c r="E178" s="1835">
        <v>466</v>
      </c>
      <c r="F178" s="990">
        <v>25</v>
      </c>
      <c r="G178" s="990" t="s">
        <v>451</v>
      </c>
      <c r="H178" s="359">
        <v>7.6</v>
      </c>
      <c r="I178" s="1753"/>
      <c r="J178" s="998">
        <v>17000</v>
      </c>
      <c r="K178" s="1743">
        <f>J178+J179</f>
        <v>47700</v>
      </c>
      <c r="L178" s="1738">
        <v>36900</v>
      </c>
      <c r="N178" s="512"/>
      <c r="O178" s="1742" t="e">
        <f>#REF!*#REF!</f>
        <v>#REF!</v>
      </c>
      <c r="P178" s="1742" t="e">
        <f>#REF!*(U178+U179)</f>
        <v>#REF!</v>
      </c>
      <c r="Q178" s="1742" t="e">
        <f>#REF!*(V178+V179)</f>
        <v>#REF!</v>
      </c>
      <c r="R178" s="323">
        <v>870</v>
      </c>
      <c r="S178" s="323">
        <v>360</v>
      </c>
      <c r="T178" s="323">
        <v>285</v>
      </c>
      <c r="U178" s="997">
        <f t="shared" si="21"/>
        <v>8.926199999999998E-2</v>
      </c>
      <c r="V178" s="333">
        <v>9.6999999999999993</v>
      </c>
    </row>
    <row r="179" spans="1:22" ht="18" customHeight="1">
      <c r="A179" s="675" t="s">
        <v>1240</v>
      </c>
      <c r="B179" s="1762"/>
      <c r="C179" s="1782"/>
      <c r="D179" s="1782"/>
      <c r="E179" s="1835"/>
      <c r="F179" s="41">
        <v>55.5</v>
      </c>
      <c r="G179" s="41" t="s">
        <v>709</v>
      </c>
      <c r="H179" s="361">
        <v>23.2</v>
      </c>
      <c r="I179" s="1753"/>
      <c r="J179" s="998">
        <v>30700</v>
      </c>
      <c r="K179" s="1744"/>
      <c r="L179" s="1738"/>
      <c r="N179" s="985"/>
      <c r="O179" s="1742"/>
      <c r="P179" s="1742"/>
      <c r="Q179" s="1742"/>
      <c r="R179" s="323">
        <v>828</v>
      </c>
      <c r="S179" s="323">
        <v>540</v>
      </c>
      <c r="T179" s="323">
        <v>298</v>
      </c>
      <c r="U179" s="997">
        <f t="shared" si="21"/>
        <v>0.13324175999999999</v>
      </c>
      <c r="V179" s="333">
        <v>25</v>
      </c>
    </row>
    <row r="180" spans="1:22" ht="18" customHeight="1">
      <c r="A180" s="788" t="s">
        <v>1213</v>
      </c>
      <c r="B180" s="1761" t="s">
        <v>1555</v>
      </c>
      <c r="C180" s="1761" t="s">
        <v>1554</v>
      </c>
      <c r="D180" s="1761" t="s">
        <v>1553</v>
      </c>
      <c r="E180" s="1755">
        <v>540</v>
      </c>
      <c r="F180" s="41">
        <v>25</v>
      </c>
      <c r="G180" s="41" t="s">
        <v>451</v>
      </c>
      <c r="H180" s="361">
        <v>7.6</v>
      </c>
      <c r="I180" s="1753"/>
      <c r="J180" s="1309">
        <v>19500</v>
      </c>
      <c r="K180" s="1743">
        <f>J180+J181</f>
        <v>54000</v>
      </c>
      <c r="L180" s="1738">
        <v>41900</v>
      </c>
      <c r="N180" s="985"/>
      <c r="O180" s="1742" t="e">
        <f>#REF!*#REF!</f>
        <v>#REF!</v>
      </c>
      <c r="P180" s="1742" t="e">
        <f>#REF!*(U180+U181)</f>
        <v>#REF!</v>
      </c>
      <c r="Q180" s="1742" t="e">
        <f>#REF!*(V180+V181)</f>
        <v>#REF!</v>
      </c>
      <c r="R180" s="323">
        <v>870</v>
      </c>
      <c r="S180" s="323">
        <v>360</v>
      </c>
      <c r="T180" s="323">
        <v>285</v>
      </c>
      <c r="U180" s="997">
        <f t="shared" si="21"/>
        <v>8.926199999999998E-2</v>
      </c>
      <c r="V180" s="333">
        <v>9.8000000000000007</v>
      </c>
    </row>
    <row r="181" spans="1:22" ht="18" customHeight="1">
      <c r="A181" s="788" t="s">
        <v>1241</v>
      </c>
      <c r="B181" s="1762"/>
      <c r="C181" s="1762"/>
      <c r="D181" s="1762"/>
      <c r="E181" s="1755"/>
      <c r="F181" s="41">
        <v>56</v>
      </c>
      <c r="G181" s="41" t="s">
        <v>709</v>
      </c>
      <c r="H181" s="361">
        <v>23.2</v>
      </c>
      <c r="I181" s="1753"/>
      <c r="J181" s="1309">
        <v>34500</v>
      </c>
      <c r="K181" s="1744"/>
      <c r="L181" s="1738"/>
      <c r="N181" s="985"/>
      <c r="O181" s="1742"/>
      <c r="P181" s="1742"/>
      <c r="Q181" s="1742"/>
      <c r="R181" s="323">
        <v>828</v>
      </c>
      <c r="S181" s="323">
        <v>540</v>
      </c>
      <c r="T181" s="323">
        <v>298</v>
      </c>
      <c r="U181" s="997">
        <f t="shared" si="21"/>
        <v>0.13324175999999999</v>
      </c>
      <c r="V181" s="333">
        <v>25</v>
      </c>
    </row>
    <row r="182" spans="1:22" ht="18" customHeight="1">
      <c r="A182" s="788" t="s">
        <v>1214</v>
      </c>
      <c r="B182" s="1761" t="s">
        <v>1552</v>
      </c>
      <c r="C182" s="1761" t="s">
        <v>1551</v>
      </c>
      <c r="D182" s="1761" t="s">
        <v>1550</v>
      </c>
      <c r="E182" s="1755">
        <v>840</v>
      </c>
      <c r="F182" s="41">
        <v>26</v>
      </c>
      <c r="G182" s="41" t="s">
        <v>455</v>
      </c>
      <c r="H182" s="361">
        <v>10</v>
      </c>
      <c r="I182" s="1753"/>
      <c r="J182" s="1309">
        <v>23900</v>
      </c>
      <c r="K182" s="1743">
        <f>J182+J183</f>
        <v>81700</v>
      </c>
      <c r="L182" s="1738">
        <v>62900</v>
      </c>
      <c r="N182" s="985"/>
      <c r="O182" s="1742" t="e">
        <f>#REF!*#REF!</f>
        <v>#REF!</v>
      </c>
      <c r="P182" s="1742" t="e">
        <f>#REF!*(U182+U183)</f>
        <v>#REF!</v>
      </c>
      <c r="Q182" s="1742" t="e">
        <f>#REF!*(V182+V183)</f>
        <v>#REF!</v>
      </c>
      <c r="R182" s="323">
        <v>1035</v>
      </c>
      <c r="S182" s="323">
        <v>380</v>
      </c>
      <c r="T182" s="323">
        <v>305</v>
      </c>
      <c r="U182" s="997">
        <f t="shared" si="21"/>
        <v>0.11995649999999999</v>
      </c>
      <c r="V182" s="333">
        <v>13</v>
      </c>
    </row>
    <row r="183" spans="1:22" ht="18" customHeight="1">
      <c r="A183" s="788" t="s">
        <v>1242</v>
      </c>
      <c r="B183" s="1762"/>
      <c r="C183" s="1762"/>
      <c r="D183" s="1762"/>
      <c r="E183" s="1755"/>
      <c r="F183" s="41">
        <v>56</v>
      </c>
      <c r="G183" s="41" t="s">
        <v>1243</v>
      </c>
      <c r="H183" s="361">
        <v>32.700000000000003</v>
      </c>
      <c r="I183" s="1754"/>
      <c r="J183" s="1309">
        <v>57800</v>
      </c>
      <c r="K183" s="1744"/>
      <c r="L183" s="1738"/>
      <c r="N183" s="985"/>
      <c r="O183" s="1742"/>
      <c r="P183" s="1742"/>
      <c r="Q183" s="1742"/>
      <c r="R183" s="323">
        <v>915</v>
      </c>
      <c r="S183" s="323">
        <v>615</v>
      </c>
      <c r="T183" s="323">
        <v>370</v>
      </c>
      <c r="U183" s="997">
        <f t="shared" si="21"/>
        <v>0.20820825000000001</v>
      </c>
      <c r="V183" s="333">
        <v>35.4</v>
      </c>
    </row>
    <row r="184" spans="1:22" ht="18" customHeight="1">
      <c r="A184" s="675" t="s">
        <v>1215</v>
      </c>
      <c r="B184" s="1761" t="s">
        <v>1549</v>
      </c>
      <c r="C184" s="1761" t="s">
        <v>1548</v>
      </c>
      <c r="D184" s="1761" t="s">
        <v>1547</v>
      </c>
      <c r="E184" s="1835">
        <v>980</v>
      </c>
      <c r="F184" s="990">
        <v>36</v>
      </c>
      <c r="G184" s="990" t="s">
        <v>458</v>
      </c>
      <c r="H184" s="359">
        <v>12.3</v>
      </c>
      <c r="I184" s="1771" t="s">
        <v>222</v>
      </c>
      <c r="J184" s="1309">
        <v>29500</v>
      </c>
      <c r="K184" s="1743">
        <f>J184+J185</f>
        <v>104400</v>
      </c>
      <c r="L184" s="1738">
        <v>80500</v>
      </c>
      <c r="N184" s="985"/>
      <c r="O184" s="1742" t="e">
        <f>#REF!*#REF!</f>
        <v>#REF!</v>
      </c>
      <c r="P184" s="1742" t="e">
        <f>#REF!*(U184+U185)</f>
        <v>#REF!</v>
      </c>
      <c r="Q184" s="1742" t="e">
        <f>#REF!*(V184+V185)</f>
        <v>#REF!</v>
      </c>
      <c r="R184" s="323">
        <v>1120</v>
      </c>
      <c r="S184" s="323">
        <v>405</v>
      </c>
      <c r="T184" s="323">
        <v>310</v>
      </c>
      <c r="U184" s="997">
        <f t="shared" si="21"/>
        <v>0.14061600000000002</v>
      </c>
      <c r="V184" s="333">
        <v>15.8</v>
      </c>
    </row>
    <row r="185" spans="1:22" ht="18" customHeight="1" thickBot="1">
      <c r="A185" s="789" t="s">
        <v>1244</v>
      </c>
      <c r="B185" s="1762"/>
      <c r="C185" s="1762"/>
      <c r="D185" s="1762"/>
      <c r="E185" s="1759"/>
      <c r="F185" s="986">
        <v>59</v>
      </c>
      <c r="G185" s="986" t="s">
        <v>1238</v>
      </c>
      <c r="H185" s="360">
        <v>42.9</v>
      </c>
      <c r="I185" s="1839"/>
      <c r="J185" s="1309">
        <v>74900</v>
      </c>
      <c r="K185" s="1743"/>
      <c r="L185" s="1739"/>
      <c r="N185" s="985"/>
      <c r="O185" s="1742"/>
      <c r="P185" s="1742"/>
      <c r="Q185" s="1742"/>
      <c r="R185" s="323">
        <v>995</v>
      </c>
      <c r="S185" s="323">
        <v>740</v>
      </c>
      <c r="T185" s="323">
        <v>398</v>
      </c>
      <c r="U185" s="997">
        <f t="shared" si="21"/>
        <v>0.29304740000000001</v>
      </c>
      <c r="V185" s="333">
        <v>45.9</v>
      </c>
    </row>
    <row r="186" spans="1:22" ht="28.5" customHeight="1" thickBot="1">
      <c r="A186" s="1765" t="s">
        <v>2122</v>
      </c>
      <c r="B186" s="1766"/>
      <c r="C186" s="1766"/>
      <c r="D186" s="1766"/>
      <c r="E186" s="1766"/>
      <c r="F186" s="1766"/>
      <c r="G186" s="1766"/>
      <c r="H186" s="1766"/>
      <c r="I186" s="1766"/>
      <c r="J186" s="1766"/>
      <c r="K186" s="1766"/>
      <c r="L186" s="1394"/>
      <c r="N186" s="198"/>
      <c r="O186" s="1366"/>
      <c r="P186" s="1366"/>
      <c r="Q186" s="1366"/>
      <c r="R186" s="329"/>
      <c r="S186" s="329"/>
      <c r="T186" s="329"/>
      <c r="U186" s="331"/>
      <c r="V186" s="197"/>
    </row>
    <row r="187" spans="1:22" ht="55.5" customHeight="1" thickBot="1">
      <c r="A187" s="1447" t="s">
        <v>1519</v>
      </c>
      <c r="B187" s="1448"/>
      <c r="C187" s="1448"/>
      <c r="D187" s="1448"/>
      <c r="E187" s="1448"/>
      <c r="F187" s="1448"/>
      <c r="G187" s="1448"/>
      <c r="H187" s="1448"/>
      <c r="I187" s="1449"/>
      <c r="J187" s="1747" t="s">
        <v>914</v>
      </c>
      <c r="K187" s="1748"/>
      <c r="L187" s="1269"/>
      <c r="N187" s="511" t="s">
        <v>467</v>
      </c>
      <c r="O187" s="985"/>
      <c r="P187" s="985"/>
      <c r="Q187" s="985"/>
      <c r="R187" s="323"/>
      <c r="S187" s="323"/>
      <c r="T187" s="323"/>
      <c r="U187" s="997"/>
      <c r="V187" s="333"/>
    </row>
    <row r="188" spans="1:22">
      <c r="A188" s="128" t="s">
        <v>713</v>
      </c>
      <c r="B188" s="1001">
        <v>2.64</v>
      </c>
      <c r="C188" s="1001">
        <v>2.93</v>
      </c>
      <c r="D188" s="370">
        <v>2.4E-2</v>
      </c>
      <c r="E188" s="371">
        <v>420</v>
      </c>
      <c r="F188" s="36">
        <v>22.5</v>
      </c>
      <c r="G188" s="1002" t="s">
        <v>446</v>
      </c>
      <c r="H188" s="1000">
        <v>6.8</v>
      </c>
      <c r="I188" s="1850"/>
      <c r="J188" s="996">
        <v>15800</v>
      </c>
      <c r="K188" s="438" t="s">
        <v>132</v>
      </c>
      <c r="L188" s="1268">
        <v>12500</v>
      </c>
      <c r="N188" s="985"/>
      <c r="O188" s="985" t="e">
        <f>#REF!*#REF!</f>
        <v>#REF!</v>
      </c>
      <c r="P188" s="985" t="e">
        <f>#REF!*U188</f>
        <v>#REF!</v>
      </c>
      <c r="Q188" s="985" t="e">
        <f>#REF!*V188</f>
        <v>#REF!</v>
      </c>
      <c r="R188" s="323">
        <v>1120</v>
      </c>
      <c r="S188" s="323">
        <v>310</v>
      </c>
      <c r="T188" s="323">
        <v>405</v>
      </c>
      <c r="U188" s="997">
        <f>(R188/1000)*(S188/1000)*(T188/1000)</f>
        <v>0.14061600000000002</v>
      </c>
      <c r="V188" s="333">
        <v>12.2</v>
      </c>
    </row>
    <row r="189" spans="1:22">
      <c r="A189" s="128" t="s">
        <v>714</v>
      </c>
      <c r="B189" s="1001">
        <v>3.52</v>
      </c>
      <c r="C189" s="1001">
        <v>3.81</v>
      </c>
      <c r="D189" s="370">
        <v>2.4E-2</v>
      </c>
      <c r="E189" s="981">
        <v>570</v>
      </c>
      <c r="F189" s="36">
        <v>23</v>
      </c>
      <c r="G189" s="1000" t="s">
        <v>451</v>
      </c>
      <c r="H189" s="1000">
        <v>7.2</v>
      </c>
      <c r="I189" s="1850"/>
      <c r="J189" s="996">
        <v>18300</v>
      </c>
      <c r="K189" s="438" t="s">
        <v>132</v>
      </c>
      <c r="L189" s="1268">
        <v>14500</v>
      </c>
      <c r="N189" s="985"/>
      <c r="O189" s="985" t="e">
        <f>#REF!*#REF!</f>
        <v>#REF!</v>
      </c>
      <c r="P189" s="985" t="e">
        <f>#REF!*U189</f>
        <v>#REF!</v>
      </c>
      <c r="Q189" s="985" t="e">
        <f>#REF!*V189</f>
        <v>#REF!</v>
      </c>
      <c r="R189" s="323">
        <v>1120</v>
      </c>
      <c r="S189" s="323">
        <v>310</v>
      </c>
      <c r="T189" s="323">
        <v>405</v>
      </c>
      <c r="U189" s="997">
        <f>(R189/1000)*(S189/1000)*(T189/1000)</f>
        <v>0.14061600000000002</v>
      </c>
      <c r="V189" s="333">
        <v>13.2</v>
      </c>
    </row>
    <row r="190" spans="1:22">
      <c r="A190" s="127" t="s">
        <v>715</v>
      </c>
      <c r="B190" s="987">
        <v>5.28</v>
      </c>
      <c r="C190" s="987">
        <v>7.03</v>
      </c>
      <c r="D190" s="372">
        <v>3.4000000000000002E-2</v>
      </c>
      <c r="E190" s="989">
        <v>840</v>
      </c>
      <c r="F190" s="343">
        <v>23.5</v>
      </c>
      <c r="G190" s="1003" t="s">
        <v>455</v>
      </c>
      <c r="H190" s="1003">
        <v>10.5</v>
      </c>
      <c r="I190" s="1850"/>
      <c r="J190" s="877">
        <v>20300</v>
      </c>
      <c r="K190" s="438" t="s">
        <v>132</v>
      </c>
      <c r="L190" s="1268">
        <v>15900</v>
      </c>
      <c r="N190" s="985"/>
      <c r="O190" s="985" t="e">
        <f>#REF!*#REF!</f>
        <v>#REF!</v>
      </c>
      <c r="P190" s="985" t="e">
        <f>#REF!*U190</f>
        <v>#REF!</v>
      </c>
      <c r="Q190" s="985" t="e">
        <f>#REF!*V190</f>
        <v>#REF!</v>
      </c>
      <c r="R190" s="323">
        <v>1120</v>
      </c>
      <c r="S190" s="323">
        <v>310</v>
      </c>
      <c r="T190" s="323">
        <v>405</v>
      </c>
      <c r="U190" s="997">
        <f>(R190/1000)*(S190/1000)*(T190/1000)</f>
        <v>0.14061600000000002</v>
      </c>
      <c r="V190" s="333">
        <v>14.2</v>
      </c>
    </row>
    <row r="191" spans="1:22" ht="21" thickBot="1">
      <c r="A191" s="127" t="s">
        <v>716</v>
      </c>
      <c r="B191" s="986">
        <v>7.03</v>
      </c>
      <c r="C191" s="987">
        <v>7.33</v>
      </c>
      <c r="D191" s="987">
        <v>6.2E-2</v>
      </c>
      <c r="E191" s="989">
        <v>980</v>
      </c>
      <c r="F191" s="343">
        <v>25</v>
      </c>
      <c r="G191" s="1003" t="s">
        <v>458</v>
      </c>
      <c r="H191" s="1003">
        <v>11.9</v>
      </c>
      <c r="I191" s="1851"/>
      <c r="J191" s="877">
        <v>27700</v>
      </c>
      <c r="K191" s="438" t="s">
        <v>132</v>
      </c>
      <c r="L191" s="431">
        <v>21500</v>
      </c>
      <c r="N191" s="985"/>
      <c r="O191" s="985" t="e">
        <f>#REF!*#REF!</f>
        <v>#REF!</v>
      </c>
      <c r="P191" s="985" t="e">
        <f>#REF!*U191</f>
        <v>#REF!</v>
      </c>
      <c r="Q191" s="985" t="e">
        <f>#REF!*V191</f>
        <v>#REF!</v>
      </c>
      <c r="R191" s="323">
        <v>1120</v>
      </c>
      <c r="S191" s="323">
        <v>310</v>
      </c>
      <c r="T191" s="323">
        <v>405</v>
      </c>
      <c r="U191" s="997">
        <f>(R191/1000)*(S191/1000)*(T191/1000)</f>
        <v>0.14061600000000002</v>
      </c>
      <c r="V191" s="333">
        <v>15.2</v>
      </c>
    </row>
    <row r="192" spans="1:22" ht="58.5" customHeight="1" thickBot="1">
      <c r="A192" s="1447" t="s">
        <v>1518</v>
      </c>
      <c r="B192" s="1448"/>
      <c r="C192" s="1448"/>
      <c r="D192" s="1448"/>
      <c r="E192" s="1448"/>
      <c r="F192" s="1448"/>
      <c r="G192" s="1448"/>
      <c r="H192" s="1448"/>
      <c r="I192" s="1449"/>
      <c r="J192" s="1747" t="s">
        <v>1218</v>
      </c>
      <c r="K192" s="1748"/>
      <c r="L192" s="1272"/>
      <c r="N192" s="511" t="s">
        <v>467</v>
      </c>
      <c r="O192" s="985"/>
      <c r="P192" s="985"/>
      <c r="Q192" s="985"/>
      <c r="R192" s="325"/>
      <c r="S192" s="325"/>
      <c r="T192" s="325"/>
      <c r="U192" s="331"/>
      <c r="V192" s="197"/>
    </row>
    <row r="193" spans="1:22">
      <c r="A193" s="128" t="s">
        <v>1216</v>
      </c>
      <c r="B193" s="986">
        <v>2.64</v>
      </c>
      <c r="C193" s="987">
        <v>2.93</v>
      </c>
      <c r="D193" s="1004">
        <v>2.4E-2</v>
      </c>
      <c r="E193" s="989">
        <v>416</v>
      </c>
      <c r="F193" s="990">
        <v>23</v>
      </c>
      <c r="G193" s="990" t="s">
        <v>350</v>
      </c>
      <c r="H193" s="359">
        <v>7.3</v>
      </c>
      <c r="I193" s="1768"/>
      <c r="J193" s="996">
        <v>18300</v>
      </c>
      <c r="K193" s="438" t="s">
        <v>132</v>
      </c>
      <c r="L193" s="1270">
        <v>14500</v>
      </c>
      <c r="N193" s="985"/>
      <c r="O193" s="985" t="e">
        <f>#REF!*#REF!</f>
        <v>#REF!</v>
      </c>
      <c r="P193" s="985" t="e">
        <f>#REF!*U193</f>
        <v>#REF!</v>
      </c>
      <c r="Q193" s="985" t="e">
        <f>#REF!*V193</f>
        <v>#REF!</v>
      </c>
      <c r="R193" s="338">
        <v>790</v>
      </c>
      <c r="S193" s="338">
        <v>370</v>
      </c>
      <c r="T193" s="338">
        <v>270</v>
      </c>
      <c r="U193" s="997">
        <f>(R193/1000)*(S193/1000)*(T193/1000)</f>
        <v>7.8921000000000005E-2</v>
      </c>
      <c r="V193" s="333">
        <v>9.6999999999999993</v>
      </c>
    </row>
    <row r="194" spans="1:22" ht="21" thickBot="1">
      <c r="A194" s="128" t="s">
        <v>1217</v>
      </c>
      <c r="B194" s="986">
        <v>3.52</v>
      </c>
      <c r="C194" s="987">
        <v>3.81</v>
      </c>
      <c r="D194" s="1004">
        <v>2.4E-2</v>
      </c>
      <c r="E194" s="989">
        <v>515</v>
      </c>
      <c r="F194" s="41">
        <v>22</v>
      </c>
      <c r="G194" s="41" t="s">
        <v>351</v>
      </c>
      <c r="H194" s="361">
        <v>8.1999999999999993</v>
      </c>
      <c r="I194" s="1768"/>
      <c r="J194" s="996">
        <v>19500</v>
      </c>
      <c r="K194" s="438" t="s">
        <v>132</v>
      </c>
      <c r="L194" s="1265">
        <v>15500</v>
      </c>
      <c r="N194" s="985"/>
      <c r="O194" s="985" t="e">
        <f>#REF!*#REF!</f>
        <v>#REF!</v>
      </c>
      <c r="P194" s="985" t="e">
        <f>#REF!*U194</f>
        <v>#REF!</v>
      </c>
      <c r="Q194" s="985" t="e">
        <f>#REF!*V194</f>
        <v>#REF!</v>
      </c>
      <c r="R194" s="338">
        <v>875</v>
      </c>
      <c r="S194" s="338">
        <v>380</v>
      </c>
      <c r="T194" s="338">
        <v>285</v>
      </c>
      <c r="U194" s="997">
        <f>(R194/1000)*(S194/1000)*(T194/1000)</f>
        <v>9.47625E-2</v>
      </c>
      <c r="V194" s="333">
        <v>10.7</v>
      </c>
    </row>
    <row r="195" spans="1:22" ht="58.5" customHeight="1" thickBot="1">
      <c r="A195" s="1447" t="s">
        <v>1517</v>
      </c>
      <c r="B195" s="1448"/>
      <c r="C195" s="1448"/>
      <c r="D195" s="1448"/>
      <c r="E195" s="1448"/>
      <c r="F195" s="1448"/>
      <c r="G195" s="1448"/>
      <c r="H195" s="1448"/>
      <c r="I195" s="1449"/>
      <c r="J195" s="1747" t="s">
        <v>1218</v>
      </c>
      <c r="K195" s="1748"/>
      <c r="L195" s="1272"/>
      <c r="N195" s="511" t="s">
        <v>467</v>
      </c>
      <c r="O195" s="985"/>
      <c r="P195" s="985"/>
      <c r="Q195" s="985"/>
      <c r="R195" s="325"/>
      <c r="S195" s="325"/>
      <c r="T195" s="325"/>
      <c r="U195" s="331"/>
      <c r="V195" s="197"/>
    </row>
    <row r="196" spans="1:22">
      <c r="A196" s="128" t="s">
        <v>1360</v>
      </c>
      <c r="B196" s="986">
        <v>2.64</v>
      </c>
      <c r="C196" s="987">
        <v>2.93</v>
      </c>
      <c r="D196" s="1004">
        <v>2.4E-2</v>
      </c>
      <c r="E196" s="989">
        <v>416</v>
      </c>
      <c r="F196" s="990">
        <v>23</v>
      </c>
      <c r="G196" s="990" t="s">
        <v>350</v>
      </c>
      <c r="H196" s="359">
        <v>7.3</v>
      </c>
      <c r="I196" s="1767"/>
      <c r="J196" s="996">
        <v>24500</v>
      </c>
      <c r="K196" s="438" t="s">
        <v>132</v>
      </c>
      <c r="L196" s="1270">
        <v>18900</v>
      </c>
      <c r="N196" s="985"/>
      <c r="O196" s="985" t="e">
        <f>#REF!*#REF!</f>
        <v>#REF!</v>
      </c>
      <c r="P196" s="985" t="e">
        <f>#REF!*U196</f>
        <v>#REF!</v>
      </c>
      <c r="Q196" s="985" t="e">
        <f>#REF!*V196</f>
        <v>#REF!</v>
      </c>
      <c r="R196" s="338">
        <v>790</v>
      </c>
      <c r="S196" s="338">
        <v>370</v>
      </c>
      <c r="T196" s="338">
        <v>270</v>
      </c>
      <c r="U196" s="997">
        <f>(R196/1000)*(S196/1000)*(T196/1000)</f>
        <v>7.8921000000000005E-2</v>
      </c>
      <c r="V196" s="333">
        <v>9.6999999999999993</v>
      </c>
    </row>
    <row r="197" spans="1:22" ht="21" thickBot="1">
      <c r="A197" s="128" t="s">
        <v>1361</v>
      </c>
      <c r="B197" s="986">
        <v>3.52</v>
      </c>
      <c r="C197" s="987">
        <v>3.81</v>
      </c>
      <c r="D197" s="1004">
        <v>2.4E-2</v>
      </c>
      <c r="E197" s="989">
        <v>515</v>
      </c>
      <c r="F197" s="41">
        <v>22</v>
      </c>
      <c r="G197" s="41" t="s">
        <v>351</v>
      </c>
      <c r="H197" s="361">
        <v>8.1999999999999993</v>
      </c>
      <c r="I197" s="1769"/>
      <c r="J197" s="996">
        <v>26300</v>
      </c>
      <c r="K197" s="438" t="s">
        <v>132</v>
      </c>
      <c r="L197" s="1271">
        <v>20500</v>
      </c>
      <c r="N197" s="985"/>
      <c r="O197" s="985" t="e">
        <f>#REF!*#REF!</f>
        <v>#REF!</v>
      </c>
      <c r="P197" s="985" t="e">
        <f>#REF!*U197</f>
        <v>#REF!</v>
      </c>
      <c r="Q197" s="985" t="e">
        <f>#REF!*V197</f>
        <v>#REF!</v>
      </c>
      <c r="R197" s="338">
        <v>875</v>
      </c>
      <c r="S197" s="338">
        <v>380</v>
      </c>
      <c r="T197" s="338">
        <v>285</v>
      </c>
      <c r="U197" s="997">
        <f>(R197/1000)*(S197/1000)*(T197/1000)</f>
        <v>9.47625E-2</v>
      </c>
      <c r="V197" s="333">
        <v>10.7</v>
      </c>
    </row>
    <row r="198" spans="1:22" ht="54" customHeight="1" thickBot="1">
      <c r="A198" s="1447" t="s">
        <v>1516</v>
      </c>
      <c r="B198" s="1448"/>
      <c r="C198" s="1448"/>
      <c r="D198" s="1448"/>
      <c r="E198" s="1448"/>
      <c r="F198" s="1448"/>
      <c r="G198" s="1448"/>
      <c r="H198" s="1448"/>
      <c r="I198" s="1449"/>
      <c r="J198" s="1747" t="s">
        <v>583</v>
      </c>
      <c r="K198" s="1748"/>
      <c r="L198" s="1272"/>
      <c r="N198" s="511" t="s">
        <v>467</v>
      </c>
      <c r="O198" s="985"/>
      <c r="P198" s="985"/>
      <c r="Q198" s="985"/>
      <c r="R198" s="325"/>
      <c r="S198" s="325"/>
      <c r="T198" s="325"/>
      <c r="U198" s="331"/>
      <c r="V198" s="197"/>
    </row>
    <row r="199" spans="1:22">
      <c r="A199" s="128" t="s">
        <v>258</v>
      </c>
      <c r="B199" s="986">
        <v>3.52</v>
      </c>
      <c r="C199" s="987">
        <v>3.81</v>
      </c>
      <c r="D199" s="987">
        <v>2.4E-2</v>
      </c>
      <c r="E199" s="989">
        <v>539</v>
      </c>
      <c r="F199" s="41">
        <v>21</v>
      </c>
      <c r="G199" s="41" t="s">
        <v>351</v>
      </c>
      <c r="H199" s="361">
        <v>8.1999999999999993</v>
      </c>
      <c r="I199" s="1848"/>
      <c r="J199" s="996">
        <v>18300</v>
      </c>
      <c r="K199" s="438" t="s">
        <v>132</v>
      </c>
      <c r="L199" s="1267">
        <v>14500</v>
      </c>
      <c r="N199" s="985"/>
      <c r="O199" s="985" t="e">
        <f>#REF!*#REF!</f>
        <v>#REF!</v>
      </c>
      <c r="P199" s="985" t="e">
        <f>#REF!*U199</f>
        <v>#REF!</v>
      </c>
      <c r="Q199" s="985" t="e">
        <f>#REF!*V199</f>
        <v>#REF!</v>
      </c>
      <c r="R199" s="338">
        <v>875</v>
      </c>
      <c r="S199" s="338">
        <v>375</v>
      </c>
      <c r="T199" s="338">
        <v>285</v>
      </c>
      <c r="U199" s="997">
        <f>(R199/1000)*(S199/1000)*(T199/1000)</f>
        <v>9.3515624999999991E-2</v>
      </c>
      <c r="V199" s="333">
        <v>10.7</v>
      </c>
    </row>
    <row r="200" spans="1:22">
      <c r="A200" s="127" t="s">
        <v>259</v>
      </c>
      <c r="B200" s="986">
        <v>5.28</v>
      </c>
      <c r="C200" s="987">
        <v>5.57</v>
      </c>
      <c r="D200" s="987">
        <v>3.4000000000000002E-2</v>
      </c>
      <c r="E200" s="989">
        <v>750</v>
      </c>
      <c r="F200" s="41">
        <v>21</v>
      </c>
      <c r="G200" s="41" t="s">
        <v>352</v>
      </c>
      <c r="H200" s="361">
        <v>10.8</v>
      </c>
      <c r="I200" s="1848"/>
      <c r="J200" s="877">
        <v>21500</v>
      </c>
      <c r="K200" s="438" t="s">
        <v>132</v>
      </c>
      <c r="L200" s="1268">
        <v>16900</v>
      </c>
      <c r="N200" s="985"/>
      <c r="O200" s="985" t="e">
        <f>#REF!*#REF!</f>
        <v>#REF!</v>
      </c>
      <c r="P200" s="985" t="e">
        <f>#REF!*U200</f>
        <v>#REF!</v>
      </c>
      <c r="Q200" s="985" t="e">
        <f>#REF!*V200</f>
        <v>#REF!</v>
      </c>
      <c r="R200" s="338">
        <v>1045</v>
      </c>
      <c r="S200" s="338">
        <v>405</v>
      </c>
      <c r="T200" s="338">
        <v>305</v>
      </c>
      <c r="U200" s="997">
        <f>(R200/1000)*(S200/1000)*(T200/1000)</f>
        <v>0.12908362500000001</v>
      </c>
      <c r="V200" s="333">
        <v>14.1</v>
      </c>
    </row>
    <row r="201" spans="1:22" ht="21" thickBot="1">
      <c r="A201" s="127" t="s">
        <v>260</v>
      </c>
      <c r="B201" s="986">
        <v>7.03</v>
      </c>
      <c r="C201" s="987">
        <v>7.91</v>
      </c>
      <c r="D201" s="987">
        <v>6.2E-2</v>
      </c>
      <c r="E201" s="989">
        <v>1050</v>
      </c>
      <c r="F201" s="990">
        <v>26</v>
      </c>
      <c r="G201" s="990" t="s">
        <v>353</v>
      </c>
      <c r="H201" s="359">
        <v>12.9</v>
      </c>
      <c r="I201" s="1849"/>
      <c r="J201" s="877">
        <v>27400</v>
      </c>
      <c r="K201" s="438" t="s">
        <v>132</v>
      </c>
      <c r="L201" s="431">
        <v>21500</v>
      </c>
      <c r="N201" s="985"/>
      <c r="O201" s="985" t="e">
        <f>#REF!*#REF!</f>
        <v>#REF!</v>
      </c>
      <c r="P201" s="985" t="e">
        <f>#REF!*U201</f>
        <v>#REF!</v>
      </c>
      <c r="Q201" s="985" t="e">
        <f>#REF!*V201</f>
        <v>#REF!</v>
      </c>
      <c r="R201" s="338">
        <v>1155</v>
      </c>
      <c r="S201" s="338">
        <v>415</v>
      </c>
      <c r="T201" s="338">
        <v>315</v>
      </c>
      <c r="U201" s="997">
        <f>(R201/1000)*(S201/1000)*(T201/1000)</f>
        <v>0.15098737500000001</v>
      </c>
      <c r="V201" s="333">
        <v>16.5</v>
      </c>
    </row>
    <row r="202" spans="1:22" ht="54" customHeight="1" thickBot="1">
      <c r="A202" s="1447" t="s">
        <v>1515</v>
      </c>
      <c r="B202" s="1448"/>
      <c r="C202" s="1448"/>
      <c r="D202" s="1448"/>
      <c r="E202" s="1448"/>
      <c r="F202" s="1448"/>
      <c r="G202" s="1448"/>
      <c r="H202" s="1448"/>
      <c r="I202" s="1449"/>
      <c r="J202" s="1747" t="s">
        <v>583</v>
      </c>
      <c r="K202" s="1748"/>
      <c r="L202" s="1272"/>
      <c r="N202" s="511" t="s">
        <v>467</v>
      </c>
      <c r="O202" s="985"/>
      <c r="P202" s="985"/>
      <c r="Q202" s="985"/>
      <c r="R202" s="325"/>
      <c r="S202" s="325"/>
      <c r="T202" s="325"/>
      <c r="U202" s="331"/>
      <c r="V202" s="197"/>
    </row>
    <row r="203" spans="1:22">
      <c r="A203" s="119" t="s">
        <v>1403</v>
      </c>
      <c r="B203" s="1109">
        <v>2.78</v>
      </c>
      <c r="C203" s="1110">
        <v>3.08</v>
      </c>
      <c r="D203" s="1110">
        <v>2.4E-2</v>
      </c>
      <c r="E203" s="1111">
        <v>488</v>
      </c>
      <c r="F203" s="354">
        <v>20</v>
      </c>
      <c r="G203" s="354" t="s">
        <v>350</v>
      </c>
      <c r="H203" s="364">
        <v>7.8</v>
      </c>
      <c r="I203" s="888"/>
      <c r="J203" s="1113">
        <v>23600</v>
      </c>
      <c r="K203" s="1146" t="s">
        <v>132</v>
      </c>
      <c r="L203" s="1267">
        <v>18500</v>
      </c>
      <c r="N203" s="985"/>
      <c r="O203" s="985" t="e">
        <f>#REF!*#REF!</f>
        <v>#REF!</v>
      </c>
      <c r="P203" s="985" t="e">
        <f>#REF!*U203</f>
        <v>#REF!</v>
      </c>
      <c r="Q203" s="985" t="e">
        <f>#REF!*V203</f>
        <v>#REF!</v>
      </c>
      <c r="R203" s="338">
        <v>790</v>
      </c>
      <c r="S203" s="338">
        <v>370</v>
      </c>
      <c r="T203" s="338">
        <v>270</v>
      </c>
      <c r="U203" s="997">
        <f>(R203/1000)*(S203/1000)*(T203/1000)</f>
        <v>7.8921000000000005E-2</v>
      </c>
      <c r="V203" s="333">
        <v>10.199999999999999</v>
      </c>
    </row>
    <row r="204" spans="1:22" ht="21" thickBot="1">
      <c r="A204" s="786" t="s">
        <v>1404</v>
      </c>
      <c r="B204" s="356">
        <v>3.52</v>
      </c>
      <c r="C204" s="263">
        <v>3.81</v>
      </c>
      <c r="D204" s="263">
        <v>2.4E-2</v>
      </c>
      <c r="E204" s="365">
        <v>539</v>
      </c>
      <c r="F204" s="356">
        <v>21</v>
      </c>
      <c r="G204" s="356" t="s">
        <v>351</v>
      </c>
      <c r="H204" s="1147">
        <v>8.1999999999999993</v>
      </c>
      <c r="I204" s="887"/>
      <c r="J204" s="1148">
        <v>24800</v>
      </c>
      <c r="K204" s="439" t="s">
        <v>132</v>
      </c>
      <c r="L204" s="431">
        <v>19500</v>
      </c>
      <c r="N204" s="985"/>
      <c r="O204" s="985" t="e">
        <f>#REF!*#REF!</f>
        <v>#REF!</v>
      </c>
      <c r="P204" s="985" t="e">
        <f>#REF!*U204</f>
        <v>#REF!</v>
      </c>
      <c r="Q204" s="985" t="e">
        <f>#REF!*V204</f>
        <v>#REF!</v>
      </c>
      <c r="R204" s="338">
        <v>875</v>
      </c>
      <c r="S204" s="338">
        <v>375</v>
      </c>
      <c r="T204" s="338">
        <v>285</v>
      </c>
      <c r="U204" s="997">
        <f>(R204/1000)*(S204/1000)*(T204/1000)</f>
        <v>9.3515624999999991E-2</v>
      </c>
      <c r="V204" s="333">
        <v>10.7</v>
      </c>
    </row>
    <row r="205" spans="1:22">
      <c r="A205" s="511" t="s">
        <v>632</v>
      </c>
    </row>
  </sheetData>
  <mergeCells count="617">
    <mergeCell ref="L78:L80"/>
    <mergeCell ref="O78:O80"/>
    <mergeCell ref="P78:P80"/>
    <mergeCell ref="Q78:Q80"/>
    <mergeCell ref="A71:I71"/>
    <mergeCell ref="J71:K71"/>
    <mergeCell ref="B72:B74"/>
    <mergeCell ref="C72:C74"/>
    <mergeCell ref="D72:D74"/>
    <mergeCell ref="E72:E74"/>
    <mergeCell ref="I72:I80"/>
    <mergeCell ref="K72:K74"/>
    <mergeCell ref="B75:B77"/>
    <mergeCell ref="C75:C77"/>
    <mergeCell ref="D75:D77"/>
    <mergeCell ref="E75:E77"/>
    <mergeCell ref="K75:K77"/>
    <mergeCell ref="B78:B80"/>
    <mergeCell ref="C78:C80"/>
    <mergeCell ref="D78:D80"/>
    <mergeCell ref="E78:E80"/>
    <mergeCell ref="Q46:Q47"/>
    <mergeCell ref="B48:B49"/>
    <mergeCell ref="C48:C49"/>
    <mergeCell ref="D48:D49"/>
    <mergeCell ref="E48:E49"/>
    <mergeCell ref="I48:I49"/>
    <mergeCell ref="K48:K49"/>
    <mergeCell ref="L48:L49"/>
    <mergeCell ref="O48:O49"/>
    <mergeCell ref="B46:B47"/>
    <mergeCell ref="C46:C47"/>
    <mergeCell ref="D46:D47"/>
    <mergeCell ref="E46:E47"/>
    <mergeCell ref="A186:K186"/>
    <mergeCell ref="A34:I34"/>
    <mergeCell ref="J34:K34"/>
    <mergeCell ref="L35:L36"/>
    <mergeCell ref="B39:B40"/>
    <mergeCell ref="C39:C40"/>
    <mergeCell ref="D39:D40"/>
    <mergeCell ref="E39:E40"/>
    <mergeCell ref="K39:K40"/>
    <mergeCell ref="B161:B162"/>
    <mergeCell ref="C161:C162"/>
    <mergeCell ref="D161:D162"/>
    <mergeCell ref="E161:E162"/>
    <mergeCell ref="K161:K162"/>
    <mergeCell ref="L161:L162"/>
    <mergeCell ref="K78:K80"/>
    <mergeCell ref="E65:E66"/>
    <mergeCell ref="I65:I70"/>
    <mergeCell ref="K65:K66"/>
    <mergeCell ref="B83:J83"/>
    <mergeCell ref="A98:I98"/>
    <mergeCell ref="K123:K124"/>
    <mergeCell ref="A64:I64"/>
    <mergeCell ref="J64:K64"/>
    <mergeCell ref="B65:B66"/>
    <mergeCell ref="C65:C66"/>
    <mergeCell ref="D65:D66"/>
    <mergeCell ref="B67:B68"/>
    <mergeCell ref="C67:C68"/>
    <mergeCell ref="D67:D68"/>
    <mergeCell ref="E67:E68"/>
    <mergeCell ref="K67:K68"/>
    <mergeCell ref="B69:B70"/>
    <mergeCell ref="C69:C70"/>
    <mergeCell ref="K69:K70"/>
    <mergeCell ref="B139:B140"/>
    <mergeCell ref="C139:C140"/>
    <mergeCell ref="E139:E140"/>
    <mergeCell ref="I139:I140"/>
    <mergeCell ref="K139:K140"/>
    <mergeCell ref="O65:O66"/>
    <mergeCell ref="P65:P66"/>
    <mergeCell ref="C159:C160"/>
    <mergeCell ref="D159:D160"/>
    <mergeCell ref="E159:E160"/>
    <mergeCell ref="K159:K160"/>
    <mergeCell ref="L159:L160"/>
    <mergeCell ref="O159:O160"/>
    <mergeCell ref="P159:P160"/>
    <mergeCell ref="P123:P124"/>
    <mergeCell ref="I117:I124"/>
    <mergeCell ref="A125:I125"/>
    <mergeCell ref="B88:J88"/>
    <mergeCell ref="B87:J87"/>
    <mergeCell ref="A116:I116"/>
    <mergeCell ref="L135:L136"/>
    <mergeCell ref="Q139:Q140"/>
    <mergeCell ref="P135:P136"/>
    <mergeCell ref="A133:K133"/>
    <mergeCell ref="O161:O162"/>
    <mergeCell ref="Q155:Q156"/>
    <mergeCell ref="B157:B158"/>
    <mergeCell ref="C157:C158"/>
    <mergeCell ref="D157:D158"/>
    <mergeCell ref="E157:E158"/>
    <mergeCell ref="K157:K158"/>
    <mergeCell ref="L157:L158"/>
    <mergeCell ref="O157:O158"/>
    <mergeCell ref="P157:P158"/>
    <mergeCell ref="Q157:Q158"/>
    <mergeCell ref="L146:L147"/>
    <mergeCell ref="L142:L143"/>
    <mergeCell ref="L144:L145"/>
    <mergeCell ref="D166:D167"/>
    <mergeCell ref="K169:K170"/>
    <mergeCell ref="J168:K168"/>
    <mergeCell ref="J163:K163"/>
    <mergeCell ref="L166:L167"/>
    <mergeCell ref="B150:B151"/>
    <mergeCell ref="C150:C151"/>
    <mergeCell ref="D150:D151"/>
    <mergeCell ref="E150:E151"/>
    <mergeCell ref="K150:K151"/>
    <mergeCell ref="L150:L151"/>
    <mergeCell ref="C184:C185"/>
    <mergeCell ref="C182:C183"/>
    <mergeCell ref="B182:B183"/>
    <mergeCell ref="D184:D185"/>
    <mergeCell ref="C176:C177"/>
    <mergeCell ref="B178:B179"/>
    <mergeCell ref="C178:C179"/>
    <mergeCell ref="B173:B174"/>
    <mergeCell ref="D182:D183"/>
    <mergeCell ref="B180:B181"/>
    <mergeCell ref="D180:D181"/>
    <mergeCell ref="D176:D177"/>
    <mergeCell ref="D178:D179"/>
    <mergeCell ref="A202:I202"/>
    <mergeCell ref="J202:K202"/>
    <mergeCell ref="A198:I198"/>
    <mergeCell ref="I199:I201"/>
    <mergeCell ref="A187:I187"/>
    <mergeCell ref="I188:I191"/>
    <mergeCell ref="J187:K187"/>
    <mergeCell ref="J198:K198"/>
    <mergeCell ref="A154:I154"/>
    <mergeCell ref="J154:K154"/>
    <mergeCell ref="B155:B156"/>
    <mergeCell ref="C155:C156"/>
    <mergeCell ref="D155:D156"/>
    <mergeCell ref="E155:E156"/>
    <mergeCell ref="I155:I160"/>
    <mergeCell ref="K155:K156"/>
    <mergeCell ref="D173:D174"/>
    <mergeCell ref="E173:E174"/>
    <mergeCell ref="C180:C181"/>
    <mergeCell ref="A195:I195"/>
    <mergeCell ref="B184:B185"/>
    <mergeCell ref="J192:K192"/>
    <mergeCell ref="I193:I194"/>
    <mergeCell ref="B86:J86"/>
    <mergeCell ref="I196:I197"/>
    <mergeCell ref="J116:K116"/>
    <mergeCell ref="J195:K195"/>
    <mergeCell ref="J98:K98"/>
    <mergeCell ref="K117:K118"/>
    <mergeCell ref="A104:I104"/>
    <mergeCell ref="J104:K104"/>
    <mergeCell ref="I91:I97"/>
    <mergeCell ref="K119:K120"/>
    <mergeCell ref="A90:I90"/>
    <mergeCell ref="J90:K90"/>
    <mergeCell ref="A192:I192"/>
    <mergeCell ref="K121:K122"/>
    <mergeCell ref="K171:K172"/>
    <mergeCell ref="C135:C136"/>
    <mergeCell ref="B137:B138"/>
    <mergeCell ref="D135:D136"/>
    <mergeCell ref="E135:E136"/>
    <mergeCell ref="E137:E138"/>
    <mergeCell ref="Q180:Q181"/>
    <mergeCell ref="Q184:Q185"/>
    <mergeCell ref="L184:L185"/>
    <mergeCell ref="O184:O185"/>
    <mergeCell ref="C166:C167"/>
    <mergeCell ref="E164:E165"/>
    <mergeCell ref="D139:D140"/>
    <mergeCell ref="Q173:Q174"/>
    <mergeCell ref="O171:O172"/>
    <mergeCell ref="P171:P172"/>
    <mergeCell ref="Q171:Q172"/>
    <mergeCell ref="D169:D170"/>
    <mergeCell ref="I184:I185"/>
    <mergeCell ref="E184:E185"/>
    <mergeCell ref="E182:E183"/>
    <mergeCell ref="E178:E179"/>
    <mergeCell ref="K184:K185"/>
    <mergeCell ref="P178:P179"/>
    <mergeCell ref="Q182:Q183"/>
    <mergeCell ref="P184:P185"/>
    <mergeCell ref="L178:L179"/>
    <mergeCell ref="O182:O183"/>
    <mergeCell ref="L182:L183"/>
    <mergeCell ref="Q65:Q66"/>
    <mergeCell ref="O67:O68"/>
    <mergeCell ref="P75:P77"/>
    <mergeCell ref="Q75:Q77"/>
    <mergeCell ref="O176:O177"/>
    <mergeCell ref="Q69:Q70"/>
    <mergeCell ref="P67:P68"/>
    <mergeCell ref="Q67:Q68"/>
    <mergeCell ref="O72:O74"/>
    <mergeCell ref="P72:P74"/>
    <mergeCell ref="Q72:Q74"/>
    <mergeCell ref="O75:O77"/>
    <mergeCell ref="P173:P174"/>
    <mergeCell ref="P169:P170"/>
    <mergeCell ref="Q169:Q170"/>
    <mergeCell ref="O166:O167"/>
    <mergeCell ref="P166:P167"/>
    <mergeCell ref="Q119:Q120"/>
    <mergeCell ref="Q142:Q143"/>
    <mergeCell ref="P164:P165"/>
    <mergeCell ref="O155:O156"/>
    <mergeCell ref="P155:P156"/>
    <mergeCell ref="O150:O151"/>
    <mergeCell ref="Q178:Q179"/>
    <mergeCell ref="L13:L14"/>
    <mergeCell ref="E169:E170"/>
    <mergeCell ref="A33:K33"/>
    <mergeCell ref="B26:B27"/>
    <mergeCell ref="C26:C27"/>
    <mergeCell ref="D26:D27"/>
    <mergeCell ref="A28:I28"/>
    <mergeCell ref="B24:B25"/>
    <mergeCell ref="I169:I174"/>
    <mergeCell ref="I18:I25"/>
    <mergeCell ref="C173:C174"/>
    <mergeCell ref="E26:E27"/>
    <mergeCell ref="D35:D36"/>
    <mergeCell ref="C142:C143"/>
    <mergeCell ref="D142:D143"/>
    <mergeCell ref="E142:E143"/>
    <mergeCell ref="L60:L61"/>
    <mergeCell ref="L57:L58"/>
    <mergeCell ref="Q176:Q177"/>
    <mergeCell ref="P176:P177"/>
    <mergeCell ref="Q159:Q160"/>
    <mergeCell ref="P161:P162"/>
    <mergeCell ref="Q161:Q162"/>
    <mergeCell ref="B37:B38"/>
    <mergeCell ref="C37:C38"/>
    <mergeCell ref="D37:D38"/>
    <mergeCell ref="E37:E38"/>
    <mergeCell ref="L180:L181"/>
    <mergeCell ref="L176:L177"/>
    <mergeCell ref="O180:O181"/>
    <mergeCell ref="P180:P181"/>
    <mergeCell ref="O178:O179"/>
    <mergeCell ref="B176:B177"/>
    <mergeCell ref="L171:L172"/>
    <mergeCell ref="C171:C172"/>
    <mergeCell ref="D171:D172"/>
    <mergeCell ref="E171:E172"/>
    <mergeCell ref="B159:B160"/>
    <mergeCell ref="L155:L156"/>
    <mergeCell ref="A168:I168"/>
    <mergeCell ref="B171:B172"/>
    <mergeCell ref="L169:L170"/>
    <mergeCell ref="B169:B170"/>
    <mergeCell ref="C169:C170"/>
    <mergeCell ref="A50:I50"/>
    <mergeCell ref="B42:B43"/>
    <mergeCell ref="C51:C52"/>
    <mergeCell ref="B55:B56"/>
    <mergeCell ref="I51:I56"/>
    <mergeCell ref="A41:I41"/>
    <mergeCell ref="C42:C43"/>
    <mergeCell ref="I42:I47"/>
    <mergeCell ref="B44:B45"/>
    <mergeCell ref="C44:C45"/>
    <mergeCell ref="D44:D45"/>
    <mergeCell ref="E44:E45"/>
    <mergeCell ref="Q11:Q12"/>
    <mergeCell ref="Q13:Q14"/>
    <mergeCell ref="O15:O16"/>
    <mergeCell ref="P15:P16"/>
    <mergeCell ref="Q15:Q16"/>
    <mergeCell ref="O11:O12"/>
    <mergeCell ref="P11:P12"/>
    <mergeCell ref="P13:P14"/>
    <mergeCell ref="O39:O40"/>
    <mergeCell ref="P39:P40"/>
    <mergeCell ref="Q39:Q40"/>
    <mergeCell ref="Q24:Q25"/>
    <mergeCell ref="P20:P21"/>
    <mergeCell ref="Q20:Q21"/>
    <mergeCell ref="P22:P23"/>
    <mergeCell ref="Q22:Q23"/>
    <mergeCell ref="Q35:Q36"/>
    <mergeCell ref="O37:O38"/>
    <mergeCell ref="P37:P38"/>
    <mergeCell ref="Q37:Q38"/>
    <mergeCell ref="P18:P19"/>
    <mergeCell ref="Q18:Q19"/>
    <mergeCell ref="K13:K14"/>
    <mergeCell ref="K20:K21"/>
    <mergeCell ref="K24:K25"/>
    <mergeCell ref="K15:K16"/>
    <mergeCell ref="K18:K19"/>
    <mergeCell ref="J17:K17"/>
    <mergeCell ref="K26:K27"/>
    <mergeCell ref="O9:O10"/>
    <mergeCell ref="O13:O14"/>
    <mergeCell ref="P144:P145"/>
    <mergeCell ref="P146:P147"/>
    <mergeCell ref="P152:P153"/>
    <mergeCell ref="L26:L27"/>
    <mergeCell ref="L24:L25"/>
    <mergeCell ref="P24:P25"/>
    <mergeCell ref="O24:O25"/>
    <mergeCell ref="P142:P143"/>
    <mergeCell ref="P148:P149"/>
    <mergeCell ref="L15:L16"/>
    <mergeCell ref="L55:L56"/>
    <mergeCell ref="O55:O56"/>
    <mergeCell ref="O62:O63"/>
    <mergeCell ref="P62:P63"/>
    <mergeCell ref="O137:O138"/>
    <mergeCell ref="L137:L138"/>
    <mergeCell ref="O135:O136"/>
    <mergeCell ref="P117:P118"/>
    <mergeCell ref="O18:O19"/>
    <mergeCell ref="O20:O21"/>
    <mergeCell ref="L31:L32"/>
    <mergeCell ref="O44:O45"/>
    <mergeCell ref="L22:L23"/>
    <mergeCell ref="L29:L30"/>
    <mergeCell ref="O22:O23"/>
    <mergeCell ref="P44:P45"/>
    <mergeCell ref="Q44:Q45"/>
    <mergeCell ref="P42:P43"/>
    <mergeCell ref="Q42:Q43"/>
    <mergeCell ref="O35:O36"/>
    <mergeCell ref="P26:P27"/>
    <mergeCell ref="Q29:Q30"/>
    <mergeCell ref="P35:P36"/>
    <mergeCell ref="Q31:Q32"/>
    <mergeCell ref="P29:P30"/>
    <mergeCell ref="Q26:Q27"/>
    <mergeCell ref="L18:L19"/>
    <mergeCell ref="L20:L21"/>
    <mergeCell ref="L37:L38"/>
    <mergeCell ref="Q48:Q49"/>
    <mergeCell ref="Q117:Q118"/>
    <mergeCell ref="Q137:Q138"/>
    <mergeCell ref="Q135:Q136"/>
    <mergeCell ref="Q164:Q165"/>
    <mergeCell ref="Q123:Q124"/>
    <mergeCell ref="Q62:Q63"/>
    <mergeCell ref="O121:O122"/>
    <mergeCell ref="P121:P122"/>
    <mergeCell ref="P137:P138"/>
    <mergeCell ref="P119:P120"/>
    <mergeCell ref="O117:O118"/>
    <mergeCell ref="Q121:Q122"/>
    <mergeCell ref="O119:O120"/>
    <mergeCell ref="Q53:Q54"/>
    <mergeCell ref="P55:P56"/>
    <mergeCell ref="Q55:Q56"/>
    <mergeCell ref="O53:O54"/>
    <mergeCell ref="P53:P54"/>
    <mergeCell ref="Q57:Q58"/>
    <mergeCell ref="O60:O61"/>
    <mergeCell ref="Q51:Q52"/>
    <mergeCell ref="P60:P61"/>
    <mergeCell ref="Q60:Q61"/>
    <mergeCell ref="G1:G2"/>
    <mergeCell ref="H1:H2"/>
    <mergeCell ref="K11:K12"/>
    <mergeCell ref="E11:E12"/>
    <mergeCell ref="Q1:Q2"/>
    <mergeCell ref="I1:I2"/>
    <mergeCell ref="Q7:Q8"/>
    <mergeCell ref="Q9:Q10"/>
    <mergeCell ref="E24:E25"/>
    <mergeCell ref="P51:P52"/>
    <mergeCell ref="P31:P32"/>
    <mergeCell ref="P57:P58"/>
    <mergeCell ref="E35:E36"/>
    <mergeCell ref="L51:L52"/>
    <mergeCell ref="O51:O52"/>
    <mergeCell ref="L44:L45"/>
    <mergeCell ref="P48:P49"/>
    <mergeCell ref="E176:E177"/>
    <mergeCell ref="E166:E167"/>
    <mergeCell ref="A17:I17"/>
    <mergeCell ref="B11:B12"/>
    <mergeCell ref="C11:C12"/>
    <mergeCell ref="D11:D12"/>
    <mergeCell ref="B166:B167"/>
    <mergeCell ref="A1:A2"/>
    <mergeCell ref="B1:C1"/>
    <mergeCell ref="D1:D2"/>
    <mergeCell ref="E1:E2"/>
    <mergeCell ref="F1:F2"/>
    <mergeCell ref="E53:E54"/>
    <mergeCell ref="B35:B36"/>
    <mergeCell ref="D22:D23"/>
    <mergeCell ref="B9:B10"/>
    <mergeCell ref="C9:C10"/>
    <mergeCell ref="D24:D25"/>
    <mergeCell ref="B22:B23"/>
    <mergeCell ref="C22:C23"/>
    <mergeCell ref="E152:E153"/>
    <mergeCell ref="I152:I153"/>
    <mergeCell ref="C35:C36"/>
    <mergeCell ref="D53:D54"/>
    <mergeCell ref="B15:B16"/>
    <mergeCell ref="I15:I16"/>
    <mergeCell ref="D152:D153"/>
    <mergeCell ref="C152:C153"/>
    <mergeCell ref="D20:D21"/>
    <mergeCell ref="E20:E21"/>
    <mergeCell ref="E18:E19"/>
    <mergeCell ref="D18:D19"/>
    <mergeCell ref="D62:D63"/>
    <mergeCell ref="C62:C63"/>
    <mergeCell ref="B82:J82"/>
    <mergeCell ref="B135:B136"/>
    <mergeCell ref="B18:B19"/>
    <mergeCell ref="I35:I40"/>
    <mergeCell ref="E22:E23"/>
    <mergeCell ref="D69:D70"/>
    <mergeCell ref="E69:E70"/>
    <mergeCell ref="J28:K28"/>
    <mergeCell ref="C144:C145"/>
    <mergeCell ref="C146:C147"/>
    <mergeCell ref="K22:K23"/>
    <mergeCell ref="D29:D30"/>
    <mergeCell ref="C29:C30"/>
    <mergeCell ref="E29:E30"/>
    <mergeCell ref="K164:K165"/>
    <mergeCell ref="C13:C14"/>
    <mergeCell ref="D13:D14"/>
    <mergeCell ref="E13:E14"/>
    <mergeCell ref="J141:K141"/>
    <mergeCell ref="K31:K32"/>
    <mergeCell ref="C20:C21"/>
    <mergeCell ref="C164:C165"/>
    <mergeCell ref="A163:I163"/>
    <mergeCell ref="D31:D32"/>
    <mergeCell ref="A141:I141"/>
    <mergeCell ref="B142:B143"/>
    <mergeCell ref="B146:B147"/>
    <mergeCell ref="C60:C61"/>
    <mergeCell ref="D57:D58"/>
    <mergeCell ref="E57:E58"/>
    <mergeCell ref="C148:C149"/>
    <mergeCell ref="B13:B14"/>
    <mergeCell ref="B20:B21"/>
    <mergeCell ref="D7:D8"/>
    <mergeCell ref="E7:E8"/>
    <mergeCell ref="I7:I14"/>
    <mergeCell ref="P7:P8"/>
    <mergeCell ref="J1:K1"/>
    <mergeCell ref="A3:K3"/>
    <mergeCell ref="A4:K4"/>
    <mergeCell ref="A5:K5"/>
    <mergeCell ref="O1:O2"/>
    <mergeCell ref="L1:L2"/>
    <mergeCell ref="P1:P2"/>
    <mergeCell ref="P9:P10"/>
    <mergeCell ref="L11:L12"/>
    <mergeCell ref="L9:L10"/>
    <mergeCell ref="L7:L8"/>
    <mergeCell ref="O7:O8"/>
    <mergeCell ref="K9:K10"/>
    <mergeCell ref="J6:K6"/>
    <mergeCell ref="K7:K8"/>
    <mergeCell ref="O146:O147"/>
    <mergeCell ref="O142:O143"/>
    <mergeCell ref="O173:O174"/>
    <mergeCell ref="O26:O27"/>
    <mergeCell ref="O29:O30"/>
    <mergeCell ref="O169:O170"/>
    <mergeCell ref="O144:O145"/>
    <mergeCell ref="O152:O153"/>
    <mergeCell ref="O31:O32"/>
    <mergeCell ref="O164:O165"/>
    <mergeCell ref="K173:K174"/>
    <mergeCell ref="B85:J85"/>
    <mergeCell ref="E62:E63"/>
    <mergeCell ref="I60:I63"/>
    <mergeCell ref="B29:B30"/>
    <mergeCell ref="E31:E32"/>
    <mergeCell ref="B31:B32"/>
    <mergeCell ref="C31:C32"/>
    <mergeCell ref="C18:C19"/>
    <mergeCell ref="C7:C8"/>
    <mergeCell ref="C24:C25"/>
    <mergeCell ref="B148:B149"/>
    <mergeCell ref="B152:B153"/>
    <mergeCell ref="B144:B145"/>
    <mergeCell ref="D144:D145"/>
    <mergeCell ref="E144:E145"/>
    <mergeCell ref="K148:K149"/>
    <mergeCell ref="K144:K145"/>
    <mergeCell ref="D146:D147"/>
    <mergeCell ref="D9:D10"/>
    <mergeCell ref="E9:E10"/>
    <mergeCell ref="A6:I6"/>
    <mergeCell ref="B7:B8"/>
    <mergeCell ref="C15:C16"/>
    <mergeCell ref="D15:D16"/>
    <mergeCell ref="E15:E16"/>
    <mergeCell ref="Q166:Q167"/>
    <mergeCell ref="B57:B58"/>
    <mergeCell ref="K166:K167"/>
    <mergeCell ref="B51:B52"/>
    <mergeCell ref="D55:D56"/>
    <mergeCell ref="B164:B165"/>
    <mergeCell ref="J50:K50"/>
    <mergeCell ref="K51:K52"/>
    <mergeCell ref="E51:E52"/>
    <mergeCell ref="C55:C56"/>
    <mergeCell ref="D51:D52"/>
    <mergeCell ref="C57:C58"/>
    <mergeCell ref="I57:I58"/>
    <mergeCell ref="K57:K58"/>
    <mergeCell ref="I105:I109"/>
    <mergeCell ref="A110:I110"/>
    <mergeCell ref="Q152:Q153"/>
    <mergeCell ref="Q146:Q147"/>
    <mergeCell ref="P150:P151"/>
    <mergeCell ref="L148:L149"/>
    <mergeCell ref="J110:K110"/>
    <mergeCell ref="I111:I115"/>
    <mergeCell ref="Q150:Q151"/>
    <mergeCell ref="Q148:Q149"/>
    <mergeCell ref="Q144:Q145"/>
    <mergeCell ref="D148:D149"/>
    <mergeCell ref="E148:E149"/>
    <mergeCell ref="E146:E147"/>
    <mergeCell ref="P69:P70"/>
    <mergeCell ref="L121:L122"/>
    <mergeCell ref="L117:L118"/>
    <mergeCell ref="L119:L120"/>
    <mergeCell ref="D137:D138"/>
    <mergeCell ref="L123:L124"/>
    <mergeCell ref="O123:O124"/>
    <mergeCell ref="J125:K125"/>
    <mergeCell ref="O139:O140"/>
    <mergeCell ref="P139:P140"/>
    <mergeCell ref="L139:L140"/>
    <mergeCell ref="I26:I27"/>
    <mergeCell ref="E60:E61"/>
    <mergeCell ref="K142:K143"/>
    <mergeCell ref="K29:K30"/>
    <mergeCell ref="K42:K43"/>
    <mergeCell ref="C137:C138"/>
    <mergeCell ref="A134:I134"/>
    <mergeCell ref="J134:K134"/>
    <mergeCell ref="B131:I131"/>
    <mergeCell ref="I135:I138"/>
    <mergeCell ref="K137:K138"/>
    <mergeCell ref="I142:I151"/>
    <mergeCell ref="K62:K63"/>
    <mergeCell ref="E55:E56"/>
    <mergeCell ref="I29:I32"/>
    <mergeCell ref="K53:K54"/>
    <mergeCell ref="C53:C54"/>
    <mergeCell ref="K176:K177"/>
    <mergeCell ref="A175:I175"/>
    <mergeCell ref="I176:I183"/>
    <mergeCell ref="E180:E181"/>
    <mergeCell ref="D42:D43"/>
    <mergeCell ref="E42:E43"/>
    <mergeCell ref="K182:K183"/>
    <mergeCell ref="I164:I167"/>
    <mergeCell ref="B53:B54"/>
    <mergeCell ref="D164:D165"/>
    <mergeCell ref="K178:K179"/>
    <mergeCell ref="A89:K89"/>
    <mergeCell ref="I126:I129"/>
    <mergeCell ref="I99:I103"/>
    <mergeCell ref="K152:K153"/>
    <mergeCell ref="K146:K147"/>
    <mergeCell ref="D60:D61"/>
    <mergeCell ref="B62:B63"/>
    <mergeCell ref="B60:B61"/>
    <mergeCell ref="A59:I59"/>
    <mergeCell ref="K60:K61"/>
    <mergeCell ref="J59:K59"/>
    <mergeCell ref="L164:L165"/>
    <mergeCell ref="O57:O58"/>
    <mergeCell ref="J41:K41"/>
    <mergeCell ref="K44:K45"/>
    <mergeCell ref="O69:O70"/>
    <mergeCell ref="L152:L153"/>
    <mergeCell ref="O148:O149"/>
    <mergeCell ref="L62:L63"/>
    <mergeCell ref="L39:L40"/>
    <mergeCell ref="L65:L66"/>
    <mergeCell ref="L67:L68"/>
    <mergeCell ref="K46:K47"/>
    <mergeCell ref="L46:L47"/>
    <mergeCell ref="O46:O47"/>
    <mergeCell ref="P46:P47"/>
    <mergeCell ref="L42:L43"/>
    <mergeCell ref="O42:O43"/>
    <mergeCell ref="K37:K38"/>
    <mergeCell ref="L173:L174"/>
    <mergeCell ref="P182:P183"/>
    <mergeCell ref="K35:K36"/>
    <mergeCell ref="K180:K181"/>
    <mergeCell ref="L69:L70"/>
    <mergeCell ref="L72:L74"/>
    <mergeCell ref="L75:L77"/>
    <mergeCell ref="L53:L54"/>
    <mergeCell ref="K135:K136"/>
    <mergeCell ref="J175:K175"/>
    <mergeCell ref="K55:K56"/>
  </mergeCells>
  <hyperlinks>
    <hyperlink ref="N86" r:id="rId1" display="https://mdv-aircond.ru/upload/iblock/79b/79bb22d923c48eea303eba6fe3856684.pdf" xr:uid="{00000000-0004-0000-0C00-000000000000}"/>
    <hyperlink ref="N88" r:id="rId2" display="https://mdv-aircond.ru/upload/iblock/79b/79bb22d923c48eea303eba6fe3856684.pdf" xr:uid="{00000000-0004-0000-0C00-000001000000}"/>
    <hyperlink ref="N83" r:id="rId3" display="инструкция по подключению" xr:uid="{00000000-0004-0000-0C00-000002000000}"/>
  </hyperlinks>
  <printOptions horizontalCentered="1"/>
  <pageMargins left="0.39370078740157483" right="0.39370078740157483" top="0.59055118110236227" bottom="0.59055118110236227" header="0.51181102362204722" footer="0.51181102362204722"/>
  <pageSetup paperSize="9" scale="23" orientation="portrait" r:id="rId4"/>
  <headerFooter alignWithMargins="0"/>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499984740745262"/>
    <pageSetUpPr fitToPage="1"/>
  </sheetPr>
  <dimension ref="A1:AB76"/>
  <sheetViews>
    <sheetView zoomScaleNormal="100" zoomScaleSheetLayoutView="100" workbookViewId="0">
      <pane xSplit="1" ySplit="3" topLeftCell="B4" activePane="bottomRight" state="frozen"/>
      <selection sqref="A1:A3"/>
      <selection pane="topRight" sqref="A1:A3"/>
      <selection pane="bottomLeft" sqref="A1:A3"/>
      <selection pane="bottomRight" sqref="A1:A2"/>
    </sheetView>
  </sheetViews>
  <sheetFormatPr defaultColWidth="9.140625" defaultRowHeight="20.25"/>
  <cols>
    <col min="1" max="1" width="30.140625" style="8" customWidth="1"/>
    <col min="2" max="3" width="9.42578125" style="9" customWidth="1"/>
    <col min="4" max="4" width="9.28515625" style="10" customWidth="1"/>
    <col min="5" max="5" width="7.85546875" style="9" customWidth="1"/>
    <col min="6" max="6" width="7.7109375" style="9" customWidth="1"/>
    <col min="7" max="7" width="12.28515625" style="9" customWidth="1"/>
    <col min="8" max="8" width="6.85546875" style="10" customWidth="1"/>
    <col min="9" max="9" width="12.140625" style="10" customWidth="1"/>
    <col min="10" max="10" width="10.140625" style="281" customWidth="1"/>
    <col min="11" max="11" width="10.42578125" style="269" customWidth="1"/>
    <col min="12" max="12" width="13.42578125" style="378" customWidth="1"/>
    <col min="13" max="13" width="7.140625" style="38" customWidth="1"/>
    <col min="14" max="15" width="9.140625" style="114"/>
    <col min="16" max="16" width="10.5703125" style="5" hidden="1" customWidth="1"/>
    <col min="17" max="18" width="8.85546875" style="5" hidden="1" customWidth="1"/>
    <col min="19" max="21" width="7" style="5" hidden="1" customWidth="1"/>
    <col min="22" max="22" width="8.42578125" style="5" hidden="1" customWidth="1"/>
    <col min="23" max="23" width="7.7109375" style="5" hidden="1" customWidth="1"/>
    <col min="24" max="25" width="8" style="5" hidden="1" customWidth="1"/>
    <col min="26" max="26" width="9.140625" style="114"/>
    <col min="27" max="16384" width="9.140625" style="5"/>
  </cols>
  <sheetData>
    <row r="1" spans="1:26" s="6" customFormat="1" ht="36" customHeight="1">
      <c r="A1" s="1900" t="s">
        <v>115</v>
      </c>
      <c r="B1" s="1902" t="s">
        <v>516</v>
      </c>
      <c r="C1" s="1903"/>
      <c r="D1" s="1904" t="s">
        <v>517</v>
      </c>
      <c r="E1" s="1832" t="s">
        <v>118</v>
      </c>
      <c r="F1" s="1832" t="s">
        <v>518</v>
      </c>
      <c r="G1" s="1832" t="s">
        <v>35</v>
      </c>
      <c r="H1" s="1832" t="s">
        <v>11</v>
      </c>
      <c r="I1" s="1451" t="s">
        <v>225</v>
      </c>
      <c r="J1" s="1898" t="s">
        <v>2069</v>
      </c>
      <c r="K1" s="1896" t="s">
        <v>2070</v>
      </c>
      <c r="L1" s="1911" t="s">
        <v>501</v>
      </c>
      <c r="M1" s="982"/>
      <c r="N1" s="115"/>
      <c r="O1" s="115"/>
      <c r="P1" s="1817" t="s">
        <v>99</v>
      </c>
      <c r="Q1" s="1817" t="s">
        <v>103</v>
      </c>
      <c r="R1" s="1817" t="s">
        <v>105</v>
      </c>
      <c r="S1" s="994"/>
      <c r="T1" s="994"/>
      <c r="U1" s="994"/>
      <c r="V1" s="98" t="s">
        <v>91</v>
      </c>
      <c r="W1" s="98"/>
      <c r="X1" s="98" t="s">
        <v>90</v>
      </c>
      <c r="Y1" s="98"/>
      <c r="Z1" s="115"/>
    </row>
    <row r="2" spans="1:26" s="6" customFormat="1" ht="18" customHeight="1" thickBot="1">
      <c r="A2" s="1901"/>
      <c r="B2" s="252" t="s">
        <v>119</v>
      </c>
      <c r="C2" s="252" t="s">
        <v>120</v>
      </c>
      <c r="D2" s="1905"/>
      <c r="E2" s="1906"/>
      <c r="F2" s="1906"/>
      <c r="G2" s="1906"/>
      <c r="H2" s="1833"/>
      <c r="I2" s="1907"/>
      <c r="J2" s="1899"/>
      <c r="K2" s="1897"/>
      <c r="L2" s="1912"/>
      <c r="M2" s="982"/>
      <c r="N2" s="115"/>
      <c r="O2" s="115"/>
      <c r="P2" s="1817"/>
      <c r="Q2" s="1817"/>
      <c r="R2" s="1817"/>
      <c r="Z2" s="115"/>
    </row>
    <row r="3" spans="1:26" s="6" customFormat="1" ht="26.25" customHeight="1" thickBot="1">
      <c r="A3" s="1913" t="s">
        <v>18</v>
      </c>
      <c r="B3" s="1914"/>
      <c r="C3" s="1914"/>
      <c r="D3" s="1914"/>
      <c r="E3" s="1914"/>
      <c r="F3" s="1914"/>
      <c r="G3" s="1914"/>
      <c r="H3" s="1914"/>
      <c r="I3" s="1914"/>
      <c r="J3" s="1914"/>
      <c r="K3" s="1914"/>
      <c r="L3" s="429"/>
      <c r="M3" s="195"/>
      <c r="N3" s="115"/>
      <c r="O3" s="115"/>
      <c r="P3" s="110" t="e">
        <f>SUM(P5:P76)</f>
        <v>#REF!</v>
      </c>
      <c r="Q3" s="110" t="e">
        <f>SUM(Q5:Q76)</f>
        <v>#REF!</v>
      </c>
      <c r="R3" s="110" t="e">
        <f>SUM(R5:R76)</f>
        <v>#REF!</v>
      </c>
      <c r="S3" s="110"/>
      <c r="T3" s="110"/>
      <c r="U3" s="110"/>
      <c r="Z3" s="115"/>
    </row>
    <row r="4" spans="1:26" s="6" customFormat="1" ht="72" customHeight="1" thickBot="1">
      <c r="A4" s="1447" t="s">
        <v>2059</v>
      </c>
      <c r="B4" s="1448"/>
      <c r="C4" s="1448"/>
      <c r="D4" s="1448"/>
      <c r="E4" s="1448"/>
      <c r="F4" s="1448"/>
      <c r="G4" s="1448"/>
      <c r="H4" s="1448"/>
      <c r="I4" s="1448"/>
      <c r="J4" s="1449"/>
      <c r="K4" s="1405" t="s">
        <v>21</v>
      </c>
      <c r="L4" s="1260"/>
      <c r="M4" s="202"/>
      <c r="N4" s="115"/>
      <c r="O4" s="114"/>
      <c r="Z4" s="115"/>
    </row>
    <row r="5" spans="1:26" ht="17.25" customHeight="1">
      <c r="A5" s="122" t="s">
        <v>1590</v>
      </c>
      <c r="B5" s="1834">
        <v>3.52</v>
      </c>
      <c r="C5" s="1834">
        <v>3.81</v>
      </c>
      <c r="D5" s="1813">
        <v>1.095</v>
      </c>
      <c r="E5" s="363">
        <v>612</v>
      </c>
      <c r="F5" s="350">
        <v>33</v>
      </c>
      <c r="G5" s="355" t="s">
        <v>294</v>
      </c>
      <c r="H5" s="262">
        <v>15</v>
      </c>
      <c r="I5" s="1772" t="s">
        <v>224</v>
      </c>
      <c r="J5" s="942">
        <v>14700</v>
      </c>
      <c r="K5" s="1882">
        <f>J5+J6+J7</f>
        <v>67900</v>
      </c>
      <c r="L5" s="1891">
        <v>59900</v>
      </c>
      <c r="M5" s="203"/>
      <c r="P5" s="1869" t="e">
        <f>#REF!*#REF!</f>
        <v>#REF!</v>
      </c>
      <c r="Q5" s="1869" t="e">
        <f>#REF!*W5</f>
        <v>#REF!</v>
      </c>
      <c r="R5" s="1869" t="e">
        <f>#REF!*Y5</f>
        <v>#REF!</v>
      </c>
      <c r="S5" s="339">
        <v>655</v>
      </c>
      <c r="T5" s="339">
        <v>300</v>
      </c>
      <c r="U5" s="339">
        <v>655</v>
      </c>
      <c r="V5" s="997">
        <f t="shared" ref="V5:V10" si="0">(S5/1000)*(T5/1000)*(U5/1000)</f>
        <v>0.1287075</v>
      </c>
      <c r="W5" s="1867">
        <f>V5+V6+V7</f>
        <v>0.39979642500000001</v>
      </c>
      <c r="X5" s="316">
        <v>17.8</v>
      </c>
      <c r="Y5" s="1867">
        <f>X5+X6+X7</f>
        <v>57.2</v>
      </c>
    </row>
    <row r="6" spans="1:26" s="7" customFormat="1" ht="17.25" customHeight="1">
      <c r="A6" s="280" t="s">
        <v>469</v>
      </c>
      <c r="B6" s="1853"/>
      <c r="C6" s="1853"/>
      <c r="D6" s="1797"/>
      <c r="E6" s="120"/>
      <c r="F6" s="120"/>
      <c r="G6" s="1000" t="s">
        <v>295</v>
      </c>
      <c r="H6" s="1001">
        <v>2.5</v>
      </c>
      <c r="I6" s="1908"/>
      <c r="J6" s="943">
        <v>8700</v>
      </c>
      <c r="K6" s="1883"/>
      <c r="L6" s="1892"/>
      <c r="M6" s="503"/>
      <c r="N6" s="114"/>
      <c r="O6" s="114"/>
      <c r="P6" s="1909"/>
      <c r="Q6" s="1909"/>
      <c r="R6" s="1909"/>
      <c r="S6" s="339">
        <v>715</v>
      </c>
      <c r="T6" s="339">
        <v>123</v>
      </c>
      <c r="U6" s="339">
        <v>715</v>
      </c>
      <c r="V6" s="997">
        <f t="shared" si="0"/>
        <v>6.2880674999999997E-2</v>
      </c>
      <c r="W6" s="1867"/>
      <c r="X6" s="316">
        <v>4.5</v>
      </c>
      <c r="Y6" s="1867"/>
      <c r="Z6" s="114"/>
    </row>
    <row r="7" spans="1:26" ht="17.25" customHeight="1" thickBot="1">
      <c r="A7" s="459" t="s">
        <v>1589</v>
      </c>
      <c r="B7" s="1788"/>
      <c r="C7" s="1788"/>
      <c r="D7" s="1864"/>
      <c r="E7" s="365"/>
      <c r="F7" s="352">
        <v>55</v>
      </c>
      <c r="G7" s="349" t="s">
        <v>1243</v>
      </c>
      <c r="H7" s="263">
        <v>32.299999999999997</v>
      </c>
      <c r="I7" s="1908"/>
      <c r="J7" s="944">
        <v>44500</v>
      </c>
      <c r="K7" s="1884"/>
      <c r="L7" s="1893"/>
      <c r="M7" s="203"/>
      <c r="P7" s="1870"/>
      <c r="Q7" s="1870"/>
      <c r="R7" s="1870"/>
      <c r="S7" s="315">
        <v>915</v>
      </c>
      <c r="T7" s="315">
        <v>615</v>
      </c>
      <c r="U7" s="315">
        <v>370</v>
      </c>
      <c r="V7" s="997">
        <f t="shared" si="0"/>
        <v>0.20820825000000001</v>
      </c>
      <c r="W7" s="1867"/>
      <c r="X7" s="114">
        <v>34.9</v>
      </c>
      <c r="Y7" s="1867"/>
    </row>
    <row r="8" spans="1:26" ht="17.25" customHeight="1">
      <c r="A8" s="124" t="s">
        <v>1588</v>
      </c>
      <c r="B8" s="1834">
        <v>5.28</v>
      </c>
      <c r="C8" s="1834">
        <v>5.57</v>
      </c>
      <c r="D8" s="1813">
        <v>1.92</v>
      </c>
      <c r="E8" s="992">
        <v>730</v>
      </c>
      <c r="F8" s="43">
        <v>38</v>
      </c>
      <c r="G8" s="1002" t="s">
        <v>294</v>
      </c>
      <c r="H8" s="991">
        <v>16.399999999999999</v>
      </c>
      <c r="I8" s="1908"/>
      <c r="J8" s="942">
        <v>16500</v>
      </c>
      <c r="K8" s="1910">
        <f>J8+J9+J10</f>
        <v>74000</v>
      </c>
      <c r="L8" s="1891">
        <v>65500</v>
      </c>
      <c r="M8" s="203"/>
      <c r="P8" s="1869" t="e">
        <f>#REF!*#REF!</f>
        <v>#REF!</v>
      </c>
      <c r="Q8" s="1869" t="e">
        <f>#REF!*W8</f>
        <v>#REF!</v>
      </c>
      <c r="R8" s="1869" t="e">
        <f>#REF!*Y8</f>
        <v>#REF!</v>
      </c>
      <c r="S8" s="339">
        <v>655</v>
      </c>
      <c r="T8" s="339">
        <v>300</v>
      </c>
      <c r="U8" s="339">
        <v>655</v>
      </c>
      <c r="V8" s="997">
        <f t="shared" si="0"/>
        <v>0.1287075</v>
      </c>
      <c r="W8" s="1867">
        <f>V8+V9+V10</f>
        <v>0.39979642500000001</v>
      </c>
      <c r="X8" s="316">
        <v>20.9</v>
      </c>
      <c r="Y8" s="1867">
        <f>X8+X9+X10</f>
        <v>65.8</v>
      </c>
    </row>
    <row r="9" spans="1:26" s="7" customFormat="1" ht="17.25" customHeight="1">
      <c r="A9" s="280" t="s">
        <v>469</v>
      </c>
      <c r="B9" s="1853"/>
      <c r="C9" s="1853"/>
      <c r="D9" s="1797"/>
      <c r="E9" s="120"/>
      <c r="F9" s="120"/>
      <c r="G9" s="1000" t="s">
        <v>295</v>
      </c>
      <c r="H9" s="1001">
        <v>2.5</v>
      </c>
      <c r="I9" s="1908"/>
      <c r="J9" s="945">
        <v>8700</v>
      </c>
      <c r="K9" s="1883"/>
      <c r="L9" s="1892"/>
      <c r="M9" s="503"/>
      <c r="N9" s="114"/>
      <c r="O9" s="114"/>
      <c r="P9" s="1909"/>
      <c r="Q9" s="1909"/>
      <c r="R9" s="1909"/>
      <c r="S9" s="339">
        <v>715</v>
      </c>
      <c r="T9" s="339">
        <v>123</v>
      </c>
      <c r="U9" s="339">
        <v>715</v>
      </c>
      <c r="V9" s="997">
        <f t="shared" si="0"/>
        <v>6.2880674999999997E-2</v>
      </c>
      <c r="W9" s="1867"/>
      <c r="X9" s="316">
        <v>4.5</v>
      </c>
      <c r="Y9" s="1867"/>
      <c r="Z9" s="114"/>
    </row>
    <row r="10" spans="1:26" ht="17.25" customHeight="1" thickBot="1">
      <c r="A10" s="459" t="s">
        <v>1578</v>
      </c>
      <c r="B10" s="1788"/>
      <c r="C10" s="1788"/>
      <c r="D10" s="1864"/>
      <c r="E10" s="365"/>
      <c r="F10" s="349">
        <v>58.5</v>
      </c>
      <c r="G10" s="349" t="s">
        <v>1243</v>
      </c>
      <c r="H10" s="263">
        <v>37.799999999999997</v>
      </c>
      <c r="I10" s="1823"/>
      <c r="J10" s="946">
        <v>48800</v>
      </c>
      <c r="K10" s="1884"/>
      <c r="L10" s="1893"/>
      <c r="M10" s="203"/>
      <c r="P10" s="1870"/>
      <c r="Q10" s="1870"/>
      <c r="R10" s="1870"/>
      <c r="S10" s="315">
        <v>915</v>
      </c>
      <c r="T10" s="315">
        <v>615</v>
      </c>
      <c r="U10" s="315">
        <v>370</v>
      </c>
      <c r="V10" s="997">
        <f t="shared" si="0"/>
        <v>0.20820825000000001</v>
      </c>
      <c r="W10" s="1867"/>
      <c r="X10" s="114">
        <v>40.4</v>
      </c>
      <c r="Y10" s="1867"/>
    </row>
    <row r="11" spans="1:26" s="6" customFormat="1" ht="53.25" customHeight="1" thickBot="1">
      <c r="A11" s="1447" t="s">
        <v>1591</v>
      </c>
      <c r="B11" s="1448"/>
      <c r="C11" s="1448"/>
      <c r="D11" s="1448"/>
      <c r="E11" s="1448"/>
      <c r="F11" s="1448"/>
      <c r="G11" s="1448"/>
      <c r="H11" s="1448"/>
      <c r="I11" s="1448"/>
      <c r="J11" s="1449"/>
      <c r="K11" s="1405" t="s">
        <v>21</v>
      </c>
      <c r="L11" s="488"/>
      <c r="M11" s="511" t="s">
        <v>467</v>
      </c>
      <c r="N11" s="115"/>
      <c r="O11" s="115"/>
      <c r="Z11" s="115"/>
    </row>
    <row r="12" spans="1:26" ht="17.25" customHeight="1">
      <c r="A12" s="122" t="s">
        <v>468</v>
      </c>
      <c r="B12" s="1834">
        <v>3.52</v>
      </c>
      <c r="C12" s="1834">
        <v>3.81</v>
      </c>
      <c r="D12" s="1834">
        <v>1.095</v>
      </c>
      <c r="E12" s="363">
        <v>607</v>
      </c>
      <c r="F12" s="350">
        <v>35</v>
      </c>
      <c r="G12" s="355" t="s">
        <v>294</v>
      </c>
      <c r="H12" s="262">
        <v>14.5</v>
      </c>
      <c r="I12" s="1772" t="s">
        <v>224</v>
      </c>
      <c r="J12" s="942">
        <v>14100</v>
      </c>
      <c r="K12" s="1882">
        <f>J12+J13+J14</f>
        <v>66400</v>
      </c>
      <c r="L12" s="1891">
        <v>58500</v>
      </c>
      <c r="M12" s="203"/>
      <c r="P12" s="1869" t="e">
        <f>#REF!*#REF!</f>
        <v>#REF!</v>
      </c>
      <c r="Q12" s="1869" t="e">
        <f>#REF!*W12</f>
        <v>#REF!</v>
      </c>
      <c r="R12" s="1869" t="e">
        <f>#REF!*Y12</f>
        <v>#REF!</v>
      </c>
      <c r="S12" s="339">
        <v>655</v>
      </c>
      <c r="T12" s="339">
        <v>290</v>
      </c>
      <c r="U12" s="339">
        <v>655</v>
      </c>
      <c r="V12" s="997">
        <f t="shared" ref="V12:V17" si="1">(S12/1000)*(T12/1000)*(U12/1000)</f>
        <v>0.12441725000000001</v>
      </c>
      <c r="W12" s="1867">
        <f>V12+V13+V14</f>
        <v>0.36894042500000002</v>
      </c>
      <c r="X12" s="316">
        <v>17.5</v>
      </c>
      <c r="Y12" s="1867">
        <f>X12+X13+X14</f>
        <v>56.5</v>
      </c>
    </row>
    <row r="13" spans="1:26" s="7" customFormat="1" ht="17.25" customHeight="1">
      <c r="A13" s="280" t="s">
        <v>469</v>
      </c>
      <c r="B13" s="1853"/>
      <c r="C13" s="1853"/>
      <c r="D13" s="1853"/>
      <c r="E13" s="120"/>
      <c r="F13" s="120"/>
      <c r="G13" s="1000" t="s">
        <v>295</v>
      </c>
      <c r="H13" s="1001">
        <v>2.5</v>
      </c>
      <c r="I13" s="1908"/>
      <c r="J13" s="943">
        <v>8700</v>
      </c>
      <c r="K13" s="1883"/>
      <c r="L13" s="1892"/>
      <c r="M13" s="503"/>
      <c r="N13" s="114"/>
      <c r="O13" s="114"/>
      <c r="P13" s="1909"/>
      <c r="Q13" s="1909"/>
      <c r="R13" s="1909"/>
      <c r="S13" s="339">
        <v>715</v>
      </c>
      <c r="T13" s="339">
        <v>123</v>
      </c>
      <c r="U13" s="339">
        <v>715</v>
      </c>
      <c r="V13" s="997">
        <f t="shared" si="1"/>
        <v>6.2880674999999997E-2</v>
      </c>
      <c r="W13" s="1867"/>
      <c r="X13" s="316">
        <v>4.5</v>
      </c>
      <c r="Y13" s="1867"/>
      <c r="Z13" s="114"/>
    </row>
    <row r="14" spans="1:26" ht="17.25" customHeight="1" thickBot="1">
      <c r="A14" s="459" t="s">
        <v>401</v>
      </c>
      <c r="B14" s="1788"/>
      <c r="C14" s="1788"/>
      <c r="D14" s="1788"/>
      <c r="E14" s="365"/>
      <c r="F14" s="352">
        <v>56</v>
      </c>
      <c r="G14" s="349" t="s">
        <v>453</v>
      </c>
      <c r="H14" s="263">
        <v>32</v>
      </c>
      <c r="I14" s="1908"/>
      <c r="J14" s="944">
        <v>43600</v>
      </c>
      <c r="K14" s="1884"/>
      <c r="L14" s="1893"/>
      <c r="M14" s="203"/>
      <c r="P14" s="1870"/>
      <c r="Q14" s="1870"/>
      <c r="R14" s="1870"/>
      <c r="S14" s="315">
        <v>900</v>
      </c>
      <c r="T14" s="315">
        <v>585</v>
      </c>
      <c r="U14" s="315">
        <v>345</v>
      </c>
      <c r="V14" s="997">
        <f t="shared" si="1"/>
        <v>0.18164249999999998</v>
      </c>
      <c r="W14" s="1867"/>
      <c r="X14" s="114">
        <v>34.5</v>
      </c>
      <c r="Y14" s="1867"/>
    </row>
    <row r="15" spans="1:26" ht="17.25" customHeight="1">
      <c r="A15" s="124" t="s">
        <v>470</v>
      </c>
      <c r="B15" s="1834">
        <v>5.36</v>
      </c>
      <c r="C15" s="1834">
        <v>5.57</v>
      </c>
      <c r="D15" s="1834">
        <v>1.98</v>
      </c>
      <c r="E15" s="992">
        <v>810</v>
      </c>
      <c r="F15" s="43">
        <v>36</v>
      </c>
      <c r="G15" s="1002" t="s">
        <v>294</v>
      </c>
      <c r="H15" s="991">
        <v>16.5</v>
      </c>
      <c r="I15" s="1908"/>
      <c r="J15" s="942">
        <v>15900</v>
      </c>
      <c r="K15" s="1910">
        <f>J15+J16+J17</f>
        <v>72200</v>
      </c>
      <c r="L15" s="1892">
        <v>63500</v>
      </c>
      <c r="M15" s="203"/>
      <c r="P15" s="1869" t="e">
        <f>#REF!*#REF!</f>
        <v>#REF!</v>
      </c>
      <c r="Q15" s="1869" t="e">
        <f>#REF!*W15</f>
        <v>#REF!</v>
      </c>
      <c r="R15" s="1869" t="e">
        <f>#REF!*Y15</f>
        <v>#REF!</v>
      </c>
      <c r="S15" s="339">
        <v>655</v>
      </c>
      <c r="T15" s="339">
        <v>290</v>
      </c>
      <c r="U15" s="339">
        <v>655</v>
      </c>
      <c r="V15" s="997">
        <f t="shared" si="1"/>
        <v>0.12441725000000001</v>
      </c>
      <c r="W15" s="1867">
        <f>V15+V16+V17</f>
        <v>0.37991592499999999</v>
      </c>
      <c r="X15" s="316">
        <v>19</v>
      </c>
      <c r="Y15" s="1867">
        <f>X15+X16+X17</f>
        <v>63.2</v>
      </c>
    </row>
    <row r="16" spans="1:26" s="7" customFormat="1" ht="17.25" customHeight="1">
      <c r="A16" s="280" t="s">
        <v>469</v>
      </c>
      <c r="B16" s="1853"/>
      <c r="C16" s="1853"/>
      <c r="D16" s="1853"/>
      <c r="E16" s="120"/>
      <c r="F16" s="120"/>
      <c r="G16" s="1000" t="s">
        <v>295</v>
      </c>
      <c r="H16" s="1001">
        <v>2.5</v>
      </c>
      <c r="I16" s="1908"/>
      <c r="J16" s="945">
        <v>8700</v>
      </c>
      <c r="K16" s="1883"/>
      <c r="L16" s="1892"/>
      <c r="M16" s="503"/>
      <c r="N16" s="114"/>
      <c r="O16" s="114"/>
      <c r="P16" s="1909"/>
      <c r="Q16" s="1909"/>
      <c r="R16" s="1909"/>
      <c r="S16" s="339">
        <v>715</v>
      </c>
      <c r="T16" s="339">
        <v>123</v>
      </c>
      <c r="U16" s="339">
        <v>715</v>
      </c>
      <c r="V16" s="997">
        <f t="shared" si="1"/>
        <v>6.2880674999999997E-2</v>
      </c>
      <c r="W16" s="1867"/>
      <c r="X16" s="316">
        <v>4.5</v>
      </c>
      <c r="Y16" s="1867"/>
      <c r="Z16" s="114"/>
    </row>
    <row r="17" spans="1:26" ht="17.25" customHeight="1" thickBot="1">
      <c r="A17" s="459" t="s">
        <v>402</v>
      </c>
      <c r="B17" s="1788"/>
      <c r="C17" s="1788"/>
      <c r="D17" s="1788"/>
      <c r="E17" s="365"/>
      <c r="F17" s="352">
        <v>62</v>
      </c>
      <c r="G17" s="349" t="s">
        <v>453</v>
      </c>
      <c r="H17" s="263">
        <v>36.5</v>
      </c>
      <c r="I17" s="1823"/>
      <c r="J17" s="946">
        <v>47600</v>
      </c>
      <c r="K17" s="1884"/>
      <c r="L17" s="1893"/>
      <c r="M17" s="203"/>
      <c r="P17" s="1870"/>
      <c r="Q17" s="1870"/>
      <c r="R17" s="1870"/>
      <c r="S17" s="315">
        <v>900</v>
      </c>
      <c r="T17" s="315">
        <v>615</v>
      </c>
      <c r="U17" s="315">
        <v>348</v>
      </c>
      <c r="V17" s="997">
        <f t="shared" si="1"/>
        <v>0.19261799999999998</v>
      </c>
      <c r="W17" s="1867"/>
      <c r="X17" s="114">
        <v>39.700000000000003</v>
      </c>
      <c r="Y17" s="1867"/>
    </row>
    <row r="18" spans="1:26" ht="74.25" customHeight="1" thickBot="1">
      <c r="A18" s="1447" t="s">
        <v>2060</v>
      </c>
      <c r="B18" s="1448"/>
      <c r="C18" s="1448"/>
      <c r="D18" s="1448"/>
      <c r="E18" s="1448"/>
      <c r="F18" s="1448"/>
      <c r="G18" s="1448"/>
      <c r="H18" s="1448"/>
      <c r="I18" s="1448"/>
      <c r="J18" s="1449"/>
      <c r="K18" s="1404" t="s">
        <v>20</v>
      </c>
      <c r="L18" s="1261"/>
      <c r="M18" s="202"/>
      <c r="P18" s="1"/>
      <c r="Q18" s="1"/>
      <c r="R18" s="1"/>
      <c r="S18" s="315"/>
      <c r="T18" s="315"/>
      <c r="U18" s="315"/>
      <c r="V18" s="115"/>
      <c r="W18" s="115"/>
      <c r="X18" s="114"/>
      <c r="Y18" s="115"/>
    </row>
    <row r="19" spans="1:26" ht="20.100000000000001" customHeight="1">
      <c r="A19" s="122" t="s">
        <v>1587</v>
      </c>
      <c r="B19" s="1834">
        <v>7.03</v>
      </c>
      <c r="C19" s="1834">
        <v>7.62</v>
      </c>
      <c r="D19" s="1834">
        <v>2.6</v>
      </c>
      <c r="E19" s="350">
        <v>1300</v>
      </c>
      <c r="F19" s="355">
        <v>37.5</v>
      </c>
      <c r="G19" s="355" t="s">
        <v>1586</v>
      </c>
      <c r="H19" s="262">
        <v>22.2</v>
      </c>
      <c r="I19" s="1810" t="s">
        <v>222</v>
      </c>
      <c r="J19" s="942">
        <v>26500</v>
      </c>
      <c r="K19" s="1882">
        <f>J19+J20+J21</f>
        <v>98600</v>
      </c>
      <c r="L19" s="1892">
        <v>86900</v>
      </c>
      <c r="M19" s="203"/>
      <c r="P19" s="1869" t="e">
        <f>#REF!*#REF!</f>
        <v>#REF!</v>
      </c>
      <c r="Q19" s="1869" t="e">
        <f>#REF!*W19</f>
        <v>#REF!</v>
      </c>
      <c r="R19" s="1869" t="e">
        <f>#REF!*Y19</f>
        <v>#REF!</v>
      </c>
      <c r="S19" s="315">
        <v>900</v>
      </c>
      <c r="T19" s="315">
        <v>217</v>
      </c>
      <c r="U19" s="315">
        <v>900</v>
      </c>
      <c r="V19" s="997">
        <f t="shared" ref="V19:V30" si="2">(S19/1000)*(T19/1000)*(U19/1000)</f>
        <v>0.17577000000000001</v>
      </c>
      <c r="W19" s="1867">
        <f>V19+V20+V21</f>
        <v>0.56522764999999997</v>
      </c>
      <c r="X19" s="316">
        <v>26.6</v>
      </c>
      <c r="Y19" s="1867">
        <f>X19+X20+X21</f>
        <v>91.5</v>
      </c>
    </row>
    <row r="20" spans="1:26" s="7" customFormat="1" ht="20.100000000000001" customHeight="1">
      <c r="A20" s="124" t="s">
        <v>1580</v>
      </c>
      <c r="B20" s="1853"/>
      <c r="C20" s="1853"/>
      <c r="D20" s="1853"/>
      <c r="E20" s="120"/>
      <c r="F20" s="1013"/>
      <c r="G20" s="1000" t="s">
        <v>397</v>
      </c>
      <c r="H20" s="1001">
        <v>6</v>
      </c>
      <c r="I20" s="1808"/>
      <c r="J20" s="943">
        <v>9200</v>
      </c>
      <c r="K20" s="1883"/>
      <c r="L20" s="1892"/>
      <c r="M20" s="503"/>
      <c r="N20" s="114"/>
      <c r="O20" s="114"/>
      <c r="P20" s="1909"/>
      <c r="Q20" s="1909"/>
      <c r="R20" s="1909"/>
      <c r="S20" s="315">
        <v>1035</v>
      </c>
      <c r="T20" s="315">
        <v>90</v>
      </c>
      <c r="U20" s="315">
        <v>1035</v>
      </c>
      <c r="V20" s="997">
        <f t="shared" si="2"/>
        <v>9.6410249999999975E-2</v>
      </c>
      <c r="W20" s="1867"/>
      <c r="X20" s="114">
        <v>9</v>
      </c>
      <c r="Y20" s="1867"/>
      <c r="Z20" s="114"/>
    </row>
    <row r="21" spans="1:26" ht="20.100000000000001" customHeight="1" thickBot="1">
      <c r="A21" s="491" t="s">
        <v>1576</v>
      </c>
      <c r="B21" s="1788"/>
      <c r="C21" s="1788"/>
      <c r="D21" s="1788"/>
      <c r="E21" s="352"/>
      <c r="F21" s="349">
        <v>60</v>
      </c>
      <c r="G21" s="349" t="s">
        <v>1238</v>
      </c>
      <c r="H21" s="263">
        <v>52.9</v>
      </c>
      <c r="I21" s="1808"/>
      <c r="J21" s="944">
        <v>62900</v>
      </c>
      <c r="K21" s="1884"/>
      <c r="L21" s="1893"/>
      <c r="M21" s="203"/>
      <c r="P21" s="1870"/>
      <c r="Q21" s="1870"/>
      <c r="R21" s="1870"/>
      <c r="S21" s="315">
        <v>995</v>
      </c>
      <c r="T21" s="315">
        <v>740</v>
      </c>
      <c r="U21" s="315">
        <v>398</v>
      </c>
      <c r="V21" s="997">
        <f t="shared" si="2"/>
        <v>0.29304740000000001</v>
      </c>
      <c r="W21" s="1867"/>
      <c r="X21" s="114">
        <v>55.9</v>
      </c>
      <c r="Y21" s="1867"/>
    </row>
    <row r="22" spans="1:26" ht="19.5" customHeight="1">
      <c r="A22" s="122" t="s">
        <v>1585</v>
      </c>
      <c r="B22" s="1834">
        <v>10.55</v>
      </c>
      <c r="C22" s="1834">
        <v>11.14</v>
      </c>
      <c r="D22" s="1813">
        <v>3.6</v>
      </c>
      <c r="E22" s="350">
        <v>1960</v>
      </c>
      <c r="F22" s="355">
        <v>45</v>
      </c>
      <c r="G22" s="355" t="s">
        <v>1583</v>
      </c>
      <c r="H22" s="262">
        <v>26.1</v>
      </c>
      <c r="I22" s="1808"/>
      <c r="J22" s="942">
        <v>36200</v>
      </c>
      <c r="K22" s="1882">
        <f>J22+J23+J24</f>
        <v>142400</v>
      </c>
      <c r="L22" s="1891">
        <v>125500</v>
      </c>
      <c r="M22" s="203"/>
      <c r="P22" s="1869" t="e">
        <f>#REF!*#REF!</f>
        <v>#REF!</v>
      </c>
      <c r="Q22" s="1869" t="e">
        <f>#REF!*W22</f>
        <v>#REF!</v>
      </c>
      <c r="R22" s="1869" t="e">
        <f>#REF!*Y22</f>
        <v>#REF!</v>
      </c>
      <c r="S22" s="315">
        <v>900</v>
      </c>
      <c r="T22" s="315">
        <v>257</v>
      </c>
      <c r="U22" s="315">
        <v>900</v>
      </c>
      <c r="V22" s="997">
        <f t="shared" si="2"/>
        <v>0.20817000000000002</v>
      </c>
      <c r="W22" s="1867">
        <f>V22+V23+V24</f>
        <v>0.78145525000000005</v>
      </c>
      <c r="X22" s="316">
        <v>30.4</v>
      </c>
      <c r="Y22" s="1867">
        <f>X22+X23+X24</f>
        <v>118.30000000000001</v>
      </c>
    </row>
    <row r="23" spans="1:26" s="7" customFormat="1" ht="19.5" customHeight="1">
      <c r="A23" s="124" t="s">
        <v>1580</v>
      </c>
      <c r="B23" s="1853"/>
      <c r="C23" s="1853"/>
      <c r="D23" s="1797"/>
      <c r="E23" s="120"/>
      <c r="F23" s="1013"/>
      <c r="G23" s="1000" t="s">
        <v>397</v>
      </c>
      <c r="H23" s="1001">
        <v>6</v>
      </c>
      <c r="I23" s="1808"/>
      <c r="J23" s="943">
        <v>9200</v>
      </c>
      <c r="K23" s="1883"/>
      <c r="L23" s="1892"/>
      <c r="M23" s="503"/>
      <c r="N23" s="114"/>
      <c r="O23" s="114"/>
      <c r="P23" s="1909"/>
      <c r="Q23" s="1909"/>
      <c r="R23" s="1909"/>
      <c r="S23" s="315">
        <v>1035</v>
      </c>
      <c r="T23" s="315">
        <v>90</v>
      </c>
      <c r="U23" s="315">
        <v>1035</v>
      </c>
      <c r="V23" s="997">
        <f t="shared" si="2"/>
        <v>9.6410249999999975E-2</v>
      </c>
      <c r="W23" s="1867"/>
      <c r="X23" s="316">
        <v>9</v>
      </c>
      <c r="Y23" s="1867"/>
      <c r="Z23" s="114"/>
    </row>
    <row r="24" spans="1:26" ht="19.5" customHeight="1" thickBot="1">
      <c r="A24" s="491" t="s">
        <v>0</v>
      </c>
      <c r="B24" s="1788"/>
      <c r="C24" s="1788"/>
      <c r="D24" s="1864"/>
      <c r="E24" s="352"/>
      <c r="F24" s="349">
        <v>62.5</v>
      </c>
      <c r="G24" s="349" t="s">
        <v>360</v>
      </c>
      <c r="H24" s="263">
        <v>74.400000000000006</v>
      </c>
      <c r="I24" s="1808"/>
      <c r="J24" s="944">
        <v>97000</v>
      </c>
      <c r="K24" s="1884"/>
      <c r="L24" s="1893"/>
      <c r="M24" s="203"/>
      <c r="P24" s="1870"/>
      <c r="Q24" s="1870"/>
      <c r="R24" s="1870"/>
      <c r="S24" s="315">
        <v>1090</v>
      </c>
      <c r="T24" s="315">
        <v>875</v>
      </c>
      <c r="U24" s="315">
        <v>500</v>
      </c>
      <c r="V24" s="997">
        <f t="shared" si="2"/>
        <v>0.47687500000000005</v>
      </c>
      <c r="W24" s="1867"/>
      <c r="X24" s="316">
        <v>78.900000000000006</v>
      </c>
      <c r="Y24" s="1867"/>
    </row>
    <row r="25" spans="1:26" ht="20.100000000000001" customHeight="1">
      <c r="A25" s="122" t="s">
        <v>1584</v>
      </c>
      <c r="B25" s="1834">
        <v>14.07</v>
      </c>
      <c r="C25" s="1834">
        <v>15.24</v>
      </c>
      <c r="D25" s="1813">
        <v>5.1909999999999998</v>
      </c>
      <c r="E25" s="350">
        <v>1916</v>
      </c>
      <c r="F25" s="355">
        <v>50</v>
      </c>
      <c r="G25" s="355" t="s">
        <v>1583</v>
      </c>
      <c r="H25" s="262">
        <v>28.3</v>
      </c>
      <c r="I25" s="1808"/>
      <c r="J25" s="942">
        <v>31400</v>
      </c>
      <c r="K25" s="1882">
        <f>J25+J26+J27</f>
        <v>153300</v>
      </c>
      <c r="L25" s="1891">
        <v>134900</v>
      </c>
      <c r="M25" s="203"/>
      <c r="P25" s="1869" t="e">
        <f>#REF!*#REF!</f>
        <v>#REF!</v>
      </c>
      <c r="Q25" s="1869" t="e">
        <f>#REF!*W25</f>
        <v>#REF!</v>
      </c>
      <c r="R25" s="1869" t="e">
        <f>#REF!*Y25</f>
        <v>#REF!</v>
      </c>
      <c r="S25" s="315">
        <v>900</v>
      </c>
      <c r="T25" s="315">
        <v>257</v>
      </c>
      <c r="U25" s="315">
        <v>900</v>
      </c>
      <c r="V25" s="997">
        <f t="shared" si="2"/>
        <v>0.20817000000000002</v>
      </c>
      <c r="W25" s="1867">
        <f>V25+V26+V27</f>
        <v>0.90210928200000007</v>
      </c>
      <c r="X25" s="316">
        <v>32.700000000000003</v>
      </c>
      <c r="Y25" s="1867">
        <f>X25+X26+X27</f>
        <v>151</v>
      </c>
    </row>
    <row r="26" spans="1:26" s="7" customFormat="1" ht="20.100000000000001" customHeight="1">
      <c r="A26" s="124" t="s">
        <v>1580</v>
      </c>
      <c r="B26" s="1853"/>
      <c r="C26" s="1853"/>
      <c r="D26" s="1797"/>
      <c r="E26" s="120"/>
      <c r="F26" s="1013"/>
      <c r="G26" s="1000" t="s">
        <v>397</v>
      </c>
      <c r="H26" s="1001">
        <v>6</v>
      </c>
      <c r="I26" s="1808"/>
      <c r="J26" s="943">
        <v>9200</v>
      </c>
      <c r="K26" s="1883"/>
      <c r="L26" s="1892"/>
      <c r="M26" s="503"/>
      <c r="N26" s="114"/>
      <c r="O26" s="114"/>
      <c r="P26" s="1909"/>
      <c r="Q26" s="1909"/>
      <c r="R26" s="1909"/>
      <c r="S26" s="315">
        <v>1035</v>
      </c>
      <c r="T26" s="315">
        <v>90</v>
      </c>
      <c r="U26" s="315">
        <v>1035</v>
      </c>
      <c r="V26" s="997">
        <f t="shared" si="2"/>
        <v>9.6410249999999975E-2</v>
      </c>
      <c r="W26" s="1867"/>
      <c r="X26" s="316">
        <v>9</v>
      </c>
      <c r="Y26" s="1867"/>
      <c r="Z26" s="114"/>
    </row>
    <row r="27" spans="1:26" ht="19.5" customHeight="1" thickBot="1">
      <c r="A27" s="491" t="s">
        <v>1</v>
      </c>
      <c r="B27" s="1788"/>
      <c r="C27" s="1788"/>
      <c r="D27" s="1864"/>
      <c r="E27" s="352"/>
      <c r="F27" s="349">
        <v>62</v>
      </c>
      <c r="G27" s="349" t="s">
        <v>272</v>
      </c>
      <c r="H27" s="263">
        <v>98.6</v>
      </c>
      <c r="I27" s="1808"/>
      <c r="J27" s="944">
        <v>112700</v>
      </c>
      <c r="K27" s="1884"/>
      <c r="L27" s="1893"/>
      <c r="M27" s="203"/>
      <c r="P27" s="1870"/>
      <c r="Q27" s="1870"/>
      <c r="R27" s="1870"/>
      <c r="S27" s="315">
        <v>1032</v>
      </c>
      <c r="T27" s="315">
        <v>1307</v>
      </c>
      <c r="U27" s="315">
        <v>443</v>
      </c>
      <c r="V27" s="997">
        <f t="shared" si="2"/>
        <v>0.59752903200000007</v>
      </c>
      <c r="W27" s="1867"/>
      <c r="X27" s="316">
        <v>109.3</v>
      </c>
      <c r="Y27" s="1867"/>
    </row>
    <row r="28" spans="1:26" ht="20.100000000000001" customHeight="1">
      <c r="A28" s="122" t="s">
        <v>1582</v>
      </c>
      <c r="B28" s="1834">
        <v>16.12</v>
      </c>
      <c r="C28" s="1834">
        <v>17.88</v>
      </c>
      <c r="D28" s="1813">
        <v>6.27</v>
      </c>
      <c r="E28" s="350">
        <v>2100</v>
      </c>
      <c r="F28" s="355">
        <v>48</v>
      </c>
      <c r="G28" s="355" t="s">
        <v>1581</v>
      </c>
      <c r="H28" s="262">
        <v>30.5</v>
      </c>
      <c r="I28" s="1808"/>
      <c r="J28" s="942">
        <v>53500</v>
      </c>
      <c r="K28" s="1882">
        <f>J28+J29+J30</f>
        <v>194500</v>
      </c>
      <c r="L28" s="1892">
        <v>171500</v>
      </c>
      <c r="M28" s="203"/>
      <c r="P28" s="1869" t="e">
        <f>#REF!*#REF!</f>
        <v>#REF!</v>
      </c>
      <c r="Q28" s="1869" t="e">
        <f>#REF!*W28</f>
        <v>#REF!</v>
      </c>
      <c r="R28" s="1869" t="e">
        <f>#REF!*Y28</f>
        <v>#REF!</v>
      </c>
      <c r="S28" s="315">
        <v>900</v>
      </c>
      <c r="T28" s="315">
        <v>292</v>
      </c>
      <c r="U28" s="315">
        <v>900</v>
      </c>
      <c r="V28" s="997">
        <f t="shared" si="2"/>
        <v>0.23651999999999998</v>
      </c>
      <c r="W28" s="1867">
        <f>V28+V29+V30</f>
        <v>0.93045928200000005</v>
      </c>
      <c r="X28" s="316">
        <v>34.9</v>
      </c>
      <c r="Y28" s="1867">
        <f>X28+X29+X30</f>
        <v>155.1</v>
      </c>
    </row>
    <row r="29" spans="1:26" s="7" customFormat="1" ht="20.100000000000001" customHeight="1">
      <c r="A29" s="124" t="s">
        <v>1580</v>
      </c>
      <c r="B29" s="1853"/>
      <c r="C29" s="1853"/>
      <c r="D29" s="1797"/>
      <c r="E29" s="120"/>
      <c r="F29" s="1013"/>
      <c r="G29" s="1000" t="s">
        <v>397</v>
      </c>
      <c r="H29" s="1001">
        <v>6</v>
      </c>
      <c r="I29" s="1808"/>
      <c r="J29" s="943">
        <v>9200</v>
      </c>
      <c r="K29" s="1883"/>
      <c r="L29" s="1892"/>
      <c r="M29" s="503"/>
      <c r="N29" s="114"/>
      <c r="O29" s="114"/>
      <c r="P29" s="1909"/>
      <c r="Q29" s="1909"/>
      <c r="R29" s="1909"/>
      <c r="S29" s="315">
        <v>1035</v>
      </c>
      <c r="T29" s="315">
        <v>90</v>
      </c>
      <c r="U29" s="315">
        <v>1035</v>
      </c>
      <c r="V29" s="997">
        <f t="shared" si="2"/>
        <v>9.6410249999999975E-2</v>
      </c>
      <c r="W29" s="1867"/>
      <c r="X29" s="316">
        <v>9</v>
      </c>
      <c r="Y29" s="1867"/>
      <c r="Z29" s="114"/>
    </row>
    <row r="30" spans="1:26" ht="19.5" customHeight="1" thickBot="1">
      <c r="A30" s="491" t="s">
        <v>2</v>
      </c>
      <c r="B30" s="1788"/>
      <c r="C30" s="1788"/>
      <c r="D30" s="1864"/>
      <c r="E30" s="352"/>
      <c r="F30" s="349">
        <v>61.5</v>
      </c>
      <c r="G30" s="349" t="s">
        <v>272</v>
      </c>
      <c r="H30" s="263">
        <v>99.7</v>
      </c>
      <c r="I30" s="1808"/>
      <c r="J30" s="944">
        <v>131800</v>
      </c>
      <c r="K30" s="1884"/>
      <c r="L30" s="1893"/>
      <c r="M30" s="203"/>
      <c r="P30" s="1870"/>
      <c r="Q30" s="1870"/>
      <c r="R30" s="1870"/>
      <c r="S30" s="315">
        <v>1032</v>
      </c>
      <c r="T30" s="315">
        <v>1307</v>
      </c>
      <c r="U30" s="315">
        <v>443</v>
      </c>
      <c r="V30" s="997">
        <f t="shared" si="2"/>
        <v>0.59752903200000007</v>
      </c>
      <c r="W30" s="1867"/>
      <c r="X30" s="316">
        <v>111.2</v>
      </c>
      <c r="Y30" s="1867"/>
    </row>
    <row r="31" spans="1:26" ht="78" customHeight="1" thickBot="1">
      <c r="A31" s="1447" t="s">
        <v>2171</v>
      </c>
      <c r="B31" s="1448"/>
      <c r="C31" s="1448"/>
      <c r="D31" s="1448"/>
      <c r="E31" s="1448"/>
      <c r="F31" s="1448"/>
      <c r="G31" s="1448"/>
      <c r="H31" s="1448"/>
      <c r="I31" s="1448"/>
      <c r="J31" s="1449"/>
      <c r="K31" s="1404" t="s">
        <v>20</v>
      </c>
      <c r="L31" s="1261"/>
      <c r="M31" s="511" t="s">
        <v>467</v>
      </c>
      <c r="P31" s="1"/>
      <c r="Q31" s="1"/>
      <c r="R31" s="1"/>
      <c r="S31" s="315"/>
      <c r="T31" s="315"/>
      <c r="U31" s="315"/>
      <c r="V31" s="115"/>
      <c r="W31" s="115"/>
      <c r="X31" s="114"/>
      <c r="Y31" s="115"/>
    </row>
    <row r="32" spans="1:26" ht="19.5" customHeight="1">
      <c r="A32" s="122" t="s">
        <v>270</v>
      </c>
      <c r="B32" s="1834">
        <v>10.55</v>
      </c>
      <c r="C32" s="1834">
        <v>11.14</v>
      </c>
      <c r="D32" s="1813">
        <v>3.51</v>
      </c>
      <c r="E32" s="350">
        <v>1731</v>
      </c>
      <c r="F32" s="355">
        <v>45.5</v>
      </c>
      <c r="G32" s="355" t="s">
        <v>398</v>
      </c>
      <c r="H32" s="262">
        <v>24.9</v>
      </c>
      <c r="I32" s="1808"/>
      <c r="J32" s="942">
        <v>34400</v>
      </c>
      <c r="K32" s="1882">
        <f>J32+J33+J34</f>
        <v>139400</v>
      </c>
      <c r="L32" s="1891">
        <v>122900</v>
      </c>
      <c r="M32" s="203"/>
      <c r="P32" s="1869" t="e">
        <f>#REF!*#REF!</f>
        <v>#REF!</v>
      </c>
      <c r="Q32" s="1869" t="e">
        <f>#REF!*W32</f>
        <v>#REF!</v>
      </c>
      <c r="R32" s="1869" t="e">
        <f>#REF!*Y32</f>
        <v>#REF!</v>
      </c>
      <c r="S32" s="315">
        <v>900</v>
      </c>
      <c r="T32" s="315">
        <v>257</v>
      </c>
      <c r="U32" s="315">
        <v>900</v>
      </c>
      <c r="V32" s="997">
        <f t="shared" ref="V32:V37" si="3">(S32/1000)*(T32/1000)*(U32/1000)</f>
        <v>0.20817000000000002</v>
      </c>
      <c r="W32" s="1867">
        <f>V32+V33+V34</f>
        <v>0.78145525000000005</v>
      </c>
      <c r="X32" s="316">
        <v>28.8</v>
      </c>
      <c r="Y32" s="1867">
        <f>X32+X33+X34</f>
        <v>118.2</v>
      </c>
    </row>
    <row r="33" spans="1:26" s="7" customFormat="1" ht="19.5" customHeight="1">
      <c r="A33" s="124" t="s">
        <v>1072</v>
      </c>
      <c r="B33" s="1853"/>
      <c r="C33" s="1853"/>
      <c r="D33" s="1797"/>
      <c r="E33" s="120"/>
      <c r="F33" s="120"/>
      <c r="G33" s="1000" t="s">
        <v>397</v>
      </c>
      <c r="H33" s="1001">
        <v>7</v>
      </c>
      <c r="I33" s="1808"/>
      <c r="J33" s="943">
        <v>8000</v>
      </c>
      <c r="K33" s="1883"/>
      <c r="L33" s="1892"/>
      <c r="M33" s="503"/>
      <c r="N33" s="114"/>
      <c r="O33" s="114"/>
      <c r="P33" s="1909"/>
      <c r="Q33" s="1909"/>
      <c r="R33" s="1909"/>
      <c r="S33" s="315">
        <v>1035</v>
      </c>
      <c r="T33" s="315">
        <v>90</v>
      </c>
      <c r="U33" s="315">
        <v>1035</v>
      </c>
      <c r="V33" s="997">
        <f t="shared" si="3"/>
        <v>9.6410249999999975E-2</v>
      </c>
      <c r="W33" s="1867"/>
      <c r="X33" s="316">
        <v>10.5</v>
      </c>
      <c r="Y33" s="1867"/>
      <c r="Z33" s="114"/>
    </row>
    <row r="34" spans="1:26" ht="19.5" customHeight="1" thickBot="1">
      <c r="A34" s="491" t="s">
        <v>0</v>
      </c>
      <c r="B34" s="1788"/>
      <c r="C34" s="1788"/>
      <c r="D34" s="1864"/>
      <c r="E34" s="352"/>
      <c r="F34" s="352">
        <v>63</v>
      </c>
      <c r="G34" s="349" t="s">
        <v>360</v>
      </c>
      <c r="H34" s="263">
        <v>74.400000000000006</v>
      </c>
      <c r="I34" s="1808"/>
      <c r="J34" s="944">
        <v>97000</v>
      </c>
      <c r="K34" s="1884"/>
      <c r="L34" s="1893"/>
      <c r="M34" s="203"/>
      <c r="P34" s="1870"/>
      <c r="Q34" s="1870"/>
      <c r="R34" s="1870"/>
      <c r="S34" s="315">
        <v>1090</v>
      </c>
      <c r="T34" s="315">
        <v>875</v>
      </c>
      <c r="U34" s="315">
        <v>500</v>
      </c>
      <c r="V34" s="997">
        <f t="shared" si="3"/>
        <v>0.47687500000000005</v>
      </c>
      <c r="W34" s="1867"/>
      <c r="X34" s="316">
        <v>78.900000000000006</v>
      </c>
      <c r="Y34" s="1867"/>
    </row>
    <row r="35" spans="1:26" ht="20.100000000000001" customHeight="1">
      <c r="A35" s="122" t="s">
        <v>271</v>
      </c>
      <c r="B35" s="1834">
        <v>14.07</v>
      </c>
      <c r="C35" s="1834">
        <v>15.24</v>
      </c>
      <c r="D35" s="1813">
        <v>5.19</v>
      </c>
      <c r="E35" s="350">
        <v>1990</v>
      </c>
      <c r="F35" s="350">
        <v>45</v>
      </c>
      <c r="G35" s="355" t="s">
        <v>398</v>
      </c>
      <c r="H35" s="262">
        <v>27</v>
      </c>
      <c r="I35" s="1808"/>
      <c r="J35" s="942">
        <v>29300</v>
      </c>
      <c r="K35" s="1882">
        <f>J35+J36+J37</f>
        <v>150000</v>
      </c>
      <c r="L35" s="1891">
        <v>132500</v>
      </c>
      <c r="M35" s="203"/>
      <c r="P35" s="1869" t="e">
        <f>#REF!*#REF!</f>
        <v>#REF!</v>
      </c>
      <c r="Q35" s="1869" t="e">
        <f>#REF!*W35</f>
        <v>#REF!</v>
      </c>
      <c r="R35" s="1869" t="e">
        <f>#REF!*Y35</f>
        <v>#REF!</v>
      </c>
      <c r="S35" s="315">
        <v>900</v>
      </c>
      <c r="T35" s="315">
        <v>257</v>
      </c>
      <c r="U35" s="315">
        <v>900</v>
      </c>
      <c r="V35" s="997">
        <f t="shared" si="3"/>
        <v>0.20817000000000002</v>
      </c>
      <c r="W35" s="1867">
        <f>V35+V36+V37</f>
        <v>0.90210928200000007</v>
      </c>
      <c r="X35" s="316">
        <v>32</v>
      </c>
      <c r="Y35" s="1867">
        <f>X35+X36+X37</f>
        <v>151.80000000000001</v>
      </c>
    </row>
    <row r="36" spans="1:26" s="7" customFormat="1" ht="20.100000000000001" customHeight="1">
      <c r="A36" s="124" t="s">
        <v>1072</v>
      </c>
      <c r="B36" s="1853"/>
      <c r="C36" s="1853"/>
      <c r="D36" s="1797"/>
      <c r="E36" s="120"/>
      <c r="F36" s="120"/>
      <c r="G36" s="1000" t="s">
        <v>397</v>
      </c>
      <c r="H36" s="1001">
        <v>7</v>
      </c>
      <c r="I36" s="1808"/>
      <c r="J36" s="943">
        <v>8000</v>
      </c>
      <c r="K36" s="1883"/>
      <c r="L36" s="1892"/>
      <c r="M36" s="503"/>
      <c r="N36" s="114"/>
      <c r="O36" s="114"/>
      <c r="P36" s="1909"/>
      <c r="Q36" s="1909"/>
      <c r="R36" s="1909"/>
      <c r="S36" s="315">
        <v>1035</v>
      </c>
      <c r="T36" s="315">
        <v>90</v>
      </c>
      <c r="U36" s="315">
        <v>1035</v>
      </c>
      <c r="V36" s="997">
        <f t="shared" si="3"/>
        <v>9.6410249999999975E-2</v>
      </c>
      <c r="W36" s="1867"/>
      <c r="X36" s="316">
        <v>10.5</v>
      </c>
      <c r="Y36" s="1867"/>
      <c r="Z36" s="114"/>
    </row>
    <row r="37" spans="1:26" ht="19.5" customHeight="1" thickBot="1">
      <c r="A37" s="491" t="s">
        <v>1</v>
      </c>
      <c r="B37" s="1788"/>
      <c r="C37" s="1788"/>
      <c r="D37" s="1864"/>
      <c r="E37" s="352"/>
      <c r="F37" s="352">
        <v>63</v>
      </c>
      <c r="G37" s="349" t="s">
        <v>272</v>
      </c>
      <c r="H37" s="263">
        <v>98.6</v>
      </c>
      <c r="I37" s="1808"/>
      <c r="J37" s="944">
        <v>112700</v>
      </c>
      <c r="K37" s="1884"/>
      <c r="L37" s="1893"/>
      <c r="M37" s="203"/>
      <c r="P37" s="1870"/>
      <c r="Q37" s="1870"/>
      <c r="R37" s="1870"/>
      <c r="S37" s="315">
        <v>1032</v>
      </c>
      <c r="T37" s="315">
        <v>1307</v>
      </c>
      <c r="U37" s="315">
        <v>443</v>
      </c>
      <c r="V37" s="997">
        <f t="shared" si="3"/>
        <v>0.59752903200000007</v>
      </c>
      <c r="W37" s="1867"/>
      <c r="X37" s="316">
        <v>109.3</v>
      </c>
      <c r="Y37" s="1867"/>
    </row>
    <row r="38" spans="1:26" ht="21" thickBot="1">
      <c r="A38" s="454" t="s">
        <v>399</v>
      </c>
      <c r="B38" s="455"/>
      <c r="C38" s="455"/>
      <c r="D38" s="455"/>
      <c r="E38" s="455"/>
      <c r="F38" s="455"/>
      <c r="G38" s="455"/>
      <c r="H38" s="455"/>
      <c r="I38" s="455"/>
      <c r="J38" s="456"/>
      <c r="K38" s="1403"/>
      <c r="L38" s="1262"/>
      <c r="M38" s="202"/>
      <c r="P38" s="460"/>
    </row>
    <row r="39" spans="1:26" ht="27" customHeight="1" thickBot="1">
      <c r="A39" s="457" t="s">
        <v>471</v>
      </c>
      <c r="B39" s="1918" t="s">
        <v>400</v>
      </c>
      <c r="C39" s="1919"/>
      <c r="D39" s="1919"/>
      <c r="E39" s="1919"/>
      <c r="F39" s="1919"/>
      <c r="G39" s="1919"/>
      <c r="H39" s="1919"/>
      <c r="I39" s="1919"/>
      <c r="J39" s="947">
        <v>7300</v>
      </c>
      <c r="K39" s="900"/>
      <c r="L39" s="1263">
        <v>6500</v>
      </c>
      <c r="M39" s="79"/>
      <c r="P39" s="902" t="e">
        <f>#REF!*#REF!</f>
        <v>#REF!</v>
      </c>
      <c r="Q39" s="903" t="e">
        <f>IF(OR(V39="",#REF!=""),0,(#REF!*V39))</f>
        <v>#REF!</v>
      </c>
      <c r="R39" s="902" t="e">
        <f>IF(OR(X39="",#REF!=""),0,(#REF!*X39))</f>
        <v>#REF!</v>
      </c>
      <c r="S39" s="799">
        <v>152</v>
      </c>
      <c r="T39" s="799">
        <v>152</v>
      </c>
      <c r="U39" s="799">
        <v>55</v>
      </c>
      <c r="V39" s="216">
        <f>(S39/1000)*(T39/1000)*(U39/1000)</f>
        <v>1.2707199999999999E-3</v>
      </c>
      <c r="W39" s="6"/>
      <c r="X39" s="904">
        <v>0.3</v>
      </c>
      <c r="Y39" s="6"/>
    </row>
    <row r="40" spans="1:26" ht="83.25" customHeight="1" thickBot="1">
      <c r="A40" s="1447" t="s">
        <v>2061</v>
      </c>
      <c r="B40" s="1448"/>
      <c r="C40" s="1448"/>
      <c r="D40" s="1448"/>
      <c r="E40" s="1448"/>
      <c r="F40" s="1448"/>
      <c r="G40" s="1448"/>
      <c r="H40" s="1448"/>
      <c r="I40" s="1448"/>
      <c r="J40" s="1449"/>
      <c r="K40" s="1402" t="s">
        <v>21</v>
      </c>
      <c r="L40" s="1264"/>
      <c r="M40" s="202"/>
      <c r="P40" s="1"/>
      <c r="Q40" s="1"/>
      <c r="R40" s="1"/>
      <c r="S40" s="1"/>
      <c r="T40" s="1"/>
      <c r="U40" s="1"/>
      <c r="V40" s="115"/>
      <c r="W40" s="115"/>
      <c r="X40" s="114"/>
      <c r="Y40" s="115"/>
    </row>
    <row r="41" spans="1:26" ht="20.100000000000001" customHeight="1">
      <c r="A41" s="122" t="s">
        <v>1579</v>
      </c>
      <c r="B41" s="1834">
        <v>5.28</v>
      </c>
      <c r="C41" s="1834">
        <v>5.57</v>
      </c>
      <c r="D41" s="1813">
        <v>1.95</v>
      </c>
      <c r="E41" s="390">
        <v>1020</v>
      </c>
      <c r="F41" s="345">
        <v>38</v>
      </c>
      <c r="G41" s="390" t="s">
        <v>481</v>
      </c>
      <c r="H41" s="527">
        <v>23.4</v>
      </c>
      <c r="I41" s="1810" t="s">
        <v>224</v>
      </c>
      <c r="J41" s="948">
        <v>26500</v>
      </c>
      <c r="K41" s="1871">
        <f>J41+J42</f>
        <v>75300</v>
      </c>
      <c r="L41" s="1916">
        <v>66500</v>
      </c>
      <c r="M41" s="205"/>
      <c r="P41" s="1869" t="e">
        <f>#REF!*#REF!</f>
        <v>#REF!</v>
      </c>
      <c r="Q41" s="1869" t="e">
        <f>#REF!*W41</f>
        <v>#REF!</v>
      </c>
      <c r="R41" s="1869" t="e">
        <f>#REF!*Y41</f>
        <v>#REF!</v>
      </c>
      <c r="S41" s="315">
        <v>1070</v>
      </c>
      <c r="T41" s="315">
        <v>270</v>
      </c>
      <c r="U41" s="315">
        <v>725</v>
      </c>
      <c r="V41" s="997">
        <f t="shared" ref="V41:V54" si="4">(S41/1000)*(T41/1000)*(U41/1000)</f>
        <v>0.20945250000000001</v>
      </c>
      <c r="W41" s="1867">
        <f>V41+V42</f>
        <v>0.41766075000000003</v>
      </c>
      <c r="X41" s="316">
        <v>29.6</v>
      </c>
      <c r="Y41" s="1867">
        <f>X41+X42</f>
        <v>70</v>
      </c>
    </row>
    <row r="42" spans="1:26" ht="20.100000000000001" customHeight="1" thickBot="1">
      <c r="A42" s="459" t="s">
        <v>1578</v>
      </c>
      <c r="B42" s="1788"/>
      <c r="C42" s="1788"/>
      <c r="D42" s="1864"/>
      <c r="E42" s="492"/>
      <c r="F42" s="1009">
        <v>58.5</v>
      </c>
      <c r="G42" s="492" t="s">
        <v>1243</v>
      </c>
      <c r="H42" s="349">
        <v>37.799999999999997</v>
      </c>
      <c r="I42" s="1809"/>
      <c r="J42" s="949">
        <v>48800</v>
      </c>
      <c r="K42" s="1872"/>
      <c r="L42" s="1917"/>
      <c r="M42" s="205"/>
      <c r="P42" s="1870"/>
      <c r="Q42" s="1870"/>
      <c r="R42" s="1870"/>
      <c r="S42" s="315">
        <v>915</v>
      </c>
      <c r="T42" s="315">
        <v>615</v>
      </c>
      <c r="U42" s="315">
        <v>370</v>
      </c>
      <c r="V42" s="997">
        <f t="shared" si="4"/>
        <v>0.20820825000000001</v>
      </c>
      <c r="W42" s="1867"/>
      <c r="X42" s="114">
        <v>40.4</v>
      </c>
      <c r="Y42" s="1867"/>
    </row>
    <row r="43" spans="1:26" ht="20.100000000000001" customHeight="1">
      <c r="A43" s="122" t="s">
        <v>1577</v>
      </c>
      <c r="B43" s="1834">
        <v>7.03</v>
      </c>
      <c r="C43" s="1834">
        <v>7.62</v>
      </c>
      <c r="D43" s="1813">
        <v>2.7</v>
      </c>
      <c r="E43" s="390">
        <v>1350</v>
      </c>
      <c r="F43" s="345">
        <v>34.5</v>
      </c>
      <c r="G43" s="390" t="s">
        <v>482</v>
      </c>
      <c r="H43" s="527">
        <v>32.6</v>
      </c>
      <c r="I43" s="1834" t="s">
        <v>222</v>
      </c>
      <c r="J43" s="948">
        <v>37800</v>
      </c>
      <c r="K43" s="1920">
        <f>J43+J44</f>
        <v>100700</v>
      </c>
      <c r="L43" s="1916">
        <v>88900</v>
      </c>
      <c r="M43" s="205"/>
      <c r="P43" s="1091" t="e">
        <f>#REF!*#REF!</f>
        <v>#REF!</v>
      </c>
      <c r="Q43" s="1091" t="e">
        <f>#REF!*W43</f>
        <v>#REF!</v>
      </c>
      <c r="R43" s="1091" t="e">
        <f>#REF!*Y43</f>
        <v>#REF!</v>
      </c>
      <c r="S43" s="315">
        <v>1305</v>
      </c>
      <c r="T43" s="315">
        <v>305</v>
      </c>
      <c r="U43" s="315">
        <v>805</v>
      </c>
      <c r="V43" s="1094">
        <f t="shared" si="4"/>
        <v>0.32041012499999999</v>
      </c>
      <c r="W43" s="1094">
        <f>V43+V44</f>
        <v>0.61345752500000006</v>
      </c>
      <c r="X43" s="316">
        <v>39.6</v>
      </c>
      <c r="Y43" s="1094">
        <f>X43+X44</f>
        <v>95.5</v>
      </c>
    </row>
    <row r="44" spans="1:26" ht="20.100000000000001" customHeight="1" thickBot="1">
      <c r="A44" s="491" t="s">
        <v>1576</v>
      </c>
      <c r="B44" s="1788"/>
      <c r="C44" s="1788"/>
      <c r="D44" s="1864"/>
      <c r="E44" s="492"/>
      <c r="F44" s="1009">
        <v>60</v>
      </c>
      <c r="G44" s="492" t="s">
        <v>1238</v>
      </c>
      <c r="H44" s="349">
        <v>52.9</v>
      </c>
      <c r="I44" s="1788"/>
      <c r="J44" s="944">
        <v>62900</v>
      </c>
      <c r="K44" s="1921"/>
      <c r="L44" s="1917"/>
      <c r="M44" s="205"/>
      <c r="P44" s="1092"/>
      <c r="Q44" s="1092"/>
      <c r="R44" s="1092"/>
      <c r="S44" s="315">
        <v>995</v>
      </c>
      <c r="T44" s="315">
        <v>740</v>
      </c>
      <c r="U44" s="315">
        <v>398</v>
      </c>
      <c r="V44" s="1094">
        <f t="shared" si="4"/>
        <v>0.29304740000000001</v>
      </c>
      <c r="W44" s="1094"/>
      <c r="X44" s="114">
        <v>55.9</v>
      </c>
      <c r="Y44" s="1094"/>
    </row>
    <row r="45" spans="1:26" ht="20.100000000000001" customHeight="1">
      <c r="A45" s="122" t="s">
        <v>472</v>
      </c>
      <c r="B45" s="1834">
        <v>5.28</v>
      </c>
      <c r="C45" s="1834">
        <v>5.57</v>
      </c>
      <c r="D45" s="1834">
        <v>2.2000000000000002</v>
      </c>
      <c r="E45" s="390">
        <v>980</v>
      </c>
      <c r="F45" s="345">
        <v>39.5</v>
      </c>
      <c r="G45" s="390" t="s">
        <v>481</v>
      </c>
      <c r="H45" s="527">
        <v>23.8</v>
      </c>
      <c r="I45" s="1810" t="s">
        <v>224</v>
      </c>
      <c r="J45" s="948">
        <v>25900</v>
      </c>
      <c r="K45" s="1871">
        <f>J45+J46</f>
        <v>73500</v>
      </c>
      <c r="L45" s="1916">
        <v>64900</v>
      </c>
      <c r="M45" s="511" t="s">
        <v>467</v>
      </c>
      <c r="P45" s="1869" t="e">
        <f>#REF!*#REF!</f>
        <v>#REF!</v>
      </c>
      <c r="Q45" s="1869" t="e">
        <f>#REF!*W45</f>
        <v>#REF!</v>
      </c>
      <c r="R45" s="1869" t="e">
        <f>#REF!*Y45</f>
        <v>#REF!</v>
      </c>
      <c r="S45" s="315">
        <v>1070</v>
      </c>
      <c r="T45" s="315">
        <v>270</v>
      </c>
      <c r="U45" s="315">
        <v>725</v>
      </c>
      <c r="V45" s="997">
        <f>(S45/1000)*(T45/1000)*(U45/1000)</f>
        <v>0.20945250000000001</v>
      </c>
      <c r="W45" s="1867">
        <f>V45+V46</f>
        <v>0.4020705</v>
      </c>
      <c r="X45" s="316">
        <v>29.5</v>
      </c>
      <c r="Y45" s="1867">
        <f>X45+X46</f>
        <v>69.2</v>
      </c>
    </row>
    <row r="46" spans="1:26" ht="20.100000000000001" customHeight="1" thickBot="1">
      <c r="A46" s="459" t="s">
        <v>402</v>
      </c>
      <c r="B46" s="1788"/>
      <c r="C46" s="1788"/>
      <c r="D46" s="1788"/>
      <c r="E46" s="492"/>
      <c r="F46" s="492">
        <v>62</v>
      </c>
      <c r="G46" s="492" t="s">
        <v>453</v>
      </c>
      <c r="H46" s="349">
        <v>36.5</v>
      </c>
      <c r="I46" s="1809"/>
      <c r="J46" s="949">
        <v>47600</v>
      </c>
      <c r="K46" s="1872"/>
      <c r="L46" s="1917"/>
      <c r="M46" s="205"/>
      <c r="P46" s="1870"/>
      <c r="Q46" s="1870"/>
      <c r="R46" s="1870"/>
      <c r="S46" s="315">
        <v>900</v>
      </c>
      <c r="T46" s="315">
        <v>615</v>
      </c>
      <c r="U46" s="315">
        <v>348</v>
      </c>
      <c r="V46" s="997">
        <f>(S46/1000)*(T46/1000)*(U46/1000)</f>
        <v>0.19261799999999998</v>
      </c>
      <c r="W46" s="1867"/>
      <c r="X46" s="114">
        <v>39.700000000000003</v>
      </c>
      <c r="Y46" s="1867"/>
    </row>
    <row r="47" spans="1:26" ht="20.100000000000001" customHeight="1">
      <c r="A47" s="122" t="s">
        <v>473</v>
      </c>
      <c r="B47" s="1834">
        <v>7.03</v>
      </c>
      <c r="C47" s="1834">
        <v>7.62</v>
      </c>
      <c r="D47" s="1834">
        <v>2.87</v>
      </c>
      <c r="E47" s="390">
        <v>1360</v>
      </c>
      <c r="F47" s="345">
        <v>37.9</v>
      </c>
      <c r="G47" s="390" t="s">
        <v>482</v>
      </c>
      <c r="H47" s="527">
        <v>32.200000000000003</v>
      </c>
      <c r="I47" s="1810" t="s">
        <v>222</v>
      </c>
      <c r="J47" s="948">
        <v>34400</v>
      </c>
      <c r="K47" s="1871">
        <f>J47+J48</f>
        <v>98500</v>
      </c>
      <c r="L47" s="1873">
        <v>86900</v>
      </c>
      <c r="M47" s="511" t="s">
        <v>467</v>
      </c>
      <c r="P47" s="1869" t="e">
        <f>#REF!*#REF!</f>
        <v>#REF!</v>
      </c>
      <c r="Q47" s="1869" t="e">
        <f>#REF!*W47</f>
        <v>#REF!</v>
      </c>
      <c r="R47" s="1869" t="e">
        <f>#REF!*Y47</f>
        <v>#REF!</v>
      </c>
      <c r="S47" s="315">
        <v>1305</v>
      </c>
      <c r="T47" s="315">
        <v>305</v>
      </c>
      <c r="U47" s="315">
        <v>805</v>
      </c>
      <c r="V47" s="997">
        <f>(S47/1000)*(T47/1000)*(U47/1000)</f>
        <v>0.32041012499999999</v>
      </c>
      <c r="W47" s="1867">
        <f>V47+V48</f>
        <v>0.61200900000000003</v>
      </c>
      <c r="X47" s="316">
        <v>39</v>
      </c>
      <c r="Y47" s="1867">
        <f>X47+X48</f>
        <v>95.1</v>
      </c>
    </row>
    <row r="48" spans="1:26" ht="20.100000000000001" customHeight="1" thickBot="1">
      <c r="A48" s="491" t="s">
        <v>403</v>
      </c>
      <c r="B48" s="1788">
        <v>7.03</v>
      </c>
      <c r="C48" s="1788">
        <v>7.62</v>
      </c>
      <c r="D48" s="1788">
        <v>2.65</v>
      </c>
      <c r="E48" s="492"/>
      <c r="F48" s="492">
        <v>62</v>
      </c>
      <c r="G48" s="492" t="s">
        <v>355</v>
      </c>
      <c r="H48" s="349">
        <v>52.7</v>
      </c>
      <c r="I48" s="1808"/>
      <c r="J48" s="944">
        <v>64100</v>
      </c>
      <c r="K48" s="1872"/>
      <c r="L48" s="1917"/>
      <c r="M48" s="205"/>
      <c r="P48" s="1870"/>
      <c r="Q48" s="1870"/>
      <c r="R48" s="1870"/>
      <c r="S48" s="315">
        <v>965</v>
      </c>
      <c r="T48" s="315">
        <v>765</v>
      </c>
      <c r="U48" s="315">
        <v>395</v>
      </c>
      <c r="V48" s="997">
        <f>(S48/1000)*(T48/1000)*(U48/1000)</f>
        <v>0.29159887500000004</v>
      </c>
      <c r="W48" s="1867"/>
      <c r="X48" s="114">
        <v>56.1</v>
      </c>
      <c r="Y48" s="1867"/>
    </row>
    <row r="49" spans="1:26" s="6" customFormat="1" ht="19.5" customHeight="1">
      <c r="A49" s="122" t="s">
        <v>474</v>
      </c>
      <c r="B49" s="1834">
        <v>10.55</v>
      </c>
      <c r="C49" s="1834">
        <v>11.72</v>
      </c>
      <c r="D49" s="1834">
        <v>3.51</v>
      </c>
      <c r="E49" s="390">
        <v>1804</v>
      </c>
      <c r="F49" s="345">
        <v>38</v>
      </c>
      <c r="G49" s="390" t="s">
        <v>482</v>
      </c>
      <c r="H49" s="527">
        <v>32.200000000000003</v>
      </c>
      <c r="I49" s="1808"/>
      <c r="J49" s="948">
        <v>49600</v>
      </c>
      <c r="K49" s="1871">
        <f>J49+J50</f>
        <v>146600</v>
      </c>
      <c r="L49" s="1916">
        <v>129500</v>
      </c>
      <c r="M49" s="205"/>
      <c r="N49" s="115"/>
      <c r="O49" s="114"/>
      <c r="P49" s="1149" t="e">
        <f>#REF!*#REF!</f>
        <v>#REF!</v>
      </c>
      <c r="Q49" s="1149" t="e">
        <f>#REF!*W49</f>
        <v>#REF!</v>
      </c>
      <c r="R49" s="1149" t="e">
        <f>#REF!*Y49</f>
        <v>#REF!</v>
      </c>
      <c r="S49" s="799">
        <v>1305</v>
      </c>
      <c r="T49" s="799">
        <v>305</v>
      </c>
      <c r="U49" s="799">
        <v>805</v>
      </c>
      <c r="V49" s="216">
        <f t="shared" si="4"/>
        <v>0.32041012499999999</v>
      </c>
      <c r="W49" s="216">
        <f>V49+V50</f>
        <v>0.79728512500000004</v>
      </c>
      <c r="X49" s="115">
        <v>39.4</v>
      </c>
      <c r="Y49" s="216">
        <f>X49+X50</f>
        <v>118.30000000000001</v>
      </c>
      <c r="Z49" s="114"/>
    </row>
    <row r="50" spans="1:26" s="6" customFormat="1" ht="20.100000000000001" customHeight="1" thickBot="1">
      <c r="A50" s="491" t="s">
        <v>0</v>
      </c>
      <c r="B50" s="1788">
        <v>10.55</v>
      </c>
      <c r="C50" s="1788">
        <v>11.72</v>
      </c>
      <c r="D50" s="1788">
        <v>3.82</v>
      </c>
      <c r="E50" s="492"/>
      <c r="F50" s="1009">
        <v>62.5</v>
      </c>
      <c r="G50" s="349" t="s">
        <v>360</v>
      </c>
      <c r="H50" s="349">
        <v>74.400000000000006</v>
      </c>
      <c r="I50" s="1808"/>
      <c r="J50" s="944">
        <v>97000</v>
      </c>
      <c r="K50" s="1872"/>
      <c r="L50" s="1917"/>
      <c r="M50" s="205"/>
      <c r="N50" s="115"/>
      <c r="O50" s="114"/>
      <c r="P50" s="1150"/>
      <c r="Q50" s="1150"/>
      <c r="R50" s="1150"/>
      <c r="S50" s="799">
        <v>1090</v>
      </c>
      <c r="T50" s="799">
        <v>875</v>
      </c>
      <c r="U50" s="799">
        <v>500</v>
      </c>
      <c r="V50" s="216">
        <f t="shared" si="4"/>
        <v>0.47687500000000005</v>
      </c>
      <c r="W50" s="216"/>
      <c r="X50" s="115">
        <v>78.900000000000006</v>
      </c>
      <c r="Y50" s="216"/>
      <c r="Z50" s="114"/>
    </row>
    <row r="51" spans="1:26" s="6" customFormat="1" ht="20.100000000000001" customHeight="1">
      <c r="A51" s="122" t="s">
        <v>475</v>
      </c>
      <c r="B51" s="1834">
        <v>14.07</v>
      </c>
      <c r="C51" s="1834">
        <v>16.12</v>
      </c>
      <c r="D51" s="1834">
        <v>5.35</v>
      </c>
      <c r="E51" s="390">
        <v>2150</v>
      </c>
      <c r="F51" s="345">
        <v>42</v>
      </c>
      <c r="G51" s="390" t="s">
        <v>484</v>
      </c>
      <c r="H51" s="527">
        <v>46</v>
      </c>
      <c r="I51" s="1808"/>
      <c r="J51" s="948">
        <v>66500</v>
      </c>
      <c r="K51" s="1871">
        <f>J51+J52</f>
        <v>179200</v>
      </c>
      <c r="L51" s="1873">
        <v>157900</v>
      </c>
      <c r="M51" s="205"/>
      <c r="N51" s="115"/>
      <c r="O51" s="114"/>
      <c r="P51" s="1149" t="e">
        <f>#REF!*#REF!</f>
        <v>#REF!</v>
      </c>
      <c r="Q51" s="1149" t="e">
        <f>#REF!*W51</f>
        <v>#REF!</v>
      </c>
      <c r="R51" s="1149" t="e">
        <f>#REF!*Y51</f>
        <v>#REF!</v>
      </c>
      <c r="S51" s="799">
        <v>1405</v>
      </c>
      <c r="T51" s="799">
        <v>355</v>
      </c>
      <c r="U51" s="799">
        <v>915</v>
      </c>
      <c r="V51" s="216">
        <f t="shared" si="4"/>
        <v>0.456379125</v>
      </c>
      <c r="W51" s="216">
        <f>V51+V52</f>
        <v>1.053908157</v>
      </c>
      <c r="X51" s="115">
        <v>54.5</v>
      </c>
      <c r="Y51" s="216">
        <f>X51+X52</f>
        <v>163.80000000000001</v>
      </c>
      <c r="Z51" s="114"/>
    </row>
    <row r="52" spans="1:26" s="6" customFormat="1" ht="20.100000000000001" customHeight="1" thickBot="1">
      <c r="A52" s="491" t="s">
        <v>1</v>
      </c>
      <c r="B52" s="1788">
        <v>14.07</v>
      </c>
      <c r="C52" s="1788">
        <v>16.12</v>
      </c>
      <c r="D52" s="1788">
        <v>5.19</v>
      </c>
      <c r="E52" s="492"/>
      <c r="F52" s="349">
        <v>62</v>
      </c>
      <c r="G52" s="349" t="s">
        <v>272</v>
      </c>
      <c r="H52" s="349">
        <v>98.6</v>
      </c>
      <c r="I52" s="1808"/>
      <c r="J52" s="944">
        <v>112700</v>
      </c>
      <c r="K52" s="1872"/>
      <c r="L52" s="1917"/>
      <c r="M52" s="205"/>
      <c r="N52" s="115"/>
      <c r="O52" s="114"/>
      <c r="P52" s="1150"/>
      <c r="Q52" s="1150"/>
      <c r="R52" s="1150"/>
      <c r="S52" s="799">
        <v>1032</v>
      </c>
      <c r="T52" s="799">
        <v>1307</v>
      </c>
      <c r="U52" s="799">
        <v>443</v>
      </c>
      <c r="V52" s="216">
        <f t="shared" si="4"/>
        <v>0.59752903200000007</v>
      </c>
      <c r="W52" s="216"/>
      <c r="X52" s="115">
        <v>109.3</v>
      </c>
      <c r="Y52" s="216"/>
      <c r="Z52" s="114"/>
    </row>
    <row r="53" spans="1:26" s="6" customFormat="1" ht="20.100000000000001" customHeight="1">
      <c r="A53" s="124" t="s">
        <v>476</v>
      </c>
      <c r="B53" s="1834">
        <v>16.12</v>
      </c>
      <c r="C53" s="1834">
        <v>17.579999999999998</v>
      </c>
      <c r="D53" s="1834">
        <v>6.36</v>
      </c>
      <c r="E53" s="381">
        <v>2400</v>
      </c>
      <c r="F53" s="533">
        <v>44.4</v>
      </c>
      <c r="G53" s="381" t="s">
        <v>484</v>
      </c>
      <c r="H53" s="528">
        <v>46</v>
      </c>
      <c r="I53" s="1808"/>
      <c r="J53" s="950">
        <v>56700</v>
      </c>
      <c r="K53" s="1871">
        <f>J53+J54</f>
        <v>188500</v>
      </c>
      <c r="L53" s="1916">
        <v>165900</v>
      </c>
      <c r="M53" s="205"/>
      <c r="N53" s="115"/>
      <c r="O53" s="114"/>
      <c r="P53" s="1149" t="e">
        <f>#REF!*#REF!</f>
        <v>#REF!</v>
      </c>
      <c r="Q53" s="1149" t="e">
        <f>#REF!*W53</f>
        <v>#REF!</v>
      </c>
      <c r="R53" s="1149" t="e">
        <f>#REF!*Y53</f>
        <v>#REF!</v>
      </c>
      <c r="S53" s="799">
        <v>1405</v>
      </c>
      <c r="T53" s="799">
        <v>355</v>
      </c>
      <c r="U53" s="799">
        <v>915</v>
      </c>
      <c r="V53" s="216">
        <f t="shared" si="4"/>
        <v>0.456379125</v>
      </c>
      <c r="W53" s="216">
        <f>V53+V54</f>
        <v>1.053908157</v>
      </c>
      <c r="X53" s="115">
        <v>54.5</v>
      </c>
      <c r="Y53" s="216">
        <f>X53+X54</f>
        <v>165.7</v>
      </c>
      <c r="Z53" s="114"/>
    </row>
    <row r="54" spans="1:26" s="6" customFormat="1" ht="20.100000000000001" customHeight="1" thickBot="1">
      <c r="A54" s="493" t="s">
        <v>2</v>
      </c>
      <c r="B54" s="1788">
        <v>16.12</v>
      </c>
      <c r="C54" s="1788">
        <v>17.579999999999998</v>
      </c>
      <c r="D54" s="1788">
        <v>6.23</v>
      </c>
      <c r="E54" s="492"/>
      <c r="F54" s="349">
        <v>61.5</v>
      </c>
      <c r="G54" s="349" t="s">
        <v>272</v>
      </c>
      <c r="H54" s="349">
        <v>99.7</v>
      </c>
      <c r="I54" s="1809"/>
      <c r="J54" s="944">
        <v>131800</v>
      </c>
      <c r="K54" s="1872"/>
      <c r="L54" s="1917"/>
      <c r="M54" s="205"/>
      <c r="N54" s="115"/>
      <c r="O54" s="114"/>
      <c r="P54" s="1150"/>
      <c r="Q54" s="1150"/>
      <c r="R54" s="1150"/>
      <c r="S54" s="799">
        <v>1032</v>
      </c>
      <c r="T54" s="799">
        <v>1307</v>
      </c>
      <c r="U54" s="799">
        <v>443</v>
      </c>
      <c r="V54" s="216">
        <f t="shared" si="4"/>
        <v>0.59752903200000007</v>
      </c>
      <c r="W54" s="216"/>
      <c r="X54" s="115">
        <v>111.2</v>
      </c>
      <c r="Y54" s="216"/>
      <c r="Z54" s="114"/>
    </row>
    <row r="55" spans="1:26" ht="72" customHeight="1" thickBot="1">
      <c r="A55" s="1447" t="s">
        <v>1732</v>
      </c>
      <c r="B55" s="1448"/>
      <c r="C55" s="1448"/>
      <c r="D55" s="1448"/>
      <c r="E55" s="1448"/>
      <c r="F55" s="1448"/>
      <c r="G55" s="1448"/>
      <c r="H55" s="1448"/>
      <c r="I55" s="1448"/>
      <c r="J55" s="1449"/>
      <c r="K55" s="1402" t="s">
        <v>20</v>
      </c>
      <c r="L55" s="1264"/>
      <c r="M55" s="202"/>
      <c r="P55" s="1"/>
      <c r="Q55" s="1"/>
      <c r="R55" s="1"/>
      <c r="S55" s="1"/>
      <c r="T55" s="1"/>
      <c r="U55" s="1"/>
      <c r="V55" s="115"/>
      <c r="W55" s="115"/>
      <c r="X55" s="114"/>
      <c r="Y55" s="115"/>
    </row>
    <row r="56" spans="1:26" ht="19.5" customHeight="1">
      <c r="A56" s="122" t="s">
        <v>200</v>
      </c>
      <c r="B56" s="1834">
        <v>7.03</v>
      </c>
      <c r="C56" s="1834">
        <v>7.62</v>
      </c>
      <c r="D56" s="1834">
        <v>2.63</v>
      </c>
      <c r="E56" s="350">
        <v>1250</v>
      </c>
      <c r="F56" s="355">
        <v>44</v>
      </c>
      <c r="G56" s="355" t="s">
        <v>1368</v>
      </c>
      <c r="H56" s="364">
        <v>24.6</v>
      </c>
      <c r="I56" s="1808" t="s">
        <v>222</v>
      </c>
      <c r="J56" s="951">
        <v>36500</v>
      </c>
      <c r="K56" s="1871">
        <f>J56+J57</f>
        <v>99400</v>
      </c>
      <c r="L56" s="1916">
        <v>87500</v>
      </c>
      <c r="M56" s="205"/>
      <c r="P56" s="1922" t="e">
        <f>#REF!*#REF!</f>
        <v>#REF!</v>
      </c>
      <c r="Q56" s="1922" t="e">
        <f>#REF!*W56</f>
        <v>#REF!</v>
      </c>
      <c r="R56" s="1922" t="e">
        <f>#REF!*Y56</f>
        <v>#REF!</v>
      </c>
      <c r="S56" s="1012">
        <v>1145</v>
      </c>
      <c r="T56" s="1012">
        <v>313</v>
      </c>
      <c r="U56" s="1012">
        <v>755</v>
      </c>
      <c r="V56" s="1011">
        <f t="shared" ref="V56:V63" si="5">(S56/1000)*(T56/1000)*(U56/1000)</f>
        <v>0.27058067499999999</v>
      </c>
      <c r="W56" s="1924">
        <f>V56+V57</f>
        <v>0.56217954999999997</v>
      </c>
      <c r="X56" s="1010">
        <v>29.8</v>
      </c>
      <c r="Y56" s="1924">
        <f>X56+X57</f>
        <v>85.9</v>
      </c>
    </row>
    <row r="57" spans="1:26" ht="19.5" customHeight="1" thickBot="1">
      <c r="A57" s="491" t="s">
        <v>1576</v>
      </c>
      <c r="B57" s="1788">
        <v>7.03</v>
      </c>
      <c r="C57" s="1788">
        <v>7.62</v>
      </c>
      <c r="D57" s="1788">
        <v>2.48</v>
      </c>
      <c r="E57" s="352"/>
      <c r="F57" s="349">
        <v>62</v>
      </c>
      <c r="G57" s="349" t="s">
        <v>355</v>
      </c>
      <c r="H57" s="349">
        <v>52.7</v>
      </c>
      <c r="I57" s="1894"/>
      <c r="J57" s="944">
        <v>62900</v>
      </c>
      <c r="K57" s="1872"/>
      <c r="L57" s="1917"/>
      <c r="M57" s="205"/>
      <c r="P57" s="1923"/>
      <c r="Q57" s="1923"/>
      <c r="R57" s="1923"/>
      <c r="S57" s="1012">
        <v>965</v>
      </c>
      <c r="T57" s="1012">
        <v>765</v>
      </c>
      <c r="U57" s="1012">
        <v>395</v>
      </c>
      <c r="V57" s="1011">
        <f t="shared" si="5"/>
        <v>0.29159887500000004</v>
      </c>
      <c r="W57" s="1924"/>
      <c r="X57" s="1010">
        <v>56.1</v>
      </c>
      <c r="Y57" s="1924"/>
    </row>
    <row r="58" spans="1:26" ht="19.5" customHeight="1">
      <c r="A58" s="122" t="s">
        <v>201</v>
      </c>
      <c r="B58" s="1834">
        <v>10.55</v>
      </c>
      <c r="C58" s="1834">
        <v>11.14</v>
      </c>
      <c r="D58" s="1813">
        <v>3.5049999999999999</v>
      </c>
      <c r="E58" s="350">
        <v>1819</v>
      </c>
      <c r="F58" s="355">
        <v>45</v>
      </c>
      <c r="G58" s="355" t="s">
        <v>1369</v>
      </c>
      <c r="H58" s="364">
        <v>29.9</v>
      </c>
      <c r="I58" s="1894"/>
      <c r="J58" s="951">
        <v>48000</v>
      </c>
      <c r="K58" s="1871">
        <f>J58+J59</f>
        <v>145000</v>
      </c>
      <c r="L58" s="1916">
        <v>127900</v>
      </c>
      <c r="M58" s="205"/>
      <c r="P58" s="1869" t="e">
        <f>#REF!*#REF!</f>
        <v>#REF!</v>
      </c>
      <c r="Q58" s="1869" t="e">
        <f>#REF!*W58</f>
        <v>#REF!</v>
      </c>
      <c r="R58" s="1869" t="e">
        <f>#REF!*Y58</f>
        <v>#REF!</v>
      </c>
      <c r="S58" s="315">
        <v>1360</v>
      </c>
      <c r="T58" s="315">
        <v>755</v>
      </c>
      <c r="U58" s="315">
        <v>313</v>
      </c>
      <c r="V58" s="997">
        <f t="shared" si="5"/>
        <v>0.32138840000000007</v>
      </c>
      <c r="W58" s="1867">
        <f>V58+V59</f>
        <v>0.79826340000000018</v>
      </c>
      <c r="X58" s="1008">
        <v>35.5</v>
      </c>
      <c r="Y58" s="1867">
        <f>X58+X59</f>
        <v>114.4</v>
      </c>
    </row>
    <row r="59" spans="1:26" ht="19.5" customHeight="1" thickBot="1">
      <c r="A59" s="491" t="s">
        <v>0</v>
      </c>
      <c r="B59" s="1788">
        <v>10.55</v>
      </c>
      <c r="C59" s="1788">
        <v>11.14</v>
      </c>
      <c r="D59" s="1864">
        <v>3.82</v>
      </c>
      <c r="E59" s="492"/>
      <c r="F59" s="1009">
        <v>62.5</v>
      </c>
      <c r="G59" s="349" t="s">
        <v>360</v>
      </c>
      <c r="H59" s="349">
        <v>74.400000000000006</v>
      </c>
      <c r="I59" s="1894"/>
      <c r="J59" s="944">
        <v>97000</v>
      </c>
      <c r="K59" s="1872"/>
      <c r="L59" s="1917"/>
      <c r="M59" s="205"/>
      <c r="P59" s="1870"/>
      <c r="Q59" s="1870"/>
      <c r="R59" s="1870"/>
      <c r="S59" s="315">
        <v>1090</v>
      </c>
      <c r="T59" s="315">
        <v>875</v>
      </c>
      <c r="U59" s="315">
        <v>500</v>
      </c>
      <c r="V59" s="997">
        <f t="shared" si="5"/>
        <v>0.47687500000000005</v>
      </c>
      <c r="W59" s="1867"/>
      <c r="X59" s="1008">
        <v>78.900000000000006</v>
      </c>
      <c r="Y59" s="1867"/>
      <c r="Z59" s="5"/>
    </row>
    <row r="60" spans="1:26" ht="19.5" customHeight="1">
      <c r="A60" s="122" t="s">
        <v>202</v>
      </c>
      <c r="B60" s="1834">
        <v>14.07</v>
      </c>
      <c r="C60" s="1834">
        <v>16.12</v>
      </c>
      <c r="D60" s="1813">
        <v>5.45</v>
      </c>
      <c r="E60" s="350">
        <v>2350</v>
      </c>
      <c r="F60" s="355">
        <v>48</v>
      </c>
      <c r="G60" s="355" t="s">
        <v>1370</v>
      </c>
      <c r="H60" s="364">
        <v>39</v>
      </c>
      <c r="I60" s="1894"/>
      <c r="J60" s="951">
        <v>61800</v>
      </c>
      <c r="K60" s="1871">
        <f>J60+J61</f>
        <v>174500</v>
      </c>
      <c r="L60" s="1916">
        <v>153900</v>
      </c>
      <c r="M60" s="205"/>
      <c r="P60" s="1869" t="e">
        <f>#REF!*#REF!</f>
        <v>#REF!</v>
      </c>
      <c r="Q60" s="1869" t="e">
        <f>#REF!*W60</f>
        <v>#REF!</v>
      </c>
      <c r="R60" s="1869" t="e">
        <f>#REF!*Y60</f>
        <v>#REF!</v>
      </c>
      <c r="S60" s="315">
        <v>1725</v>
      </c>
      <c r="T60" s="315">
        <v>755</v>
      </c>
      <c r="U60" s="315">
        <v>313</v>
      </c>
      <c r="V60" s="997">
        <f t="shared" si="5"/>
        <v>0.40764337500000003</v>
      </c>
      <c r="W60" s="1867">
        <f>V60+V61</f>
        <v>1.0051724070000001</v>
      </c>
      <c r="X60" s="1008">
        <v>45</v>
      </c>
      <c r="Y60" s="1867">
        <f>X60+X61</f>
        <v>154.30000000000001</v>
      </c>
      <c r="Z60" s="5"/>
    </row>
    <row r="61" spans="1:26" ht="19.5" customHeight="1" thickBot="1">
      <c r="A61" s="493" t="s">
        <v>1</v>
      </c>
      <c r="B61" s="1788">
        <v>14.1</v>
      </c>
      <c r="C61" s="1788">
        <v>15.2</v>
      </c>
      <c r="D61" s="1864">
        <v>5.19</v>
      </c>
      <c r="E61" s="492"/>
      <c r="F61" s="349">
        <v>62</v>
      </c>
      <c r="G61" s="349" t="s">
        <v>272</v>
      </c>
      <c r="H61" s="349">
        <v>98.6</v>
      </c>
      <c r="I61" s="1894"/>
      <c r="J61" s="944">
        <v>112700</v>
      </c>
      <c r="K61" s="1872"/>
      <c r="L61" s="1917"/>
      <c r="M61" s="205"/>
      <c r="P61" s="1870"/>
      <c r="Q61" s="1870"/>
      <c r="R61" s="1870"/>
      <c r="S61" s="315">
        <v>1032</v>
      </c>
      <c r="T61" s="315">
        <v>1307</v>
      </c>
      <c r="U61" s="315">
        <v>443</v>
      </c>
      <c r="V61" s="997">
        <f t="shared" si="5"/>
        <v>0.59752903200000007</v>
      </c>
      <c r="W61" s="1867"/>
      <c r="X61" s="1008">
        <v>109.3</v>
      </c>
      <c r="Y61" s="1867"/>
      <c r="Z61" s="5"/>
    </row>
    <row r="62" spans="1:26" ht="19.5" customHeight="1">
      <c r="A62" s="124" t="s">
        <v>203</v>
      </c>
      <c r="B62" s="1834">
        <v>16.12</v>
      </c>
      <c r="C62" s="1834">
        <v>17.579999999999998</v>
      </c>
      <c r="D62" s="1813">
        <v>6.4</v>
      </c>
      <c r="E62" s="43">
        <v>2267</v>
      </c>
      <c r="F62" s="1002">
        <v>48</v>
      </c>
      <c r="G62" s="1002" t="s">
        <v>1370</v>
      </c>
      <c r="H62" s="359">
        <v>39</v>
      </c>
      <c r="I62" s="1894"/>
      <c r="J62" s="952">
        <v>56300</v>
      </c>
      <c r="K62" s="1874">
        <f>J62+J63</f>
        <v>188100</v>
      </c>
      <c r="L62" s="1916">
        <v>165500</v>
      </c>
      <c r="M62" s="205"/>
      <c r="P62" s="1869" t="e">
        <f>#REF!*#REF!</f>
        <v>#REF!</v>
      </c>
      <c r="Q62" s="1869" t="e">
        <f>#REF!*W62</f>
        <v>#REF!</v>
      </c>
      <c r="R62" s="1869" t="e">
        <f>#REF!*Y62</f>
        <v>#REF!</v>
      </c>
      <c r="S62" s="315">
        <v>1725</v>
      </c>
      <c r="T62" s="315">
        <v>755</v>
      </c>
      <c r="U62" s="315">
        <v>313</v>
      </c>
      <c r="V62" s="997">
        <f t="shared" si="5"/>
        <v>0.40764337500000003</v>
      </c>
      <c r="W62" s="1867">
        <f>V62+V63</f>
        <v>1.0051724070000001</v>
      </c>
      <c r="X62" s="1008">
        <v>45</v>
      </c>
      <c r="Y62" s="1867">
        <f>X62+X63</f>
        <v>156.19999999999999</v>
      </c>
      <c r="Z62" s="5"/>
    </row>
    <row r="63" spans="1:26" ht="19.5" customHeight="1" thickBot="1">
      <c r="A63" s="125" t="s">
        <v>2</v>
      </c>
      <c r="B63" s="1788">
        <v>16.2</v>
      </c>
      <c r="C63" s="1788">
        <v>18.2</v>
      </c>
      <c r="D63" s="1864">
        <v>6.23</v>
      </c>
      <c r="E63" s="379"/>
      <c r="F63" s="1003">
        <v>61.5</v>
      </c>
      <c r="G63" s="1003" t="s">
        <v>272</v>
      </c>
      <c r="H63" s="1003">
        <v>99.7</v>
      </c>
      <c r="I63" s="1895"/>
      <c r="J63" s="944">
        <v>131800</v>
      </c>
      <c r="K63" s="1875"/>
      <c r="L63" s="1917"/>
      <c r="M63" s="205"/>
      <c r="P63" s="1870"/>
      <c r="Q63" s="1870"/>
      <c r="R63" s="1870"/>
      <c r="S63" s="315">
        <v>1032</v>
      </c>
      <c r="T63" s="315">
        <v>1307</v>
      </c>
      <c r="U63" s="315">
        <v>443</v>
      </c>
      <c r="V63" s="997">
        <f t="shared" si="5"/>
        <v>0.59752903200000007</v>
      </c>
      <c r="W63" s="1867"/>
      <c r="X63" s="1008">
        <v>111.2</v>
      </c>
      <c r="Y63" s="1867"/>
      <c r="Z63" s="5"/>
    </row>
    <row r="64" spans="1:26" ht="42" customHeight="1" thickBot="1">
      <c r="A64" s="1447" t="s">
        <v>2169</v>
      </c>
      <c r="B64" s="1448"/>
      <c r="C64" s="1448"/>
      <c r="D64" s="1448"/>
      <c r="E64" s="1448"/>
      <c r="F64" s="1448"/>
      <c r="G64" s="1448"/>
      <c r="H64" s="1448"/>
      <c r="I64" s="1448"/>
      <c r="J64" s="1449"/>
      <c r="K64" s="1402" t="s">
        <v>21</v>
      </c>
      <c r="L64" s="1264"/>
      <c r="M64" s="606"/>
      <c r="V64" s="115"/>
      <c r="W64" s="115"/>
      <c r="X64" s="114"/>
      <c r="Y64" s="115"/>
      <c r="Z64" s="5"/>
    </row>
    <row r="65" spans="1:26" ht="20.100000000000001" customHeight="1">
      <c r="A65" s="213" t="s">
        <v>1575</v>
      </c>
      <c r="B65" s="1876">
        <v>7.03</v>
      </c>
      <c r="C65" s="1876" t="s">
        <v>1574</v>
      </c>
      <c r="D65" s="1813">
        <v>2.4249999999999998</v>
      </c>
      <c r="E65" s="1758">
        <v>910</v>
      </c>
      <c r="F65" s="529">
        <v>40</v>
      </c>
      <c r="G65" s="363" t="s">
        <v>706</v>
      </c>
      <c r="H65" s="262">
        <v>38.4</v>
      </c>
      <c r="I65" s="1886" t="s">
        <v>222</v>
      </c>
      <c r="J65" s="951">
        <v>30400</v>
      </c>
      <c r="K65" s="1871">
        <f>J65+J66</f>
        <v>122400</v>
      </c>
      <c r="L65" s="1873">
        <v>107900</v>
      </c>
      <c r="M65" s="606"/>
      <c r="P65" s="1869" t="e">
        <f>#REF!*#REF!</f>
        <v>#REF!</v>
      </c>
      <c r="Q65" s="1869" t="e">
        <f>#REF!*W65</f>
        <v>#REF!</v>
      </c>
      <c r="R65" s="1869" t="e">
        <f>#REF!*Y65</f>
        <v>#REF!</v>
      </c>
      <c r="S65" s="315">
        <v>665</v>
      </c>
      <c r="T65" s="315">
        <v>1910</v>
      </c>
      <c r="U65" s="315">
        <v>405</v>
      </c>
      <c r="V65" s="997">
        <f t="shared" ref="V65:V70" si="6">(S65/1000)*(T65/1000)*(U65/1000)</f>
        <v>0.51441075000000003</v>
      </c>
      <c r="W65" s="1867">
        <f>V65+V66</f>
        <v>0.80745814999999999</v>
      </c>
      <c r="X65" s="316">
        <v>49</v>
      </c>
      <c r="Y65" s="1867">
        <f>X65+X66</f>
        <v>107.7</v>
      </c>
      <c r="Z65" s="5"/>
    </row>
    <row r="66" spans="1:26" ht="20.100000000000001" customHeight="1" thickBot="1">
      <c r="A66" s="155" t="s">
        <v>1573</v>
      </c>
      <c r="B66" s="1877"/>
      <c r="C66" s="1877"/>
      <c r="D66" s="1864"/>
      <c r="E66" s="1799"/>
      <c r="F66" s="530">
        <v>59</v>
      </c>
      <c r="G66" s="365" t="s">
        <v>1238</v>
      </c>
      <c r="H66" s="263">
        <v>55.5</v>
      </c>
      <c r="I66" s="1887"/>
      <c r="J66" s="953">
        <v>92000</v>
      </c>
      <c r="K66" s="1872"/>
      <c r="L66" s="1873"/>
      <c r="M66" s="205"/>
      <c r="P66" s="1870"/>
      <c r="Q66" s="1870"/>
      <c r="R66" s="1870"/>
      <c r="S66" s="315">
        <v>995</v>
      </c>
      <c r="T66" s="315">
        <v>740</v>
      </c>
      <c r="U66" s="315">
        <v>398</v>
      </c>
      <c r="V66" s="997">
        <f t="shared" si="6"/>
        <v>0.29304740000000001</v>
      </c>
      <c r="W66" s="1867"/>
      <c r="X66" s="316">
        <v>58.7</v>
      </c>
      <c r="Y66" s="1867"/>
      <c r="Z66" s="5"/>
    </row>
    <row r="67" spans="1:26" ht="20.100000000000001" customHeight="1">
      <c r="A67" s="213" t="s">
        <v>637</v>
      </c>
      <c r="B67" s="1876">
        <v>14.07</v>
      </c>
      <c r="C67" s="1876" t="s">
        <v>1371</v>
      </c>
      <c r="D67" s="1813">
        <v>5.3</v>
      </c>
      <c r="E67" s="1758">
        <v>1490</v>
      </c>
      <c r="F67" s="529">
        <v>46</v>
      </c>
      <c r="G67" s="363" t="s">
        <v>707</v>
      </c>
      <c r="H67" s="262">
        <v>52.9</v>
      </c>
      <c r="I67" s="1887"/>
      <c r="J67" s="951">
        <v>74300</v>
      </c>
      <c r="K67" s="1871">
        <f>J67+J68</f>
        <v>187000</v>
      </c>
      <c r="L67" s="1916">
        <v>164900</v>
      </c>
      <c r="M67" s="606"/>
      <c r="P67" s="1869" t="e">
        <f>#REF!*#REF!</f>
        <v>#REF!</v>
      </c>
      <c r="Q67" s="1869" t="e">
        <f>#REF!*W67</f>
        <v>#REF!</v>
      </c>
      <c r="R67" s="1869" t="e">
        <f>#REF!*Y67</f>
        <v>#REF!</v>
      </c>
      <c r="S67" s="315">
        <v>690</v>
      </c>
      <c r="T67" s="315">
        <v>1965</v>
      </c>
      <c r="U67" s="315">
        <v>540</v>
      </c>
      <c r="V67" s="997">
        <f t="shared" si="6"/>
        <v>0.732159</v>
      </c>
      <c r="W67" s="1867">
        <f>V67+V68</f>
        <v>1.329688032</v>
      </c>
      <c r="X67" s="316">
        <v>69.400000000000006</v>
      </c>
      <c r="Y67" s="1867">
        <f>X67+X68</f>
        <v>178.7</v>
      </c>
      <c r="Z67" s="5"/>
    </row>
    <row r="68" spans="1:26" ht="20.100000000000001" customHeight="1" thickBot="1">
      <c r="A68" s="155" t="s">
        <v>1</v>
      </c>
      <c r="B68" s="1877"/>
      <c r="C68" s="1877"/>
      <c r="D68" s="1864"/>
      <c r="E68" s="1799"/>
      <c r="F68" s="365">
        <v>63</v>
      </c>
      <c r="G68" s="365" t="s">
        <v>272</v>
      </c>
      <c r="H68" s="263">
        <v>98.6</v>
      </c>
      <c r="I68" s="1887"/>
      <c r="J68" s="953">
        <v>112700</v>
      </c>
      <c r="K68" s="1872"/>
      <c r="L68" s="1917"/>
      <c r="M68" s="205"/>
      <c r="P68" s="1870"/>
      <c r="Q68" s="1870"/>
      <c r="R68" s="1870"/>
      <c r="S68" s="315">
        <v>1032</v>
      </c>
      <c r="T68" s="315">
        <v>1307</v>
      </c>
      <c r="U68" s="315">
        <v>443</v>
      </c>
      <c r="V68" s="997">
        <f t="shared" si="6"/>
        <v>0.59752903200000007</v>
      </c>
      <c r="W68" s="1867"/>
      <c r="X68" s="316">
        <v>109.3</v>
      </c>
      <c r="Y68" s="1867"/>
      <c r="Z68" s="5"/>
    </row>
    <row r="69" spans="1:26" ht="20.100000000000001" customHeight="1">
      <c r="A69" s="168" t="s">
        <v>273</v>
      </c>
      <c r="B69" s="1876">
        <v>17.149999999999999</v>
      </c>
      <c r="C69" s="1876" t="s">
        <v>1572</v>
      </c>
      <c r="D69" s="1813">
        <v>6.7</v>
      </c>
      <c r="E69" s="1889">
        <v>2325</v>
      </c>
      <c r="F69" s="1386">
        <v>50</v>
      </c>
      <c r="G69" s="1386" t="s">
        <v>359</v>
      </c>
      <c r="H69" s="382">
        <v>67</v>
      </c>
      <c r="I69" s="1887"/>
      <c r="J69" s="952">
        <v>100100</v>
      </c>
      <c r="K69" s="1874">
        <f>J69+J70</f>
        <v>231900</v>
      </c>
      <c r="L69" s="1916">
        <v>204500</v>
      </c>
      <c r="M69" s="205"/>
      <c r="P69" s="1869" t="e">
        <f>#REF!*#REF!</f>
        <v>#REF!</v>
      </c>
      <c r="Q69" s="1869" t="e">
        <f>#REF!*W69</f>
        <v>#REF!</v>
      </c>
      <c r="R69" s="1869" t="e">
        <f>#REF!*Y69</f>
        <v>#REF!</v>
      </c>
      <c r="S69" s="315">
        <v>755</v>
      </c>
      <c r="T69" s="315">
        <v>2080</v>
      </c>
      <c r="U69" s="315">
        <v>585</v>
      </c>
      <c r="V69" s="997">
        <f t="shared" si="6"/>
        <v>0.91868399999999995</v>
      </c>
      <c r="W69" s="1867">
        <f>V69+V70</f>
        <v>1.516213032</v>
      </c>
      <c r="X69" s="316">
        <v>85.6</v>
      </c>
      <c r="Y69" s="1867">
        <f>X69+X70</f>
        <v>196.8</v>
      </c>
      <c r="Z69" s="5"/>
    </row>
    <row r="70" spans="1:26" ht="20.100000000000001" customHeight="1" thickBot="1">
      <c r="A70" s="383" t="s">
        <v>2</v>
      </c>
      <c r="B70" s="1877">
        <v>17</v>
      </c>
      <c r="C70" s="1877"/>
      <c r="D70" s="1864">
        <v>6.5</v>
      </c>
      <c r="E70" s="1890"/>
      <c r="F70" s="385">
        <v>64</v>
      </c>
      <c r="G70" s="385" t="s">
        <v>272</v>
      </c>
      <c r="H70" s="384">
        <v>99.7</v>
      </c>
      <c r="I70" s="1888"/>
      <c r="J70" s="954">
        <v>131800</v>
      </c>
      <c r="K70" s="1872"/>
      <c r="L70" s="1917"/>
      <c r="M70" s="205"/>
      <c r="P70" s="1870"/>
      <c r="Q70" s="1870"/>
      <c r="R70" s="1870"/>
      <c r="S70" s="315">
        <v>1032</v>
      </c>
      <c r="T70" s="315">
        <v>1307</v>
      </c>
      <c r="U70" s="315">
        <v>443</v>
      </c>
      <c r="V70" s="997">
        <f t="shared" si="6"/>
        <v>0.59752903200000007</v>
      </c>
      <c r="W70" s="1867"/>
      <c r="X70" s="316">
        <v>111.2</v>
      </c>
      <c r="Y70" s="1867"/>
      <c r="Z70" s="5"/>
    </row>
    <row r="71" spans="1:26" ht="21" thickBot="1">
      <c r="A71" s="454" t="s">
        <v>508</v>
      </c>
      <c r="B71" s="455"/>
      <c r="C71" s="455"/>
      <c r="D71" s="455"/>
      <c r="E71" s="455"/>
      <c r="F71" s="455"/>
      <c r="G71" s="455"/>
      <c r="H71" s="455"/>
      <c r="I71" s="455"/>
      <c r="J71" s="456"/>
      <c r="K71" s="1403"/>
      <c r="L71" s="1260"/>
      <c r="M71" s="202"/>
      <c r="P71" s="460"/>
      <c r="Z71" s="5"/>
    </row>
    <row r="72" spans="1:26" ht="16.5" customHeight="1">
      <c r="A72" s="1101" t="s">
        <v>233</v>
      </c>
      <c r="B72" s="1868" t="s">
        <v>234</v>
      </c>
      <c r="C72" s="1868"/>
      <c r="D72" s="1868"/>
      <c r="E72" s="1868"/>
      <c r="F72" s="1868"/>
      <c r="G72" s="1868"/>
      <c r="H72" s="1868"/>
      <c r="I72" s="1868"/>
      <c r="J72" s="880">
        <v>6600</v>
      </c>
      <c r="K72" s="901"/>
      <c r="L72" s="1267">
        <v>5900</v>
      </c>
      <c r="M72" s="79"/>
      <c r="P72" s="902" t="e">
        <f>#REF!*#REF!</f>
        <v>#REF!</v>
      </c>
      <c r="Q72" s="903" t="e">
        <f>IF(OR(V72="",#REF!=""),0,(#REF!*V72))</f>
        <v>#REF!</v>
      </c>
      <c r="R72" s="902" t="e">
        <f>IF(OR(X72="",#REF!=""),0,(#REF!*X72))</f>
        <v>#REF!</v>
      </c>
      <c r="S72" s="6"/>
      <c r="T72" s="6"/>
      <c r="U72" s="6"/>
      <c r="V72" s="6"/>
      <c r="W72" s="6"/>
      <c r="X72" s="6"/>
      <c r="Y72" s="6"/>
      <c r="Z72" s="5"/>
    </row>
    <row r="73" spans="1:26" ht="16.5" customHeight="1" thickBot="1">
      <c r="A73" s="1102" t="s">
        <v>445</v>
      </c>
      <c r="B73" s="1885" t="s">
        <v>582</v>
      </c>
      <c r="C73" s="1885"/>
      <c r="D73" s="1885"/>
      <c r="E73" s="1885"/>
      <c r="F73" s="1885"/>
      <c r="G73" s="1885"/>
      <c r="H73" s="1885"/>
      <c r="I73" s="1885"/>
      <c r="J73" s="954">
        <v>15000</v>
      </c>
      <c r="K73" s="1103"/>
      <c r="L73" s="431">
        <v>13900</v>
      </c>
      <c r="M73" s="79"/>
      <c r="P73" s="902" t="e">
        <f>#REF!*#REF!</f>
        <v>#REF!</v>
      </c>
      <c r="Q73" s="903" t="e">
        <f>IF(OR(V73="",#REF!=""),0,(#REF!*V73))</f>
        <v>#REF!</v>
      </c>
      <c r="R73" s="902" t="e">
        <f>IF(OR(X73="",#REF!=""),0,(#REF!*X73))</f>
        <v>#REF!</v>
      </c>
      <c r="S73" s="799">
        <v>47</v>
      </c>
      <c r="T73" s="799">
        <v>190</v>
      </c>
      <c r="U73" s="799">
        <v>150</v>
      </c>
      <c r="V73" s="216">
        <f>(S73/1000)*(T73/1000)*(U73/1000)</f>
        <v>1.3395E-3</v>
      </c>
      <c r="W73" s="6"/>
      <c r="X73" s="216">
        <v>0.25</v>
      </c>
      <c r="Y73" s="6"/>
      <c r="Z73" s="5"/>
    </row>
    <row r="74" spans="1:26" s="1" customFormat="1" ht="21" customHeight="1" thickBot="1">
      <c r="A74" s="253" t="s">
        <v>1383</v>
      </c>
      <c r="B74" s="268"/>
      <c r="C74" s="268"/>
      <c r="D74" s="268"/>
      <c r="E74" s="268"/>
      <c r="F74" s="268"/>
      <c r="G74" s="268"/>
      <c r="H74" s="268"/>
      <c r="I74" s="268"/>
      <c r="J74" s="268"/>
      <c r="K74" s="268"/>
      <c r="L74" s="1274"/>
      <c r="M74" s="1296"/>
      <c r="N74" s="1296"/>
      <c r="O74" s="1296"/>
      <c r="P74" s="1296"/>
      <c r="Q74" s="323"/>
      <c r="R74" s="323"/>
      <c r="S74" s="323"/>
      <c r="T74" s="332"/>
      <c r="U74" s="1296"/>
      <c r="V74" s="1215"/>
    </row>
    <row r="75" spans="1:26" s="1" customFormat="1" ht="29.25" customHeight="1">
      <c r="A75" s="740" t="s">
        <v>2054</v>
      </c>
      <c r="B75" s="1878" t="s">
        <v>2067</v>
      </c>
      <c r="C75" s="1879"/>
      <c r="D75" s="1879"/>
      <c r="E75" s="1879"/>
      <c r="F75" s="1879"/>
      <c r="G75" s="1879"/>
      <c r="H75" s="1879"/>
      <c r="I75" s="1879"/>
      <c r="J75" s="874">
        <v>6200</v>
      </c>
      <c r="K75" s="874"/>
      <c r="L75" s="1298">
        <v>5500</v>
      </c>
      <c r="M75" s="1296"/>
      <c r="N75" s="1296"/>
      <c r="O75" s="1296"/>
      <c r="P75" s="1296" t="e">
        <f>#REF!*U75</f>
        <v>#REF!</v>
      </c>
      <c r="Q75" s="325"/>
      <c r="R75" s="325"/>
      <c r="S75" s="325"/>
      <c r="T75" s="332"/>
      <c r="U75" s="1296"/>
      <c r="V75" s="1215"/>
      <c r="Z75" s="114"/>
    </row>
    <row r="76" spans="1:26" s="1" customFormat="1" ht="34.5" thickBot="1">
      <c r="A76" s="267" t="s">
        <v>2055</v>
      </c>
      <c r="B76" s="1880" t="s">
        <v>2056</v>
      </c>
      <c r="C76" s="1881"/>
      <c r="D76" s="1881"/>
      <c r="E76" s="1881"/>
      <c r="F76" s="1881"/>
      <c r="G76" s="1881"/>
      <c r="H76" s="1881"/>
      <c r="I76" s="1881"/>
      <c r="J76" s="875">
        <v>3800</v>
      </c>
      <c r="K76" s="875"/>
      <c r="L76" s="1297">
        <v>3500</v>
      </c>
      <c r="M76" s="898"/>
      <c r="N76" s="1296"/>
      <c r="O76" s="1296"/>
      <c r="P76" s="1296" t="e">
        <f>#REF!*U76</f>
        <v>#REF!</v>
      </c>
      <c r="Q76" s="325"/>
      <c r="R76" s="325"/>
      <c r="S76" s="325"/>
      <c r="T76" s="332"/>
      <c r="U76" s="1296"/>
      <c r="V76" s="1215"/>
      <c r="Z76" s="114"/>
    </row>
  </sheetData>
  <mergeCells count="260">
    <mergeCell ref="L67:L68"/>
    <mergeCell ref="P67:P68"/>
    <mergeCell ref="Q67:Q68"/>
    <mergeCell ref="K67:K68"/>
    <mergeCell ref="L69:L70"/>
    <mergeCell ref="W67:W68"/>
    <mergeCell ref="L58:L59"/>
    <mergeCell ref="P58:P59"/>
    <mergeCell ref="Y58:Y59"/>
    <mergeCell ref="Y60:Y61"/>
    <mergeCell ref="Q56:Q57"/>
    <mergeCell ref="R56:R57"/>
    <mergeCell ref="W62:W63"/>
    <mergeCell ref="Y62:Y63"/>
    <mergeCell ref="L60:L61"/>
    <mergeCell ref="P60:P61"/>
    <mergeCell ref="L62:L63"/>
    <mergeCell ref="P62:P63"/>
    <mergeCell ref="W56:W57"/>
    <mergeCell ref="Y56:Y57"/>
    <mergeCell ref="R58:R59"/>
    <mergeCell ref="L41:L42"/>
    <mergeCell ref="W58:W59"/>
    <mergeCell ref="Q60:Q61"/>
    <mergeCell ref="R60:R61"/>
    <mergeCell ref="W60:W61"/>
    <mergeCell ref="K56:K57"/>
    <mergeCell ref="K58:K59"/>
    <mergeCell ref="R47:R48"/>
    <mergeCell ref="L53:L54"/>
    <mergeCell ref="K53:K54"/>
    <mergeCell ref="K49:K50"/>
    <mergeCell ref="K51:K52"/>
    <mergeCell ref="L49:L50"/>
    <mergeCell ref="L51:L52"/>
    <mergeCell ref="L56:L57"/>
    <mergeCell ref="P56:P57"/>
    <mergeCell ref="P41:P42"/>
    <mergeCell ref="Q41:Q42"/>
    <mergeCell ref="R41:R42"/>
    <mergeCell ref="P28:P30"/>
    <mergeCell ref="Q28:Q30"/>
    <mergeCell ref="L43:L44"/>
    <mergeCell ref="C47:C48"/>
    <mergeCell ref="D47:D48"/>
    <mergeCell ref="B39:I39"/>
    <mergeCell ref="I45:I46"/>
    <mergeCell ref="B47:B48"/>
    <mergeCell ref="L45:L46"/>
    <mergeCell ref="L28:L30"/>
    <mergeCell ref="L47:L48"/>
    <mergeCell ref="K28:K30"/>
    <mergeCell ref="K43:K44"/>
    <mergeCell ref="B43:B44"/>
    <mergeCell ref="C43:C44"/>
    <mergeCell ref="W41:W42"/>
    <mergeCell ref="B41:B42"/>
    <mergeCell ref="C41:C42"/>
    <mergeCell ref="D41:D42"/>
    <mergeCell ref="I41:I42"/>
    <mergeCell ref="K41:K42"/>
    <mergeCell ref="W25:W27"/>
    <mergeCell ref="Y25:Y27"/>
    <mergeCell ref="R28:R30"/>
    <mergeCell ref="W28:W30"/>
    <mergeCell ref="Y28:Y30"/>
    <mergeCell ref="A40:J40"/>
    <mergeCell ref="B28:B30"/>
    <mergeCell ref="C28:C30"/>
    <mergeCell ref="D28:D30"/>
    <mergeCell ref="B25:B27"/>
    <mergeCell ref="C25:C27"/>
    <mergeCell ref="B32:B34"/>
    <mergeCell ref="C32:C34"/>
    <mergeCell ref="L25:L27"/>
    <mergeCell ref="R1:R2"/>
    <mergeCell ref="P8:P10"/>
    <mergeCell ref="Q8:Q10"/>
    <mergeCell ref="R8:R10"/>
    <mergeCell ref="P32:P34"/>
    <mergeCell ref="W8:W10"/>
    <mergeCell ref="Q32:Q34"/>
    <mergeCell ref="R32:R34"/>
    <mergeCell ref="P25:P27"/>
    <mergeCell ref="Q25:Q27"/>
    <mergeCell ref="R25:R27"/>
    <mergeCell ref="W19:W21"/>
    <mergeCell ref="L1:L2"/>
    <mergeCell ref="L12:L14"/>
    <mergeCell ref="L15:L17"/>
    <mergeCell ref="L32:L34"/>
    <mergeCell ref="L8:L10"/>
    <mergeCell ref="L5:L7"/>
    <mergeCell ref="A3:K3"/>
    <mergeCell ref="B8:B10"/>
    <mergeCell ref="C8:C10"/>
    <mergeCell ref="D8:D10"/>
    <mergeCell ref="K8:K10"/>
    <mergeCell ref="A18:J18"/>
    <mergeCell ref="D22:D24"/>
    <mergeCell ref="D25:D27"/>
    <mergeCell ref="B22:B24"/>
    <mergeCell ref="C22:C24"/>
    <mergeCell ref="Y32:Y34"/>
    <mergeCell ref="Y35:Y37"/>
    <mergeCell ref="P35:P37"/>
    <mergeCell ref="Y8:Y10"/>
    <mergeCell ref="W15:W17"/>
    <mergeCell ref="Y5:Y7"/>
    <mergeCell ref="Y22:Y24"/>
    <mergeCell ref="P19:P21"/>
    <mergeCell ref="Q19:Q21"/>
    <mergeCell ref="R19:R21"/>
    <mergeCell ref="P22:P24"/>
    <mergeCell ref="Q22:Q24"/>
    <mergeCell ref="R22:R24"/>
    <mergeCell ref="Y19:Y21"/>
    <mergeCell ref="Y12:Y14"/>
    <mergeCell ref="W5:W7"/>
    <mergeCell ref="P5:P7"/>
    <mergeCell ref="Q5:Q7"/>
    <mergeCell ref="R5:R7"/>
    <mergeCell ref="W22:W24"/>
    <mergeCell ref="W32:W34"/>
    <mergeCell ref="W35:W37"/>
    <mergeCell ref="Y47:Y48"/>
    <mergeCell ref="P45:P46"/>
    <mergeCell ref="Q45:Q46"/>
    <mergeCell ref="R45:R46"/>
    <mergeCell ref="W45:W46"/>
    <mergeCell ref="P1:P2"/>
    <mergeCell ref="Y45:Y46"/>
    <mergeCell ref="P47:P48"/>
    <mergeCell ref="Q47:Q48"/>
    <mergeCell ref="Q35:Q37"/>
    <mergeCell ref="R35:R37"/>
    <mergeCell ref="Q1:Q2"/>
    <mergeCell ref="K22:K24"/>
    <mergeCell ref="K25:K27"/>
    <mergeCell ref="Y15:Y17"/>
    <mergeCell ref="K12:K14"/>
    <mergeCell ref="Y41:Y42"/>
    <mergeCell ref="W47:W48"/>
    <mergeCell ref="A11:J11"/>
    <mergeCell ref="I12:I17"/>
    <mergeCell ref="P12:P14"/>
    <mergeCell ref="C15:C17"/>
    <mergeCell ref="B12:B14"/>
    <mergeCell ref="D12:D14"/>
    <mergeCell ref="D15:D17"/>
    <mergeCell ref="W12:W14"/>
    <mergeCell ref="P15:P17"/>
    <mergeCell ref="Q15:Q17"/>
    <mergeCell ref="R15:R17"/>
    <mergeCell ref="D43:D44"/>
    <mergeCell ref="K47:K48"/>
    <mergeCell ref="K15:K17"/>
    <mergeCell ref="Q12:Q14"/>
    <mergeCell ref="R12:R14"/>
    <mergeCell ref="K1:K2"/>
    <mergeCell ref="A31:J31"/>
    <mergeCell ref="C12:C14"/>
    <mergeCell ref="B15:B17"/>
    <mergeCell ref="J1:J2"/>
    <mergeCell ref="A1:A2"/>
    <mergeCell ref="B1:C1"/>
    <mergeCell ref="D1:D2"/>
    <mergeCell ref="E1:E2"/>
    <mergeCell ref="F1:F2"/>
    <mergeCell ref="G1:G2"/>
    <mergeCell ref="H1:H2"/>
    <mergeCell ref="I1:I2"/>
    <mergeCell ref="A4:J4"/>
    <mergeCell ref="B5:B7"/>
    <mergeCell ref="C5:C7"/>
    <mergeCell ref="D5:D7"/>
    <mergeCell ref="I5:I10"/>
    <mergeCell ref="K5:K7"/>
    <mergeCell ref="I43:I44"/>
    <mergeCell ref="K45:K46"/>
    <mergeCell ref="B19:B21"/>
    <mergeCell ref="C19:C21"/>
    <mergeCell ref="D19:D21"/>
    <mergeCell ref="B35:B37"/>
    <mergeCell ref="C35:C37"/>
    <mergeCell ref="D35:D37"/>
    <mergeCell ref="I32:I37"/>
    <mergeCell ref="D32:D34"/>
    <mergeCell ref="D45:D46"/>
    <mergeCell ref="I19:I30"/>
    <mergeCell ref="K35:K37"/>
    <mergeCell ref="B51:B52"/>
    <mergeCell ref="C51:C52"/>
    <mergeCell ref="B53:B54"/>
    <mergeCell ref="C67:C68"/>
    <mergeCell ref="D67:D68"/>
    <mergeCell ref="C53:C54"/>
    <mergeCell ref="D53:D54"/>
    <mergeCell ref="D58:D59"/>
    <mergeCell ref="C45:C46"/>
    <mergeCell ref="W65:W66"/>
    <mergeCell ref="D49:D50"/>
    <mergeCell ref="D51:D52"/>
    <mergeCell ref="Q65:Q66"/>
    <mergeCell ref="Q58:Q59"/>
    <mergeCell ref="L35:L37"/>
    <mergeCell ref="L19:L21"/>
    <mergeCell ref="L22:L24"/>
    <mergeCell ref="A55:J55"/>
    <mergeCell ref="R65:R66"/>
    <mergeCell ref="I56:I63"/>
    <mergeCell ref="B60:B61"/>
    <mergeCell ref="C60:C61"/>
    <mergeCell ref="D60:D61"/>
    <mergeCell ref="E65:E66"/>
    <mergeCell ref="K65:K66"/>
    <mergeCell ref="B58:B59"/>
    <mergeCell ref="C58:C59"/>
    <mergeCell ref="B75:I75"/>
    <mergeCell ref="B76:I76"/>
    <mergeCell ref="B56:B57"/>
    <mergeCell ref="D56:D57"/>
    <mergeCell ref="K32:K34"/>
    <mergeCell ref="K19:K21"/>
    <mergeCell ref="I47:I54"/>
    <mergeCell ref="B45:B46"/>
    <mergeCell ref="C56:C57"/>
    <mergeCell ref="B73:I73"/>
    <mergeCell ref="B65:B66"/>
    <mergeCell ref="K69:K70"/>
    <mergeCell ref="A64:J64"/>
    <mergeCell ref="I65:I70"/>
    <mergeCell ref="E69:E70"/>
    <mergeCell ref="B69:B70"/>
    <mergeCell ref="C69:C70"/>
    <mergeCell ref="D69:D70"/>
    <mergeCell ref="B49:B50"/>
    <mergeCell ref="C49:C50"/>
    <mergeCell ref="Y69:Y70"/>
    <mergeCell ref="B72:I72"/>
    <mergeCell ref="R67:R68"/>
    <mergeCell ref="K60:K61"/>
    <mergeCell ref="Q62:Q63"/>
    <mergeCell ref="R62:R63"/>
    <mergeCell ref="L65:L66"/>
    <mergeCell ref="P65:P66"/>
    <mergeCell ref="B62:B63"/>
    <mergeCell ref="C62:C63"/>
    <mergeCell ref="D62:D63"/>
    <mergeCell ref="K62:K63"/>
    <mergeCell ref="Y67:Y68"/>
    <mergeCell ref="C65:C66"/>
    <mergeCell ref="B67:B68"/>
    <mergeCell ref="E67:E68"/>
    <mergeCell ref="D65:D66"/>
    <mergeCell ref="Y65:Y66"/>
    <mergeCell ref="W69:W70"/>
    <mergeCell ref="R69:R70"/>
    <mergeCell ref="P69:P70"/>
    <mergeCell ref="Q69:Q70"/>
  </mergeCells>
  <printOptions horizontalCentered="1"/>
  <pageMargins left="0.25" right="0.25" top="0.75" bottom="0.75" header="0.3" footer="0.3"/>
  <pageSetup paperSize="9" scale="41"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499984740745262"/>
    <pageSetUpPr fitToPage="1"/>
  </sheetPr>
  <dimension ref="A1:AD61"/>
  <sheetViews>
    <sheetView zoomScaleNormal="100" zoomScaleSheetLayoutView="100" workbookViewId="0">
      <pane ySplit="2" topLeftCell="A3" activePane="bottomLeft" state="frozen"/>
      <selection pane="bottomLeft" sqref="A1:A2"/>
    </sheetView>
  </sheetViews>
  <sheetFormatPr defaultColWidth="9.140625" defaultRowHeight="20.25"/>
  <cols>
    <col min="1" max="1" width="32.42578125" style="8" customWidth="1"/>
    <col min="2" max="3" width="13.5703125" style="9" customWidth="1"/>
    <col min="4" max="4" width="14.28515625" style="10" customWidth="1"/>
    <col min="5" max="5" width="8.140625" style="9" customWidth="1"/>
    <col min="6" max="6" width="8.85546875" style="9" customWidth="1"/>
    <col min="7" max="7" width="12.5703125" style="9" customWidth="1"/>
    <col min="8" max="8" width="7.28515625" style="10" customWidth="1"/>
    <col min="9" max="9" width="12" style="10" customWidth="1"/>
    <col min="10" max="10" width="9.42578125" style="9" customWidth="1"/>
    <col min="11" max="11" width="9.42578125" style="220" customWidth="1"/>
    <col min="12" max="12" width="13.42578125" style="378" customWidth="1"/>
    <col min="13" max="14" width="6.7109375" style="5" customWidth="1"/>
    <col min="15" max="15" width="9.140625" style="5"/>
    <col min="16" max="16" width="9.140625" style="1218"/>
    <col min="17" max="17" width="9.140625" style="5"/>
    <col min="18" max="25" width="6.7109375" style="5" hidden="1" customWidth="1"/>
    <col min="26" max="26" width="8.85546875" style="5" hidden="1" customWidth="1"/>
    <col min="27" max="27" width="8.5703125" style="5" hidden="1" customWidth="1"/>
    <col min="28" max="16384" width="9.140625" style="5"/>
  </cols>
  <sheetData>
    <row r="1" spans="1:29" s="6" customFormat="1" ht="27.6" customHeight="1">
      <c r="A1" s="1900" t="s">
        <v>115</v>
      </c>
      <c r="B1" s="1902" t="s">
        <v>516</v>
      </c>
      <c r="C1" s="1903"/>
      <c r="D1" s="1904" t="s">
        <v>517</v>
      </c>
      <c r="E1" s="1451" t="s">
        <v>118</v>
      </c>
      <c r="F1" s="1451" t="s">
        <v>518</v>
      </c>
      <c r="G1" s="1451" t="s">
        <v>35</v>
      </c>
      <c r="H1" s="1940" t="s">
        <v>11</v>
      </c>
      <c r="I1" s="1451" t="s">
        <v>225</v>
      </c>
      <c r="J1" s="1454" t="s">
        <v>2068</v>
      </c>
      <c r="K1" s="1814"/>
      <c r="L1" s="1943" t="s">
        <v>501</v>
      </c>
      <c r="N1" s="74"/>
      <c r="P1" s="1219"/>
      <c r="R1" s="1817" t="s">
        <v>99</v>
      </c>
      <c r="S1" s="1817" t="s">
        <v>103</v>
      </c>
      <c r="T1" s="1817" t="s">
        <v>105</v>
      </c>
    </row>
    <row r="2" spans="1:29" s="6" customFormat="1" ht="23.25" customHeight="1" thickBot="1">
      <c r="A2" s="1901"/>
      <c r="B2" s="252" t="s">
        <v>119</v>
      </c>
      <c r="C2" s="252" t="s">
        <v>120</v>
      </c>
      <c r="D2" s="1905"/>
      <c r="E2" s="1452"/>
      <c r="F2" s="1452"/>
      <c r="G2" s="1452"/>
      <c r="H2" s="1941"/>
      <c r="I2" s="1942"/>
      <c r="J2" s="258" t="s">
        <v>100</v>
      </c>
      <c r="K2" s="1308" t="s">
        <v>101</v>
      </c>
      <c r="L2" s="1912"/>
      <c r="P2" s="1219"/>
      <c r="R2" s="1817"/>
      <c r="S2" s="1817"/>
      <c r="T2" s="1817"/>
      <c r="X2" s="98" t="s">
        <v>91</v>
      </c>
      <c r="Y2" s="98"/>
      <c r="Z2" s="98" t="s">
        <v>90</v>
      </c>
      <c r="AA2" s="98"/>
    </row>
    <row r="3" spans="1:29" s="6" customFormat="1" ht="26.25" customHeight="1" thickBot="1">
      <c r="A3" s="1938" t="s">
        <v>19</v>
      </c>
      <c r="B3" s="1939"/>
      <c r="C3" s="1939"/>
      <c r="D3" s="1939"/>
      <c r="E3" s="1939"/>
      <c r="F3" s="1939"/>
      <c r="G3" s="1939"/>
      <c r="H3" s="1939"/>
      <c r="I3" s="1939"/>
      <c r="J3" s="1939"/>
      <c r="K3" s="1939"/>
      <c r="L3" s="429"/>
      <c r="P3" s="1219"/>
      <c r="R3" s="110" t="e">
        <f>SUM(R12:R45)</f>
        <v>#REF!</v>
      </c>
      <c r="S3" s="110" t="e">
        <f>SUM(S12:S45)</f>
        <v>#REF!</v>
      </c>
      <c r="T3" s="110" t="e">
        <f>SUM(T12:T45)</f>
        <v>#REF!</v>
      </c>
      <c r="U3" s="110"/>
      <c r="V3" s="110"/>
      <c r="W3" s="110"/>
      <c r="X3" s="110"/>
      <c r="Y3" s="110"/>
      <c r="Z3" s="110"/>
      <c r="AA3" s="110"/>
    </row>
    <row r="4" spans="1:29" s="6" customFormat="1" ht="67.5" customHeight="1" thickBot="1">
      <c r="A4" s="1508" t="s">
        <v>1871</v>
      </c>
      <c r="B4" s="1669"/>
      <c r="C4" s="1669"/>
      <c r="D4" s="1669"/>
      <c r="E4" s="1669"/>
      <c r="F4" s="1669"/>
      <c r="G4" s="1509"/>
      <c r="H4" s="1509"/>
      <c r="I4" s="1509"/>
      <c r="J4" s="1747" t="s">
        <v>1861</v>
      </c>
      <c r="K4" s="1748"/>
      <c r="L4" s="434"/>
      <c r="P4" s="1219"/>
    </row>
    <row r="5" spans="1:29" ht="19.5" customHeight="1" thickBot="1">
      <c r="A5" s="122" t="s">
        <v>1867</v>
      </c>
      <c r="B5" s="1834" t="s">
        <v>1646</v>
      </c>
      <c r="C5" s="1834" t="s">
        <v>1645</v>
      </c>
      <c r="D5" s="1796" t="s">
        <v>1644</v>
      </c>
      <c r="E5" s="363">
        <v>620</v>
      </c>
      <c r="F5" s="355">
        <v>34.5</v>
      </c>
      <c r="G5" s="355" t="s">
        <v>294</v>
      </c>
      <c r="H5" s="386">
        <v>16.3</v>
      </c>
      <c r="I5" s="1886" t="s">
        <v>515</v>
      </c>
      <c r="J5" s="942">
        <v>38200</v>
      </c>
      <c r="K5" s="1882">
        <f>J5+J6+J7</f>
        <v>115600</v>
      </c>
      <c r="L5" s="1930">
        <v>101900</v>
      </c>
      <c r="M5" s="503"/>
      <c r="N5" s="985"/>
      <c r="O5" s="114"/>
      <c r="R5" s="1869" t="e">
        <f>#REF!*#REF!</f>
        <v>#REF!</v>
      </c>
      <c r="S5" s="1927" t="e">
        <f>#REF!*Y5</f>
        <v>#REF!</v>
      </c>
      <c r="T5" s="1927" t="e">
        <f>#REF!*AA5</f>
        <v>#REF!</v>
      </c>
      <c r="U5" s="315">
        <v>662</v>
      </c>
      <c r="V5" s="315">
        <v>317</v>
      </c>
      <c r="W5" s="315">
        <v>662</v>
      </c>
      <c r="X5" s="340">
        <f t="shared" ref="X5:X10" si="0">(U5/1000)*(V5/1000)*(W5/1000)</f>
        <v>0.138923348</v>
      </c>
      <c r="Y5" s="1929">
        <f>X5+X6+X7</f>
        <v>0.38414461300000002</v>
      </c>
      <c r="Z5" s="316">
        <v>20.399999999999999</v>
      </c>
      <c r="AA5" s="1925">
        <f>Z5+Z6+Z7</f>
        <v>53.9</v>
      </c>
      <c r="AC5" s="1399"/>
    </row>
    <row r="6" spans="1:29" s="7" customFormat="1" ht="19.5" customHeight="1" thickBot="1">
      <c r="A6" s="124" t="s">
        <v>469</v>
      </c>
      <c r="B6" s="1853"/>
      <c r="C6" s="1853"/>
      <c r="D6" s="1852"/>
      <c r="E6" s="42"/>
      <c r="F6" s="347"/>
      <c r="G6" s="1000" t="s">
        <v>295</v>
      </c>
      <c r="H6" s="387">
        <v>2.5</v>
      </c>
      <c r="I6" s="1887"/>
      <c r="J6" s="943">
        <v>8700</v>
      </c>
      <c r="K6" s="1883"/>
      <c r="L6" s="1930"/>
      <c r="M6" s="503"/>
      <c r="N6" s="985"/>
      <c r="O6" s="114"/>
      <c r="P6" s="1218"/>
      <c r="R6" s="1909"/>
      <c r="S6" s="1931"/>
      <c r="T6" s="1931"/>
      <c r="U6" s="315">
        <v>715</v>
      </c>
      <c r="V6" s="315">
        <v>123</v>
      </c>
      <c r="W6" s="315">
        <v>715</v>
      </c>
      <c r="X6" s="340">
        <f t="shared" si="0"/>
        <v>6.2880674999999997E-2</v>
      </c>
      <c r="Y6" s="1929"/>
      <c r="Z6" s="316">
        <v>4.5</v>
      </c>
      <c r="AA6" s="1925"/>
      <c r="AC6" s="1399"/>
    </row>
    <row r="7" spans="1:29" ht="19.5" customHeight="1" thickBot="1">
      <c r="A7" s="283" t="s">
        <v>1868</v>
      </c>
      <c r="B7" s="1788"/>
      <c r="C7" s="1788"/>
      <c r="D7" s="1787"/>
      <c r="E7" s="365"/>
      <c r="F7" s="347">
        <v>53.6</v>
      </c>
      <c r="G7" s="1000" t="s">
        <v>1422</v>
      </c>
      <c r="H7" s="387">
        <v>26.6</v>
      </c>
      <c r="I7" s="1887"/>
      <c r="J7" s="944">
        <v>68700</v>
      </c>
      <c r="K7" s="1884"/>
      <c r="L7" s="1930"/>
      <c r="M7" s="80"/>
      <c r="N7" s="985"/>
      <c r="O7" s="114"/>
      <c r="R7" s="1870"/>
      <c r="S7" s="1928"/>
      <c r="T7" s="1928"/>
      <c r="U7" s="315">
        <v>887</v>
      </c>
      <c r="V7" s="315">
        <v>610</v>
      </c>
      <c r="W7" s="315">
        <v>337</v>
      </c>
      <c r="X7" s="340">
        <f t="shared" si="0"/>
        <v>0.18234059</v>
      </c>
      <c r="Y7" s="1929"/>
      <c r="Z7" s="316">
        <v>29</v>
      </c>
      <c r="AA7" s="1925"/>
      <c r="AC7" s="1399"/>
    </row>
    <row r="8" spans="1:29" ht="19.5" customHeight="1" thickBot="1">
      <c r="A8" s="122" t="s">
        <v>1869</v>
      </c>
      <c r="B8" s="1834" t="s">
        <v>1643</v>
      </c>
      <c r="C8" s="1834" t="s">
        <v>1642</v>
      </c>
      <c r="D8" s="1796" t="s">
        <v>1641</v>
      </c>
      <c r="E8" s="363">
        <v>720</v>
      </c>
      <c r="F8" s="355">
        <v>39</v>
      </c>
      <c r="G8" s="355" t="s">
        <v>1640</v>
      </c>
      <c r="H8" s="386">
        <v>16</v>
      </c>
      <c r="I8" s="1887"/>
      <c r="J8" s="942">
        <v>39700</v>
      </c>
      <c r="K8" s="1882">
        <f>J8+J9+J10</f>
        <v>131200</v>
      </c>
      <c r="L8" s="1930">
        <v>115500</v>
      </c>
      <c r="M8" s="503"/>
      <c r="N8" s="985"/>
      <c r="O8" s="114"/>
      <c r="R8" s="1869" t="e">
        <f>#REF!*#REF!</f>
        <v>#REF!</v>
      </c>
      <c r="S8" s="1927" t="e">
        <f>#REF!*Y8</f>
        <v>#REF!</v>
      </c>
      <c r="T8" s="1927" t="e">
        <f>#REF!*AA8</f>
        <v>#REF!</v>
      </c>
      <c r="U8" s="315">
        <v>662</v>
      </c>
      <c r="V8" s="315">
        <v>317</v>
      </c>
      <c r="W8" s="315">
        <v>662</v>
      </c>
      <c r="X8" s="340">
        <f t="shared" si="0"/>
        <v>0.138923348</v>
      </c>
      <c r="Y8" s="1929">
        <f>X8+X9+X10</f>
        <v>0.41001227299999998</v>
      </c>
      <c r="Z8" s="316">
        <v>20.6</v>
      </c>
      <c r="AA8" s="1925">
        <f>Z8+Z9+Z10</f>
        <v>60.300000000000004</v>
      </c>
      <c r="AC8" s="1399"/>
    </row>
    <row r="9" spans="1:29" s="7" customFormat="1" ht="19.5" customHeight="1" thickBot="1">
      <c r="A9" s="124" t="s">
        <v>469</v>
      </c>
      <c r="B9" s="1853"/>
      <c r="C9" s="1853"/>
      <c r="D9" s="1852"/>
      <c r="E9" s="42"/>
      <c r="F9" s="347"/>
      <c r="G9" s="1000" t="s">
        <v>295</v>
      </c>
      <c r="H9" s="387">
        <v>2.5</v>
      </c>
      <c r="I9" s="1887"/>
      <c r="J9" s="943">
        <v>8700</v>
      </c>
      <c r="K9" s="1883"/>
      <c r="L9" s="1930"/>
      <c r="M9" s="503"/>
      <c r="N9" s="985"/>
      <c r="O9" s="114"/>
      <c r="P9" s="1218"/>
      <c r="R9" s="1909"/>
      <c r="S9" s="1931"/>
      <c r="T9" s="1931"/>
      <c r="U9" s="315">
        <v>715</v>
      </c>
      <c r="V9" s="315">
        <v>123</v>
      </c>
      <c r="W9" s="315">
        <v>715</v>
      </c>
      <c r="X9" s="340">
        <f t="shared" si="0"/>
        <v>6.2880674999999997E-2</v>
      </c>
      <c r="Y9" s="1929"/>
      <c r="Z9" s="316">
        <v>4.5</v>
      </c>
      <c r="AA9" s="1925"/>
      <c r="AC9" s="1399"/>
    </row>
    <row r="10" spans="1:29" ht="19.5" customHeight="1" thickBot="1">
      <c r="A10" s="283" t="s">
        <v>1870</v>
      </c>
      <c r="B10" s="1788"/>
      <c r="C10" s="1788"/>
      <c r="D10" s="1787"/>
      <c r="E10" s="365"/>
      <c r="F10" s="347">
        <v>56</v>
      </c>
      <c r="G10" s="1000" t="s">
        <v>1243</v>
      </c>
      <c r="H10" s="387">
        <v>32.5</v>
      </c>
      <c r="I10" s="1888"/>
      <c r="J10" s="944">
        <v>82800</v>
      </c>
      <c r="K10" s="1884"/>
      <c r="L10" s="1930"/>
      <c r="M10" s="80"/>
      <c r="N10" s="985"/>
      <c r="O10" s="114"/>
      <c r="R10" s="1870"/>
      <c r="S10" s="1928"/>
      <c r="T10" s="1928"/>
      <c r="U10" s="315">
        <v>915</v>
      </c>
      <c r="V10" s="315">
        <v>615</v>
      </c>
      <c r="W10" s="315">
        <v>370</v>
      </c>
      <c r="X10" s="340">
        <f t="shared" si="0"/>
        <v>0.20820825000000001</v>
      </c>
      <c r="Y10" s="1929"/>
      <c r="Z10" s="316">
        <v>35.200000000000003</v>
      </c>
      <c r="AA10" s="1925"/>
      <c r="AC10" s="1399"/>
    </row>
    <row r="11" spans="1:29" s="6" customFormat="1" ht="67.5" customHeight="1" thickBot="1">
      <c r="A11" s="1508" t="s">
        <v>1648</v>
      </c>
      <c r="B11" s="1551"/>
      <c r="C11" s="1551"/>
      <c r="D11" s="1551"/>
      <c r="E11" s="1551"/>
      <c r="F11" s="1551"/>
      <c r="G11" s="1509"/>
      <c r="H11" s="1509"/>
      <c r="I11" s="1509"/>
      <c r="J11" s="1747" t="s">
        <v>583</v>
      </c>
      <c r="K11" s="1748"/>
      <c r="L11" s="434"/>
      <c r="M11" s="511" t="s">
        <v>467</v>
      </c>
      <c r="P11" s="1218"/>
    </row>
    <row r="12" spans="1:29" ht="19.5" customHeight="1" thickBot="1">
      <c r="A12" s="513" t="s">
        <v>638</v>
      </c>
      <c r="B12" s="1838" t="s">
        <v>514</v>
      </c>
      <c r="C12" s="1838" t="s">
        <v>1372</v>
      </c>
      <c r="D12" s="1838" t="s">
        <v>1647</v>
      </c>
      <c r="E12" s="981">
        <v>720</v>
      </c>
      <c r="F12" s="36">
        <v>36</v>
      </c>
      <c r="G12" s="355" t="s">
        <v>294</v>
      </c>
      <c r="H12" s="386">
        <v>16.2</v>
      </c>
      <c r="I12" s="1887"/>
      <c r="J12" s="942">
        <v>39700</v>
      </c>
      <c r="K12" s="1882">
        <f>J12+J13+J14</f>
        <v>131200</v>
      </c>
      <c r="L12" s="1930">
        <v>115500</v>
      </c>
      <c r="M12" s="503"/>
      <c r="N12" s="985"/>
      <c r="O12" s="114"/>
      <c r="R12" s="1869" t="e">
        <f>#REF!*#REF!</f>
        <v>#REF!</v>
      </c>
      <c r="S12" s="1927" t="e">
        <f>#REF!*Y12</f>
        <v>#REF!</v>
      </c>
      <c r="T12" s="1927" t="e">
        <f>#REF!*AA12</f>
        <v>#REF!</v>
      </c>
      <c r="U12" s="315">
        <v>662</v>
      </c>
      <c r="V12" s="315">
        <v>317</v>
      </c>
      <c r="W12" s="315">
        <v>662</v>
      </c>
      <c r="X12" s="340">
        <f t="shared" ref="X12:X14" si="1">(U12/1000)*(V12/1000)*(W12/1000)</f>
        <v>0.138923348</v>
      </c>
      <c r="Y12" s="1929">
        <f>X12+X13+X14</f>
        <v>0.42246602300000002</v>
      </c>
      <c r="Z12" s="316">
        <v>21.4</v>
      </c>
      <c r="AA12" s="1925">
        <f>Z12+Z13+Z14</f>
        <v>63.1</v>
      </c>
      <c r="AC12" s="1399"/>
    </row>
    <row r="13" spans="1:29" s="7" customFormat="1" ht="19.5" customHeight="1" thickBot="1">
      <c r="A13" s="283" t="s">
        <v>469</v>
      </c>
      <c r="B13" s="1838"/>
      <c r="C13" s="1838"/>
      <c r="D13" s="1838"/>
      <c r="E13" s="120"/>
      <c r="F13" s="120"/>
      <c r="G13" s="1000" t="s">
        <v>295</v>
      </c>
      <c r="H13" s="387">
        <v>2.5</v>
      </c>
      <c r="I13" s="1887"/>
      <c r="J13" s="943">
        <v>8700</v>
      </c>
      <c r="K13" s="1883"/>
      <c r="L13" s="1930"/>
      <c r="M13" s="503"/>
      <c r="N13" s="985"/>
      <c r="O13" s="114"/>
      <c r="P13" s="1218"/>
      <c r="R13" s="1909"/>
      <c r="S13" s="1931"/>
      <c r="T13" s="1931"/>
      <c r="U13" s="315">
        <v>715</v>
      </c>
      <c r="V13" s="315">
        <v>123</v>
      </c>
      <c r="W13" s="315">
        <v>715</v>
      </c>
      <c r="X13" s="340">
        <f t="shared" si="1"/>
        <v>6.2880674999999997E-2</v>
      </c>
      <c r="Y13" s="1929"/>
      <c r="Z13" s="316">
        <v>4.5</v>
      </c>
      <c r="AA13" s="1925"/>
      <c r="AC13" s="1399"/>
    </row>
    <row r="14" spans="1:29" ht="19.5" customHeight="1" thickBot="1">
      <c r="A14" s="514" t="s">
        <v>477</v>
      </c>
      <c r="B14" s="1838"/>
      <c r="C14" s="1838"/>
      <c r="D14" s="1838"/>
      <c r="E14" s="981"/>
      <c r="F14" s="1000">
        <v>55.5</v>
      </c>
      <c r="G14" s="349" t="s">
        <v>354</v>
      </c>
      <c r="H14" s="388">
        <v>34.5</v>
      </c>
      <c r="I14" s="1888"/>
      <c r="J14" s="944">
        <v>82800</v>
      </c>
      <c r="K14" s="1884"/>
      <c r="L14" s="1930"/>
      <c r="M14" s="80"/>
      <c r="N14" s="985"/>
      <c r="O14" s="114"/>
      <c r="R14" s="1870"/>
      <c r="S14" s="1928"/>
      <c r="T14" s="1928"/>
      <c r="U14" s="315">
        <v>920</v>
      </c>
      <c r="V14" s="315">
        <v>615</v>
      </c>
      <c r="W14" s="315">
        <v>390</v>
      </c>
      <c r="X14" s="340">
        <f t="shared" si="1"/>
        <v>0.220662</v>
      </c>
      <c r="Y14" s="1929"/>
      <c r="Z14" s="316">
        <v>37.200000000000003</v>
      </c>
      <c r="AA14" s="1925"/>
      <c r="AC14" s="1399"/>
    </row>
    <row r="15" spans="1:29" s="6" customFormat="1" ht="81" customHeight="1" thickBot="1">
      <c r="A15" s="1550" t="s">
        <v>1872</v>
      </c>
      <c r="B15" s="1551"/>
      <c r="C15" s="1551"/>
      <c r="D15" s="1551"/>
      <c r="E15" s="1551"/>
      <c r="F15" s="1551"/>
      <c r="G15" s="1551"/>
      <c r="H15" s="1551"/>
      <c r="I15" s="1552"/>
      <c r="J15" s="1842" t="s">
        <v>1607</v>
      </c>
      <c r="K15" s="1843"/>
      <c r="L15" s="488"/>
      <c r="N15" s="985"/>
      <c r="O15" s="114"/>
      <c r="P15" s="1218"/>
    </row>
    <row r="16" spans="1:29" ht="19.5" customHeight="1" thickBot="1">
      <c r="A16" s="201" t="s">
        <v>1873</v>
      </c>
      <c r="B16" s="1834" t="s">
        <v>1638</v>
      </c>
      <c r="C16" s="1834" t="s">
        <v>1637</v>
      </c>
      <c r="D16" s="1796" t="s">
        <v>1636</v>
      </c>
      <c r="E16" s="350">
        <v>1300</v>
      </c>
      <c r="F16" s="355">
        <v>42</v>
      </c>
      <c r="G16" s="355" t="s">
        <v>1586</v>
      </c>
      <c r="H16" s="262">
        <v>21.6</v>
      </c>
      <c r="I16" s="1932" t="s">
        <v>222</v>
      </c>
      <c r="J16" s="942">
        <v>51900</v>
      </c>
      <c r="K16" s="1935">
        <f>J16+J17+J18</f>
        <v>170000</v>
      </c>
      <c r="L16" s="1930">
        <v>149900</v>
      </c>
      <c r="M16" s="503"/>
      <c r="N16" s="985"/>
      <c r="O16" s="114"/>
      <c r="R16" s="1869" t="e">
        <f>#REF!*#REF!</f>
        <v>#REF!</v>
      </c>
      <c r="S16" s="1869" t="e">
        <f>#REF!*Y16</f>
        <v>#REF!</v>
      </c>
      <c r="T16" s="1869" t="e">
        <f>#REF!*AA16</f>
        <v>#REF!</v>
      </c>
      <c r="U16" s="315">
        <v>910</v>
      </c>
      <c r="V16" s="315">
        <v>250</v>
      </c>
      <c r="W16" s="315">
        <v>910</v>
      </c>
      <c r="X16" s="340">
        <f t="shared" ref="X16:X27" si="2">(U16/1000)*(V16/1000)*(W16/1000)</f>
        <v>0.20702500000000001</v>
      </c>
      <c r="Y16" s="1929">
        <f>X16+X17+X18</f>
        <v>0.59648265</v>
      </c>
      <c r="Z16" s="316">
        <v>25.4</v>
      </c>
      <c r="AA16" s="1925">
        <f>Z16+Z17+Z18</f>
        <v>81.3</v>
      </c>
      <c r="AC16" s="1399"/>
    </row>
    <row r="17" spans="1:29" s="7" customFormat="1" ht="19.5" customHeight="1" thickBot="1">
      <c r="A17" s="662" t="s">
        <v>1874</v>
      </c>
      <c r="B17" s="1853"/>
      <c r="C17" s="1853"/>
      <c r="D17" s="1852"/>
      <c r="E17" s="42"/>
      <c r="F17" s="347"/>
      <c r="G17" s="1095" t="s">
        <v>397</v>
      </c>
      <c r="H17" s="1093">
        <v>6</v>
      </c>
      <c r="I17" s="1933"/>
      <c r="J17" s="943">
        <v>11300</v>
      </c>
      <c r="K17" s="1936"/>
      <c r="L17" s="1930"/>
      <c r="M17" s="503"/>
      <c r="N17" s="985"/>
      <c r="O17" s="114"/>
      <c r="P17" s="1218"/>
      <c r="R17" s="1909"/>
      <c r="S17" s="1909"/>
      <c r="T17" s="1909"/>
      <c r="U17" s="315">
        <v>1035</v>
      </c>
      <c r="V17" s="315">
        <v>90</v>
      </c>
      <c r="W17" s="315">
        <v>1035</v>
      </c>
      <c r="X17" s="340">
        <f t="shared" si="2"/>
        <v>9.6410249999999975E-2</v>
      </c>
      <c r="Y17" s="1929"/>
      <c r="Z17" s="316">
        <v>9</v>
      </c>
      <c r="AA17" s="1925"/>
      <c r="AC17" s="1399"/>
    </row>
    <row r="18" spans="1:29" ht="19.5" customHeight="1" thickBot="1">
      <c r="A18" s="1104" t="s">
        <v>1875</v>
      </c>
      <c r="B18" s="1788"/>
      <c r="C18" s="1788"/>
      <c r="D18" s="1787"/>
      <c r="E18" s="349"/>
      <c r="F18" s="349">
        <v>60</v>
      </c>
      <c r="G18" s="349" t="s">
        <v>1238</v>
      </c>
      <c r="H18" s="263">
        <v>43.9</v>
      </c>
      <c r="I18" s="1933"/>
      <c r="J18" s="944">
        <v>106800</v>
      </c>
      <c r="K18" s="1937"/>
      <c r="L18" s="1930"/>
      <c r="M18" s="80"/>
      <c r="N18" s="985"/>
      <c r="O18" s="114"/>
      <c r="R18" s="1870"/>
      <c r="S18" s="1870"/>
      <c r="T18" s="1870"/>
      <c r="U18" s="315">
        <v>995</v>
      </c>
      <c r="V18" s="315">
        <v>740</v>
      </c>
      <c r="W18" s="315">
        <v>398</v>
      </c>
      <c r="X18" s="340">
        <f t="shared" si="2"/>
        <v>0.29304740000000001</v>
      </c>
      <c r="Y18" s="1929"/>
      <c r="Z18" s="316">
        <v>46.9</v>
      </c>
      <c r="AA18" s="1925"/>
      <c r="AC18" s="1399"/>
    </row>
    <row r="19" spans="1:29" ht="19.5" customHeight="1" thickBot="1">
      <c r="A19" s="280" t="s">
        <v>1876</v>
      </c>
      <c r="B19" s="1834" t="s">
        <v>1635</v>
      </c>
      <c r="C19" s="1834" t="s">
        <v>1634</v>
      </c>
      <c r="D19" s="1796" t="s">
        <v>1633</v>
      </c>
      <c r="E19" s="350">
        <v>1800</v>
      </c>
      <c r="F19" s="355">
        <v>46</v>
      </c>
      <c r="G19" s="1096" t="s">
        <v>1583</v>
      </c>
      <c r="H19" s="262">
        <v>27.2</v>
      </c>
      <c r="I19" s="1933"/>
      <c r="J19" s="945">
        <v>81300</v>
      </c>
      <c r="K19" s="1935">
        <f>J19+J20+J21</f>
        <v>264400</v>
      </c>
      <c r="L19" s="1930">
        <v>232900</v>
      </c>
      <c r="M19" s="80"/>
      <c r="N19" s="985"/>
      <c r="O19" s="114"/>
      <c r="R19" s="1869" t="e">
        <f>#REF!*#REF!</f>
        <v>#REF!</v>
      </c>
      <c r="S19" s="1869" t="e">
        <f>#REF!*Y19</f>
        <v>#REF!</v>
      </c>
      <c r="T19" s="1869" t="e">
        <f>#REF!*AA19</f>
        <v>#REF!</v>
      </c>
      <c r="U19" s="315">
        <v>910</v>
      </c>
      <c r="V19" s="315">
        <v>290</v>
      </c>
      <c r="W19" s="315">
        <v>910</v>
      </c>
      <c r="X19" s="340">
        <f t="shared" si="2"/>
        <v>0.24014899999999997</v>
      </c>
      <c r="Y19" s="1929">
        <f>X19+X20+X21</f>
        <v>0.81888424999999998</v>
      </c>
      <c r="Z19" s="316">
        <v>31.2</v>
      </c>
      <c r="AA19" s="1925">
        <f>Z19+Z20+Z21</f>
        <v>125.2</v>
      </c>
      <c r="AC19" s="1399"/>
    </row>
    <row r="20" spans="1:29" ht="19.5" customHeight="1" thickBot="1">
      <c r="A20" s="662" t="s">
        <v>1874</v>
      </c>
      <c r="B20" s="1853"/>
      <c r="C20" s="1853"/>
      <c r="D20" s="1852"/>
      <c r="E20" s="42"/>
      <c r="F20" s="347"/>
      <c r="G20" s="1095" t="s">
        <v>397</v>
      </c>
      <c r="H20" s="1093">
        <v>6</v>
      </c>
      <c r="I20" s="1933"/>
      <c r="J20" s="943">
        <v>11300</v>
      </c>
      <c r="K20" s="1936"/>
      <c r="L20" s="1930"/>
      <c r="M20" s="503"/>
      <c r="N20" s="985"/>
      <c r="O20" s="114"/>
      <c r="R20" s="1909"/>
      <c r="S20" s="1909"/>
      <c r="T20" s="1909"/>
      <c r="U20" s="315">
        <v>1035</v>
      </c>
      <c r="V20" s="315">
        <v>90</v>
      </c>
      <c r="W20" s="315">
        <v>1035</v>
      </c>
      <c r="X20" s="340">
        <f t="shared" si="2"/>
        <v>9.6410249999999975E-2</v>
      </c>
      <c r="Y20" s="1929"/>
      <c r="Z20" s="316">
        <v>9</v>
      </c>
      <c r="AA20" s="1925"/>
      <c r="AC20" s="1399"/>
    </row>
    <row r="21" spans="1:29" ht="19.5" customHeight="1" thickBot="1">
      <c r="A21" s="1104" t="s">
        <v>1877</v>
      </c>
      <c r="B21" s="1788"/>
      <c r="C21" s="1788"/>
      <c r="D21" s="1787"/>
      <c r="E21" s="349"/>
      <c r="F21" s="349">
        <v>63</v>
      </c>
      <c r="G21" s="349" t="s">
        <v>360</v>
      </c>
      <c r="H21" s="263">
        <v>80.5</v>
      </c>
      <c r="I21" s="1933"/>
      <c r="J21" s="955">
        <v>171800</v>
      </c>
      <c r="K21" s="1937"/>
      <c r="L21" s="1930"/>
      <c r="M21" s="782"/>
      <c r="N21" s="985"/>
      <c r="O21" s="114"/>
      <c r="R21" s="1870"/>
      <c r="S21" s="1870"/>
      <c r="T21" s="1870"/>
      <c r="U21" s="315">
        <v>1090</v>
      </c>
      <c r="V21" s="315">
        <v>885</v>
      </c>
      <c r="W21" s="315">
        <v>500</v>
      </c>
      <c r="X21" s="340">
        <f t="shared" si="2"/>
        <v>0.48232500000000006</v>
      </c>
      <c r="Y21" s="1929"/>
      <c r="Z21" s="316">
        <v>85</v>
      </c>
      <c r="AA21" s="1925"/>
      <c r="AC21" s="1399"/>
    </row>
    <row r="22" spans="1:29" ht="20.100000000000001" customHeight="1" thickBot="1">
      <c r="A22" s="280" t="s">
        <v>1878</v>
      </c>
      <c r="B22" s="1834" t="s">
        <v>1632</v>
      </c>
      <c r="C22" s="1834" t="s">
        <v>1631</v>
      </c>
      <c r="D22" s="1796" t="s">
        <v>1630</v>
      </c>
      <c r="E22" s="350">
        <v>1970</v>
      </c>
      <c r="F22" s="355">
        <v>48</v>
      </c>
      <c r="G22" s="1096" t="s">
        <v>1581</v>
      </c>
      <c r="H22" s="262">
        <v>29.3</v>
      </c>
      <c r="I22" s="1933"/>
      <c r="J22" s="942">
        <v>89300</v>
      </c>
      <c r="K22" s="1882">
        <f>J22+J23+J24</f>
        <v>286100</v>
      </c>
      <c r="L22" s="1930">
        <v>251900</v>
      </c>
      <c r="M22" s="503"/>
      <c r="N22" s="985"/>
      <c r="O22" s="114"/>
      <c r="R22" s="1869" t="e">
        <f>#REF!*#REF!</f>
        <v>#REF!</v>
      </c>
      <c r="S22" s="1927" t="e">
        <f>#REF!*Y22</f>
        <v>#REF!</v>
      </c>
      <c r="T22" s="1927" t="e">
        <f>#REF!*AA22</f>
        <v>#REF!</v>
      </c>
      <c r="U22" s="315">
        <v>910</v>
      </c>
      <c r="V22" s="315">
        <v>330</v>
      </c>
      <c r="W22" s="315">
        <v>910</v>
      </c>
      <c r="X22" s="340">
        <f t="shared" si="2"/>
        <v>0.27327300000000004</v>
      </c>
      <c r="Y22" s="1929">
        <f>X22+X23+X24</f>
        <v>1.1718802500000001</v>
      </c>
      <c r="Z22" s="316">
        <v>33.5</v>
      </c>
      <c r="AA22" s="1925">
        <f>Z22+Z23+Z24</f>
        <v>160.80000000000001</v>
      </c>
      <c r="AC22" s="1399"/>
    </row>
    <row r="23" spans="1:29" ht="20.100000000000001" customHeight="1" thickBot="1">
      <c r="A23" s="662" t="s">
        <v>1874</v>
      </c>
      <c r="B23" s="1853"/>
      <c r="C23" s="1853"/>
      <c r="D23" s="1852"/>
      <c r="E23" s="42"/>
      <c r="F23" s="347"/>
      <c r="G23" s="1095" t="s">
        <v>397</v>
      </c>
      <c r="H23" s="1093">
        <v>6</v>
      </c>
      <c r="I23" s="1933"/>
      <c r="J23" s="943">
        <v>11300</v>
      </c>
      <c r="K23" s="1883"/>
      <c r="L23" s="1930"/>
      <c r="M23" s="503"/>
      <c r="N23" s="985"/>
      <c r="O23" s="114"/>
      <c r="R23" s="1909"/>
      <c r="S23" s="1931"/>
      <c r="T23" s="1931"/>
      <c r="U23" s="315">
        <v>1035</v>
      </c>
      <c r="V23" s="315">
        <v>90</v>
      </c>
      <c r="W23" s="315">
        <v>1035</v>
      </c>
      <c r="X23" s="340">
        <f t="shared" si="2"/>
        <v>9.6410249999999975E-2</v>
      </c>
      <c r="Y23" s="1929"/>
      <c r="Z23" s="316">
        <v>9</v>
      </c>
      <c r="AA23" s="1925"/>
      <c r="AC23" s="1399"/>
    </row>
    <row r="24" spans="1:29" ht="20.100000000000001" customHeight="1" thickBot="1">
      <c r="A24" s="1104" t="s">
        <v>1879</v>
      </c>
      <c r="B24" s="1788"/>
      <c r="C24" s="1788"/>
      <c r="D24" s="1787"/>
      <c r="E24" s="349"/>
      <c r="F24" s="349">
        <v>63.5</v>
      </c>
      <c r="G24" s="349" t="s">
        <v>710</v>
      </c>
      <c r="H24" s="263">
        <v>103.7</v>
      </c>
      <c r="I24" s="1933"/>
      <c r="J24" s="944">
        <v>185500</v>
      </c>
      <c r="K24" s="1884"/>
      <c r="L24" s="1930"/>
      <c r="M24" s="80"/>
      <c r="N24" s="985"/>
      <c r="O24" s="114"/>
      <c r="R24" s="1870"/>
      <c r="S24" s="1928"/>
      <c r="T24" s="1928"/>
      <c r="U24" s="315">
        <v>1095</v>
      </c>
      <c r="V24" s="315">
        <v>1480</v>
      </c>
      <c r="W24" s="315">
        <v>495</v>
      </c>
      <c r="X24" s="340">
        <f t="shared" si="2"/>
        <v>0.80219700000000005</v>
      </c>
      <c r="Y24" s="1929"/>
      <c r="Z24" s="316">
        <v>118.3</v>
      </c>
      <c r="AA24" s="1925"/>
      <c r="AC24" s="1399"/>
    </row>
    <row r="25" spans="1:29" ht="20.100000000000001" customHeight="1" thickBot="1">
      <c r="A25" s="280" t="s">
        <v>1880</v>
      </c>
      <c r="B25" s="1834" t="s">
        <v>1629</v>
      </c>
      <c r="C25" s="1834" t="s">
        <v>1628</v>
      </c>
      <c r="D25" s="1796" t="s">
        <v>1627</v>
      </c>
      <c r="E25" s="350">
        <v>2000</v>
      </c>
      <c r="F25" s="355">
        <v>49.5</v>
      </c>
      <c r="G25" s="1096" t="s">
        <v>1581</v>
      </c>
      <c r="H25" s="262">
        <v>29.3</v>
      </c>
      <c r="I25" s="1933"/>
      <c r="J25" s="945">
        <v>102900</v>
      </c>
      <c r="K25" s="1910">
        <f>J25+J26+J27</f>
        <v>354700</v>
      </c>
      <c r="L25" s="1930">
        <v>312500</v>
      </c>
      <c r="M25" s="80"/>
      <c r="N25" s="985"/>
      <c r="O25" s="114"/>
      <c r="R25" s="1869" t="e">
        <f>#REF!*#REF!</f>
        <v>#REF!</v>
      </c>
      <c r="S25" s="1927" t="e">
        <f>#REF!*Y25</f>
        <v>#REF!</v>
      </c>
      <c r="T25" s="1927" t="e">
        <f>#REF!*AA25</f>
        <v>#REF!</v>
      </c>
      <c r="U25" s="315">
        <v>910</v>
      </c>
      <c r="V25" s="315">
        <v>330</v>
      </c>
      <c r="W25" s="315">
        <v>910</v>
      </c>
      <c r="X25" s="340">
        <f t="shared" si="2"/>
        <v>0.27327300000000004</v>
      </c>
      <c r="Y25" s="1929">
        <f>X25+X26+X27</f>
        <v>1.1718802500000001</v>
      </c>
      <c r="Z25" s="316">
        <v>33.5</v>
      </c>
      <c r="AA25" s="1925">
        <f>Z25+Z26+Z27</f>
        <v>163.69999999999999</v>
      </c>
      <c r="AC25" s="1399"/>
    </row>
    <row r="26" spans="1:29" ht="20.100000000000001" customHeight="1" thickBot="1">
      <c r="A26" s="662" t="s">
        <v>1874</v>
      </c>
      <c r="B26" s="1853"/>
      <c r="C26" s="1853"/>
      <c r="D26" s="1852"/>
      <c r="E26" s="42"/>
      <c r="F26" s="347"/>
      <c r="G26" s="1095" t="s">
        <v>397</v>
      </c>
      <c r="H26" s="1093">
        <v>6</v>
      </c>
      <c r="I26" s="1933"/>
      <c r="J26" s="943">
        <v>11300</v>
      </c>
      <c r="K26" s="1883"/>
      <c r="L26" s="1930"/>
      <c r="M26" s="503"/>
      <c r="N26" s="985"/>
      <c r="O26" s="114"/>
      <c r="R26" s="1909"/>
      <c r="S26" s="1931"/>
      <c r="T26" s="1931"/>
      <c r="U26" s="315">
        <v>1035</v>
      </c>
      <c r="V26" s="315">
        <v>90</v>
      </c>
      <c r="W26" s="315">
        <v>1035</v>
      </c>
      <c r="X26" s="340">
        <f t="shared" si="2"/>
        <v>9.6410249999999975E-2</v>
      </c>
      <c r="Y26" s="1929"/>
      <c r="Z26" s="316">
        <v>9</v>
      </c>
      <c r="AA26" s="1925"/>
      <c r="AC26" s="1399"/>
    </row>
    <row r="27" spans="1:29" ht="19.5" customHeight="1" thickBot="1">
      <c r="A27" s="1104" t="s">
        <v>1881</v>
      </c>
      <c r="B27" s="1788"/>
      <c r="C27" s="1788"/>
      <c r="D27" s="1787"/>
      <c r="E27" s="349"/>
      <c r="F27" s="349">
        <v>64</v>
      </c>
      <c r="G27" s="1097" t="s">
        <v>710</v>
      </c>
      <c r="H27" s="263">
        <v>107</v>
      </c>
      <c r="I27" s="1934"/>
      <c r="J27" s="944">
        <v>240500</v>
      </c>
      <c r="K27" s="1884"/>
      <c r="L27" s="1930"/>
      <c r="M27" s="80"/>
      <c r="N27" s="985"/>
      <c r="O27" s="114"/>
      <c r="R27" s="1870"/>
      <c r="S27" s="1928"/>
      <c r="T27" s="1928"/>
      <c r="U27" s="315">
        <v>1095</v>
      </c>
      <c r="V27" s="315">
        <v>1480</v>
      </c>
      <c r="W27" s="315">
        <v>495</v>
      </c>
      <c r="X27" s="340">
        <f t="shared" si="2"/>
        <v>0.80219700000000005</v>
      </c>
      <c r="Y27" s="1929"/>
      <c r="Z27" s="316">
        <v>121.2</v>
      </c>
      <c r="AA27" s="1925"/>
      <c r="AC27" s="1399"/>
    </row>
    <row r="28" spans="1:29" s="6" customFormat="1" ht="84.75" customHeight="1" thickBot="1">
      <c r="A28" s="1508" t="s">
        <v>1639</v>
      </c>
      <c r="B28" s="1509"/>
      <c r="C28" s="1509"/>
      <c r="D28" s="1509"/>
      <c r="E28" s="1509"/>
      <c r="F28" s="1509"/>
      <c r="G28" s="1509"/>
      <c r="H28" s="1509"/>
      <c r="I28" s="1510"/>
      <c r="J28" s="1747" t="s">
        <v>1860</v>
      </c>
      <c r="K28" s="1748"/>
      <c r="L28" s="434"/>
      <c r="M28" s="511" t="s">
        <v>467</v>
      </c>
      <c r="N28" s="985"/>
      <c r="O28" s="114"/>
      <c r="P28" s="1218"/>
    </row>
    <row r="29" spans="1:29" ht="20.100000000000001" customHeight="1" thickBot="1">
      <c r="A29" s="513" t="s">
        <v>479</v>
      </c>
      <c r="B29" s="1838" t="s">
        <v>1373</v>
      </c>
      <c r="C29" s="1838" t="s">
        <v>513</v>
      </c>
      <c r="D29" s="1838" t="s">
        <v>1374</v>
      </c>
      <c r="E29" s="981">
        <v>1970</v>
      </c>
      <c r="F29" s="36">
        <v>48</v>
      </c>
      <c r="G29" s="355" t="s">
        <v>503</v>
      </c>
      <c r="H29" s="262">
        <v>29.7</v>
      </c>
      <c r="I29" s="1933"/>
      <c r="J29" s="945">
        <v>87400</v>
      </c>
      <c r="K29" s="1910">
        <f>J29+J30+J31</f>
        <v>335900</v>
      </c>
      <c r="L29" s="1930">
        <v>295900</v>
      </c>
      <c r="M29" s="80"/>
      <c r="N29" s="985"/>
      <c r="O29" s="114"/>
      <c r="R29" s="1869" t="e">
        <f>#REF!*#REF!</f>
        <v>#REF!</v>
      </c>
      <c r="S29" s="1927" t="e">
        <f>#REF!*Y29</f>
        <v>#REF!</v>
      </c>
      <c r="T29" s="1927" t="e">
        <f>#REF!*AA29</f>
        <v>#REF!</v>
      </c>
      <c r="U29" s="315">
        <v>900</v>
      </c>
      <c r="V29" s="315">
        <v>292</v>
      </c>
      <c r="W29" s="315">
        <v>900</v>
      </c>
      <c r="X29" s="340">
        <f t="shared" ref="X29:X31" si="3">(U29/1000)*(V29/1000)*(W29/1000)</f>
        <v>0.23651999999999998</v>
      </c>
      <c r="Y29" s="1929">
        <f>X29+X30+X31</f>
        <v>1.1377552500000001</v>
      </c>
      <c r="Z29" s="1014">
        <v>33.4</v>
      </c>
      <c r="AA29" s="1925">
        <f>Z29+Z30+Z31</f>
        <v>169.9</v>
      </c>
      <c r="AC29" s="1399"/>
    </row>
    <row r="30" spans="1:29" ht="20.100000000000001" customHeight="1" thickBot="1">
      <c r="A30" s="120" t="s">
        <v>1072</v>
      </c>
      <c r="B30" s="1838"/>
      <c r="C30" s="1838"/>
      <c r="D30" s="1838"/>
      <c r="E30" s="120"/>
      <c r="F30" s="120"/>
      <c r="G30" s="1000" t="s">
        <v>397</v>
      </c>
      <c r="H30" s="1001">
        <v>7</v>
      </c>
      <c r="I30" s="1933"/>
      <c r="J30" s="943">
        <v>8000</v>
      </c>
      <c r="K30" s="1883"/>
      <c r="L30" s="1930"/>
      <c r="M30" s="503"/>
      <c r="N30" s="985"/>
      <c r="O30" s="114"/>
      <c r="R30" s="1909"/>
      <c r="S30" s="1931"/>
      <c r="T30" s="1931"/>
      <c r="U30" s="315">
        <v>1035</v>
      </c>
      <c r="V30" s="315">
        <v>90</v>
      </c>
      <c r="W30" s="315">
        <v>1035</v>
      </c>
      <c r="X30" s="340">
        <f t="shared" si="3"/>
        <v>9.6410249999999975E-2</v>
      </c>
      <c r="Y30" s="1929"/>
      <c r="Z30" s="1014">
        <v>10.5</v>
      </c>
      <c r="AA30" s="1925"/>
      <c r="AC30" s="1399"/>
    </row>
    <row r="31" spans="1:29" ht="19.5" customHeight="1" thickBot="1">
      <c r="A31" s="1015" t="s">
        <v>480</v>
      </c>
      <c r="B31" s="1781"/>
      <c r="C31" s="1781"/>
      <c r="D31" s="1781"/>
      <c r="E31" s="989"/>
      <c r="F31" s="1003">
        <v>63</v>
      </c>
      <c r="G31" s="1003" t="s">
        <v>478</v>
      </c>
      <c r="H31" s="987">
        <v>112.8</v>
      </c>
      <c r="I31" s="1933"/>
      <c r="J31" s="944">
        <v>240500</v>
      </c>
      <c r="K31" s="1884"/>
      <c r="L31" s="1930"/>
      <c r="M31" s="80"/>
      <c r="N31" s="985"/>
      <c r="O31" s="114"/>
      <c r="R31" s="1870"/>
      <c r="S31" s="1928"/>
      <c r="T31" s="1928"/>
      <c r="U31" s="315">
        <v>1095</v>
      </c>
      <c r="V31" s="315">
        <v>1470</v>
      </c>
      <c r="W31" s="315">
        <v>500</v>
      </c>
      <c r="X31" s="340">
        <f t="shared" si="3"/>
        <v>0.80482500000000001</v>
      </c>
      <c r="Y31" s="1929"/>
      <c r="Z31" s="1014">
        <v>126</v>
      </c>
      <c r="AA31" s="1925"/>
      <c r="AC31" s="1399"/>
    </row>
    <row r="32" spans="1:29" ht="66.75" customHeight="1" thickBot="1">
      <c r="A32" s="1508" t="s">
        <v>1882</v>
      </c>
      <c r="B32" s="1509"/>
      <c r="C32" s="1509"/>
      <c r="D32" s="1509"/>
      <c r="E32" s="1509"/>
      <c r="F32" s="1509"/>
      <c r="G32" s="1509"/>
      <c r="H32" s="1509"/>
      <c r="I32" s="1509"/>
      <c r="J32" s="1747" t="s">
        <v>1607</v>
      </c>
      <c r="K32" s="1748"/>
      <c r="L32" s="436"/>
      <c r="N32" s="985"/>
      <c r="O32" s="114"/>
      <c r="X32" s="114"/>
      <c r="Y32" s="114"/>
      <c r="Z32" s="114"/>
      <c r="AA32" s="114"/>
    </row>
    <row r="33" spans="1:29" ht="20.100000000000001" customHeight="1" thickBot="1">
      <c r="A33" s="124" t="s">
        <v>1883</v>
      </c>
      <c r="B33" s="1834" t="s">
        <v>1625</v>
      </c>
      <c r="C33" s="1834" t="s">
        <v>1624</v>
      </c>
      <c r="D33" s="1834" t="s">
        <v>1623</v>
      </c>
      <c r="E33" s="489">
        <v>600</v>
      </c>
      <c r="F33" s="380">
        <v>30</v>
      </c>
      <c r="G33" s="381" t="s">
        <v>1514</v>
      </c>
      <c r="H33" s="490">
        <v>17.8</v>
      </c>
      <c r="I33" s="1834" t="s">
        <v>222</v>
      </c>
      <c r="J33" s="942">
        <v>45300</v>
      </c>
      <c r="K33" s="1871">
        <f>J33+J34</f>
        <v>114000</v>
      </c>
      <c r="L33" s="1926">
        <v>100500</v>
      </c>
      <c r="M33" s="503"/>
      <c r="N33" s="985"/>
      <c r="O33" s="114"/>
      <c r="R33" s="1869" t="e">
        <f>#REF!*#REF!</f>
        <v>#REF!</v>
      </c>
      <c r="S33" s="1927" t="e">
        <f>#REF!*Y33</f>
        <v>#REF!</v>
      </c>
      <c r="T33" s="1927" t="e">
        <f>#REF!*AA33</f>
        <v>#REF!</v>
      </c>
      <c r="U33" s="799">
        <v>860</v>
      </c>
      <c r="V33" s="799">
        <v>285</v>
      </c>
      <c r="W33" s="799">
        <v>540</v>
      </c>
      <c r="X33" s="340">
        <f t="shared" ref="X33:X44" si="4">(U33/1000)*(V33/1000)*(W33/1000)</f>
        <v>0.132354</v>
      </c>
      <c r="Y33" s="1929">
        <f>X33+X34</f>
        <v>0.31469459</v>
      </c>
      <c r="Z33" s="1014">
        <v>21.5</v>
      </c>
      <c r="AA33" s="1925">
        <f>Z33+Z34</f>
        <v>50.5</v>
      </c>
      <c r="AC33" s="1399"/>
    </row>
    <row r="34" spans="1:29" ht="20.100000000000001" customHeight="1" thickBot="1">
      <c r="A34" s="123" t="s">
        <v>1868</v>
      </c>
      <c r="B34" s="1782"/>
      <c r="C34" s="1782"/>
      <c r="D34" s="1788"/>
      <c r="E34" s="392"/>
      <c r="F34" s="263">
        <v>53.6</v>
      </c>
      <c r="G34" s="349" t="s">
        <v>1422</v>
      </c>
      <c r="H34" s="388">
        <v>26.6</v>
      </c>
      <c r="I34" s="1853"/>
      <c r="J34" s="944">
        <v>68700</v>
      </c>
      <c r="K34" s="1872"/>
      <c r="L34" s="1926"/>
      <c r="N34" s="985"/>
      <c r="O34" s="114"/>
      <c r="R34" s="1870"/>
      <c r="S34" s="1928"/>
      <c r="T34" s="1928"/>
      <c r="U34" s="799">
        <v>887</v>
      </c>
      <c r="V34" s="799">
        <v>610</v>
      </c>
      <c r="W34" s="799">
        <v>337</v>
      </c>
      <c r="X34" s="340">
        <f t="shared" si="4"/>
        <v>0.18234059</v>
      </c>
      <c r="Y34" s="1929"/>
      <c r="Z34" s="1014">
        <v>29</v>
      </c>
      <c r="AA34" s="1925"/>
      <c r="AC34" s="1399"/>
    </row>
    <row r="35" spans="1:29" ht="20.100000000000001" customHeight="1" thickBot="1">
      <c r="A35" s="124" t="s">
        <v>1884</v>
      </c>
      <c r="B35" s="1781" t="s">
        <v>1622</v>
      </c>
      <c r="C35" s="1781" t="s">
        <v>1621</v>
      </c>
      <c r="D35" s="1834" t="s">
        <v>1620</v>
      </c>
      <c r="E35" s="489">
        <v>911</v>
      </c>
      <c r="F35" s="380">
        <v>35</v>
      </c>
      <c r="G35" s="381" t="s">
        <v>481</v>
      </c>
      <c r="H35" s="490">
        <v>24.4</v>
      </c>
      <c r="I35" s="1853"/>
      <c r="J35" s="942">
        <v>48600</v>
      </c>
      <c r="K35" s="1871">
        <f>J35+J36</f>
        <v>131400</v>
      </c>
      <c r="L35" s="1926">
        <v>115900</v>
      </c>
      <c r="M35" s="503"/>
      <c r="N35" s="985"/>
      <c r="O35" s="114"/>
      <c r="R35" s="1869" t="e">
        <f>#REF!*#REF!</f>
        <v>#REF!</v>
      </c>
      <c r="S35" s="1927" t="e">
        <f>#REF!*Y35</f>
        <v>#REF!</v>
      </c>
      <c r="T35" s="1927" t="e">
        <f>#REF!*AA35</f>
        <v>#REF!</v>
      </c>
      <c r="U35" s="315">
        <v>1070</v>
      </c>
      <c r="V35" s="315">
        <v>280</v>
      </c>
      <c r="W35" s="315">
        <v>725</v>
      </c>
      <c r="X35" s="340">
        <f t="shared" si="4"/>
        <v>0.21721000000000001</v>
      </c>
      <c r="Y35" s="1929">
        <f>X35+X36</f>
        <v>0.42541825</v>
      </c>
      <c r="Z35" s="1014">
        <v>29.6</v>
      </c>
      <c r="AA35" s="1925">
        <f>Z35+Z36</f>
        <v>64.800000000000011</v>
      </c>
      <c r="AC35" s="1399"/>
    </row>
    <row r="36" spans="1:29" ht="20.100000000000001" customHeight="1" thickBot="1">
      <c r="A36" s="123" t="s">
        <v>1870</v>
      </c>
      <c r="B36" s="1788"/>
      <c r="C36" s="1788"/>
      <c r="D36" s="1788"/>
      <c r="E36" s="392"/>
      <c r="F36" s="263">
        <v>56</v>
      </c>
      <c r="G36" s="349" t="s">
        <v>1243</v>
      </c>
      <c r="H36" s="388">
        <v>32.5</v>
      </c>
      <c r="I36" s="1853"/>
      <c r="J36" s="944">
        <v>82800</v>
      </c>
      <c r="K36" s="1872"/>
      <c r="L36" s="1926"/>
      <c r="N36" s="985"/>
      <c r="O36" s="114"/>
      <c r="R36" s="1870"/>
      <c r="S36" s="1928"/>
      <c r="T36" s="1928"/>
      <c r="U36" s="315">
        <v>915</v>
      </c>
      <c r="V36" s="315">
        <v>615</v>
      </c>
      <c r="W36" s="315">
        <v>370</v>
      </c>
      <c r="X36" s="340">
        <f t="shared" si="4"/>
        <v>0.20820825000000001</v>
      </c>
      <c r="Y36" s="1929"/>
      <c r="Z36" s="1014">
        <v>35.200000000000003</v>
      </c>
      <c r="AA36" s="1925"/>
      <c r="AC36" s="1399"/>
    </row>
    <row r="37" spans="1:29" ht="20.100000000000001" customHeight="1" thickBot="1">
      <c r="A37" s="122" t="s">
        <v>1885</v>
      </c>
      <c r="B37" s="1834" t="s">
        <v>1619</v>
      </c>
      <c r="C37" s="1834" t="s">
        <v>1618</v>
      </c>
      <c r="D37" s="1834" t="s">
        <v>1617</v>
      </c>
      <c r="E37" s="389">
        <v>1229</v>
      </c>
      <c r="F37" s="346">
        <v>41</v>
      </c>
      <c r="G37" s="390" t="s">
        <v>1616</v>
      </c>
      <c r="H37" s="391">
        <v>32.299999999999997</v>
      </c>
      <c r="I37" s="1853"/>
      <c r="J37" s="945">
        <v>61200</v>
      </c>
      <c r="K37" s="1871">
        <f>J37+J38</f>
        <v>168000</v>
      </c>
      <c r="L37" s="1926">
        <v>147900</v>
      </c>
      <c r="M37" s="503"/>
      <c r="N37" s="985"/>
      <c r="O37" s="114"/>
      <c r="R37" s="1869" t="e">
        <f>#REF!*#REF!</f>
        <v>#REF!</v>
      </c>
      <c r="S37" s="1927" t="e">
        <f>#REF!*Y37</f>
        <v>#REF!</v>
      </c>
      <c r="T37" s="1927" t="e">
        <f>#REF!*AA37</f>
        <v>#REF!</v>
      </c>
      <c r="U37" s="315">
        <v>1305</v>
      </c>
      <c r="V37" s="315">
        <v>315</v>
      </c>
      <c r="W37" s="315">
        <v>805</v>
      </c>
      <c r="X37" s="340">
        <f t="shared" si="4"/>
        <v>0.33091537500000001</v>
      </c>
      <c r="Y37" s="1929">
        <f>X37+X38</f>
        <v>0.62396277500000008</v>
      </c>
      <c r="Z37" s="1014">
        <v>39.1</v>
      </c>
      <c r="AA37" s="1925">
        <f>Z37+Z38</f>
        <v>86</v>
      </c>
      <c r="AC37" s="1399"/>
    </row>
    <row r="38" spans="1:29" ht="20.100000000000001" customHeight="1" thickBot="1">
      <c r="A38" s="123" t="s">
        <v>1875</v>
      </c>
      <c r="B38" s="1788"/>
      <c r="C38" s="1788"/>
      <c r="D38" s="1788"/>
      <c r="E38" s="392"/>
      <c r="F38" s="263">
        <v>60</v>
      </c>
      <c r="G38" s="349" t="s">
        <v>1238</v>
      </c>
      <c r="H38" s="388">
        <v>43.9</v>
      </c>
      <c r="I38" s="1853"/>
      <c r="J38" s="944">
        <v>106800</v>
      </c>
      <c r="K38" s="1872"/>
      <c r="L38" s="1926"/>
      <c r="N38" s="985"/>
      <c r="O38" s="114"/>
      <c r="R38" s="1870"/>
      <c r="S38" s="1928"/>
      <c r="T38" s="1928"/>
      <c r="U38" s="315">
        <v>995</v>
      </c>
      <c r="V38" s="315">
        <v>740</v>
      </c>
      <c r="W38" s="315">
        <v>398</v>
      </c>
      <c r="X38" s="340">
        <f t="shared" si="4"/>
        <v>0.29304740000000001</v>
      </c>
      <c r="Y38" s="1929"/>
      <c r="Z38" s="1014">
        <v>46.9</v>
      </c>
      <c r="AA38" s="1925"/>
      <c r="AC38" s="1399"/>
    </row>
    <row r="39" spans="1:29" ht="20.100000000000001" customHeight="1" thickBot="1">
      <c r="A39" s="122" t="s">
        <v>1886</v>
      </c>
      <c r="B39" s="1834" t="s">
        <v>1600</v>
      </c>
      <c r="C39" s="1834" t="s">
        <v>1615</v>
      </c>
      <c r="D39" s="1834" t="s">
        <v>1614</v>
      </c>
      <c r="E39" s="389">
        <v>2100</v>
      </c>
      <c r="F39" s="346">
        <v>47</v>
      </c>
      <c r="G39" s="390" t="s">
        <v>483</v>
      </c>
      <c r="H39" s="391">
        <v>40.5</v>
      </c>
      <c r="I39" s="1853"/>
      <c r="J39" s="942">
        <v>87000</v>
      </c>
      <c r="K39" s="1871">
        <f>J39+J40</f>
        <v>258800</v>
      </c>
      <c r="L39" s="1926">
        <v>227900</v>
      </c>
      <c r="M39" s="503"/>
      <c r="N39" s="985"/>
      <c r="O39" s="114"/>
      <c r="R39" s="1869" t="e">
        <f>#REF!*#REF!</f>
        <v>#REF!</v>
      </c>
      <c r="S39" s="1927" t="e">
        <f>#REF!*Y39</f>
        <v>#REF!</v>
      </c>
      <c r="T39" s="1927" t="e">
        <f>#REF!*AA39</f>
        <v>#REF!</v>
      </c>
      <c r="U39" s="315">
        <v>1570</v>
      </c>
      <c r="V39" s="315">
        <v>330</v>
      </c>
      <c r="W39" s="315">
        <v>805</v>
      </c>
      <c r="X39" s="340">
        <f t="shared" si="4"/>
        <v>0.41707050000000001</v>
      </c>
      <c r="Y39" s="1929">
        <f>X39+X40</f>
        <v>0.89939550000000001</v>
      </c>
      <c r="Z39" s="1014">
        <v>48.2</v>
      </c>
      <c r="AA39" s="1925">
        <f>Z39+Z40</f>
        <v>133.19999999999999</v>
      </c>
      <c r="AC39" s="1399"/>
    </row>
    <row r="40" spans="1:29" ht="20.100000000000001" customHeight="1" thickBot="1">
      <c r="A40" s="514" t="s">
        <v>1877</v>
      </c>
      <c r="B40" s="1788"/>
      <c r="C40" s="1788"/>
      <c r="D40" s="1788"/>
      <c r="E40" s="365"/>
      <c r="F40" s="263">
        <v>63</v>
      </c>
      <c r="G40" s="349" t="s">
        <v>360</v>
      </c>
      <c r="H40" s="263">
        <v>80.5</v>
      </c>
      <c r="I40" s="1853"/>
      <c r="J40" s="955">
        <v>171800</v>
      </c>
      <c r="K40" s="1872"/>
      <c r="L40" s="1926"/>
      <c r="M40" s="782"/>
      <c r="N40" s="985"/>
      <c r="O40" s="114"/>
      <c r="R40" s="1870"/>
      <c r="S40" s="1928"/>
      <c r="T40" s="1928"/>
      <c r="U40" s="315">
        <v>1090</v>
      </c>
      <c r="V40" s="315">
        <v>885</v>
      </c>
      <c r="W40" s="315">
        <v>500</v>
      </c>
      <c r="X40" s="340">
        <f t="shared" si="4"/>
        <v>0.48232500000000006</v>
      </c>
      <c r="Y40" s="1929"/>
      <c r="Z40" s="1014">
        <v>85</v>
      </c>
      <c r="AA40" s="1925"/>
      <c r="AC40" s="1399"/>
    </row>
    <row r="41" spans="1:29" ht="20.100000000000001" customHeight="1" thickBot="1">
      <c r="A41" s="122" t="s">
        <v>1887</v>
      </c>
      <c r="B41" s="1834" t="s">
        <v>1613</v>
      </c>
      <c r="C41" s="1834" t="s">
        <v>1612</v>
      </c>
      <c r="D41" s="1834" t="s">
        <v>1611</v>
      </c>
      <c r="E41" s="389">
        <v>2400</v>
      </c>
      <c r="F41" s="346">
        <v>47</v>
      </c>
      <c r="G41" s="390" t="s">
        <v>484</v>
      </c>
      <c r="H41" s="391">
        <v>47.6</v>
      </c>
      <c r="I41" s="1853"/>
      <c r="J41" s="942">
        <v>96000</v>
      </c>
      <c r="K41" s="1874">
        <f>J41+J42</f>
        <v>281500</v>
      </c>
      <c r="L41" s="1926">
        <v>247900</v>
      </c>
      <c r="M41" s="503"/>
      <c r="N41" s="985"/>
      <c r="O41" s="114"/>
      <c r="R41" s="1869" t="e">
        <f>#REF!*#REF!</f>
        <v>#REF!</v>
      </c>
      <c r="S41" s="1927" t="e">
        <f>#REF!*Y41</f>
        <v>#REF!</v>
      </c>
      <c r="T41" s="1927" t="e">
        <f>#REF!*AA41</f>
        <v>#REF!</v>
      </c>
      <c r="U41" s="315">
        <v>1405</v>
      </c>
      <c r="V41" s="315">
        <v>365</v>
      </c>
      <c r="W41" s="315">
        <v>915</v>
      </c>
      <c r="X41" s="340">
        <f t="shared" si="4"/>
        <v>0.469234875</v>
      </c>
      <c r="Y41" s="1929">
        <f>X41+X42</f>
        <v>1.271431875</v>
      </c>
      <c r="Z41" s="1014">
        <v>55.8</v>
      </c>
      <c r="AA41" s="1925">
        <f>Z41+Z42</f>
        <v>174.1</v>
      </c>
      <c r="AC41" s="1399"/>
    </row>
    <row r="42" spans="1:29" ht="20.100000000000001" customHeight="1" thickBot="1">
      <c r="A42" s="123" t="s">
        <v>1879</v>
      </c>
      <c r="B42" s="1788"/>
      <c r="C42" s="1788"/>
      <c r="D42" s="1788"/>
      <c r="E42" s="392"/>
      <c r="F42" s="263">
        <v>63.5</v>
      </c>
      <c r="G42" s="349" t="s">
        <v>710</v>
      </c>
      <c r="H42" s="388">
        <v>103.7</v>
      </c>
      <c r="I42" s="1853"/>
      <c r="J42" s="944">
        <v>185500</v>
      </c>
      <c r="K42" s="1872"/>
      <c r="L42" s="1926"/>
      <c r="M42" s="503"/>
      <c r="N42" s="985"/>
      <c r="O42" s="114"/>
      <c r="R42" s="1870"/>
      <c r="S42" s="1928"/>
      <c r="T42" s="1928"/>
      <c r="U42" s="315">
        <v>1095</v>
      </c>
      <c r="V42" s="315">
        <v>1480</v>
      </c>
      <c r="W42" s="315">
        <v>495</v>
      </c>
      <c r="X42" s="340">
        <f t="shared" si="4"/>
        <v>0.80219700000000005</v>
      </c>
      <c r="Y42" s="1929"/>
      <c r="Z42" s="1014">
        <v>118.3</v>
      </c>
      <c r="AA42" s="1925"/>
      <c r="AC42" s="1399"/>
    </row>
    <row r="43" spans="1:29" ht="20.100000000000001" customHeight="1" thickBot="1">
      <c r="A43" s="122" t="s">
        <v>1888</v>
      </c>
      <c r="B43" s="1834" t="s">
        <v>1610</v>
      </c>
      <c r="C43" s="1834" t="s">
        <v>1609</v>
      </c>
      <c r="D43" s="1834" t="s">
        <v>1608</v>
      </c>
      <c r="E43" s="389">
        <v>2600</v>
      </c>
      <c r="F43" s="346">
        <v>47</v>
      </c>
      <c r="G43" s="390" t="s">
        <v>484</v>
      </c>
      <c r="H43" s="391">
        <v>47.4</v>
      </c>
      <c r="I43" s="1853"/>
      <c r="J43" s="942">
        <v>109700</v>
      </c>
      <c r="K43" s="1874">
        <f>J43+J44</f>
        <v>350200</v>
      </c>
      <c r="L43" s="1926">
        <v>308500</v>
      </c>
      <c r="M43" s="503"/>
      <c r="N43" s="985"/>
      <c r="O43" s="114"/>
      <c r="R43" s="1869" t="e">
        <f>#REF!*#REF!</f>
        <v>#REF!</v>
      </c>
      <c r="S43" s="1927" t="e">
        <f>#REF!*Y43</f>
        <v>#REF!</v>
      </c>
      <c r="T43" s="1927" t="e">
        <f>#REF!*AA43</f>
        <v>#REF!</v>
      </c>
      <c r="U43" s="315">
        <v>1405</v>
      </c>
      <c r="V43" s="315">
        <v>365</v>
      </c>
      <c r="W43" s="315">
        <v>915</v>
      </c>
      <c r="X43" s="340">
        <f t="shared" si="4"/>
        <v>0.469234875</v>
      </c>
      <c r="Y43" s="1929">
        <f>X43+X44</f>
        <v>1.271431875</v>
      </c>
      <c r="Z43" s="1014">
        <v>56.1</v>
      </c>
      <c r="AA43" s="1925">
        <f>Z43+Z44</f>
        <v>177.3</v>
      </c>
      <c r="AC43" s="1399"/>
    </row>
    <row r="44" spans="1:29" ht="20.100000000000001" customHeight="1" thickBot="1">
      <c r="A44" s="123" t="s">
        <v>1881</v>
      </c>
      <c r="B44" s="1788"/>
      <c r="C44" s="1788"/>
      <c r="D44" s="1788"/>
      <c r="E44" s="392"/>
      <c r="F44" s="263">
        <v>64</v>
      </c>
      <c r="G44" s="349" t="s">
        <v>710</v>
      </c>
      <c r="H44" s="388">
        <v>107</v>
      </c>
      <c r="I44" s="1788"/>
      <c r="J44" s="944">
        <v>240500</v>
      </c>
      <c r="K44" s="1872"/>
      <c r="L44" s="1926"/>
      <c r="N44" s="985"/>
      <c r="O44" s="114"/>
      <c r="R44" s="1870"/>
      <c r="S44" s="1928"/>
      <c r="T44" s="1928"/>
      <c r="U44" s="315">
        <v>1095</v>
      </c>
      <c r="V44" s="315">
        <v>1480</v>
      </c>
      <c r="W44" s="315">
        <v>495</v>
      </c>
      <c r="X44" s="340">
        <f t="shared" si="4"/>
        <v>0.80219700000000005</v>
      </c>
      <c r="Y44" s="1929"/>
      <c r="Z44" s="1014">
        <v>121.2</v>
      </c>
      <c r="AA44" s="1925"/>
      <c r="AC44" s="1399"/>
    </row>
    <row r="45" spans="1:29" ht="63" customHeight="1" thickBot="1">
      <c r="A45" s="1508" t="s">
        <v>1626</v>
      </c>
      <c r="B45" s="1509"/>
      <c r="C45" s="1509"/>
      <c r="D45" s="1509"/>
      <c r="E45" s="1509"/>
      <c r="F45" s="1509"/>
      <c r="G45" s="1509"/>
      <c r="H45" s="1509"/>
      <c r="I45" s="1509"/>
      <c r="J45" s="1747" t="s">
        <v>1323</v>
      </c>
      <c r="K45" s="1748"/>
      <c r="L45" s="436"/>
      <c r="M45" s="511" t="s">
        <v>467</v>
      </c>
      <c r="N45" s="985"/>
      <c r="O45" s="114"/>
      <c r="X45" s="114"/>
      <c r="Y45" s="114"/>
      <c r="Z45" s="114"/>
      <c r="AA45" s="114"/>
    </row>
    <row r="46" spans="1:29" ht="20.100000000000001" customHeight="1" thickBot="1">
      <c r="A46" s="124" t="s">
        <v>2062</v>
      </c>
      <c r="B46" s="1834" t="s">
        <v>2064</v>
      </c>
      <c r="C46" s="1834" t="s">
        <v>2065</v>
      </c>
      <c r="D46" s="1834" t="s">
        <v>2066</v>
      </c>
      <c r="E46" s="489">
        <v>2400</v>
      </c>
      <c r="F46" s="533">
        <v>48</v>
      </c>
      <c r="G46" s="381" t="s">
        <v>484</v>
      </c>
      <c r="H46" s="490">
        <v>47.6</v>
      </c>
      <c r="I46" s="1853"/>
      <c r="J46" s="942">
        <v>81600</v>
      </c>
      <c r="K46" s="1871">
        <f>J46+J47</f>
        <v>239300</v>
      </c>
      <c r="L46" s="1926">
        <v>210900</v>
      </c>
      <c r="M46" s="503"/>
      <c r="N46" s="1300"/>
      <c r="O46" s="114"/>
      <c r="R46" s="1869" t="e">
        <f>#REF!*#REF!</f>
        <v>#REF!</v>
      </c>
      <c r="S46" s="1927" t="e">
        <f>#REF!*Y46</f>
        <v>#REF!</v>
      </c>
      <c r="T46" s="1927" t="e">
        <f>#REF!*AA46</f>
        <v>#REF!</v>
      </c>
      <c r="U46" s="315">
        <v>1405</v>
      </c>
      <c r="V46" s="315">
        <v>355</v>
      </c>
      <c r="W46" s="315">
        <v>915</v>
      </c>
      <c r="X46" s="340">
        <f t="shared" ref="X46:X47" si="5">(U46/1000)*(V46/1000)*(W46/1000)</f>
        <v>0.456379125</v>
      </c>
      <c r="Y46" s="1929">
        <f>X46+X47</f>
        <v>1.2612041249999999</v>
      </c>
      <c r="Z46" s="316">
        <v>55.8</v>
      </c>
      <c r="AA46" s="1925">
        <f>Z46+Z47</f>
        <v>177</v>
      </c>
      <c r="AC46" s="1399"/>
    </row>
    <row r="47" spans="1:29" ht="20.100000000000001" customHeight="1" thickBot="1">
      <c r="A47" s="123" t="s">
        <v>2063</v>
      </c>
      <c r="B47" s="1788"/>
      <c r="C47" s="1788"/>
      <c r="D47" s="1788"/>
      <c r="E47" s="392"/>
      <c r="F47" s="349">
        <v>65</v>
      </c>
      <c r="G47" s="349" t="s">
        <v>478</v>
      </c>
      <c r="H47" s="1305">
        <v>108.1</v>
      </c>
      <c r="I47" s="1788"/>
      <c r="J47" s="944">
        <v>157700</v>
      </c>
      <c r="K47" s="1872"/>
      <c r="L47" s="1926"/>
      <c r="N47" s="1300"/>
      <c r="O47" s="114"/>
      <c r="R47" s="1870"/>
      <c r="S47" s="1928"/>
      <c r="T47" s="1928"/>
      <c r="U47" s="315">
        <v>1095</v>
      </c>
      <c r="V47" s="315">
        <v>1470</v>
      </c>
      <c r="W47" s="315">
        <v>500</v>
      </c>
      <c r="X47" s="340">
        <f t="shared" si="5"/>
        <v>0.80482500000000001</v>
      </c>
      <c r="Y47" s="1929"/>
      <c r="Z47" s="316">
        <v>121.2</v>
      </c>
      <c r="AA47" s="1925"/>
      <c r="AC47" s="1399"/>
    </row>
    <row r="48" spans="1:29" ht="75.75" customHeight="1" thickBot="1">
      <c r="A48" s="1447" t="s">
        <v>1889</v>
      </c>
      <c r="B48" s="1448"/>
      <c r="C48" s="1448"/>
      <c r="D48" s="1448"/>
      <c r="E48" s="1448"/>
      <c r="F48" s="1448"/>
      <c r="G48" s="1448"/>
      <c r="H48" s="1448"/>
      <c r="I48" s="1449"/>
      <c r="J48" s="1747" t="s">
        <v>1607</v>
      </c>
      <c r="K48" s="1748"/>
      <c r="L48" s="435"/>
      <c r="M48" s="202"/>
      <c r="N48" s="985"/>
      <c r="O48" s="114"/>
      <c r="R48" s="1"/>
      <c r="S48" s="1"/>
      <c r="T48" s="1"/>
      <c r="U48" s="1"/>
      <c r="V48" s="1"/>
      <c r="W48" s="1"/>
      <c r="X48" s="115"/>
      <c r="Y48" s="115"/>
      <c r="Z48" s="114"/>
      <c r="AA48" s="115"/>
    </row>
    <row r="49" spans="1:29" ht="20.100000000000001" customHeight="1" thickBot="1">
      <c r="A49" s="280" t="s">
        <v>1890</v>
      </c>
      <c r="B49" s="1834" t="s">
        <v>1606</v>
      </c>
      <c r="C49" s="1834" t="s">
        <v>1605</v>
      </c>
      <c r="D49" s="1834" t="s">
        <v>1604</v>
      </c>
      <c r="E49" s="43">
        <v>958</v>
      </c>
      <c r="F49" s="380">
        <v>37</v>
      </c>
      <c r="G49" s="381" t="s">
        <v>357</v>
      </c>
      <c r="H49" s="490">
        <v>28</v>
      </c>
      <c r="I49" s="1810" t="s">
        <v>222</v>
      </c>
      <c r="J49" s="951">
        <v>45200</v>
      </c>
      <c r="K49" s="1871">
        <f>J49+J50</f>
        <v>128000</v>
      </c>
      <c r="L49" s="1926">
        <v>112900</v>
      </c>
      <c r="M49" s="205"/>
      <c r="N49" s="985"/>
      <c r="O49" s="114"/>
      <c r="R49" s="1869" t="e">
        <f>#REF!*#REF!</f>
        <v>#REF!</v>
      </c>
      <c r="S49" s="1927" t="e">
        <f>#REF!*Y49</f>
        <v>#REF!</v>
      </c>
      <c r="T49" s="1927" t="e">
        <f>#REF!*AA49</f>
        <v>#REF!</v>
      </c>
      <c r="U49" s="315">
        <v>1145</v>
      </c>
      <c r="V49" s="315">
        <v>318</v>
      </c>
      <c r="W49" s="315">
        <v>755</v>
      </c>
      <c r="X49" s="340">
        <f t="shared" ref="X49:X58" si="6">(U49/1000)*(V49/1000)*(W49/1000)</f>
        <v>0.27490304999999998</v>
      </c>
      <c r="Y49" s="1929">
        <f>X49+X50</f>
        <v>0.48311130000000002</v>
      </c>
      <c r="Z49" s="1014">
        <v>33.299999999999997</v>
      </c>
      <c r="AA49" s="1925">
        <f>Z49+Z50</f>
        <v>68.5</v>
      </c>
      <c r="AC49" s="1399"/>
    </row>
    <row r="50" spans="1:29" ht="20.100000000000001" customHeight="1" thickBot="1">
      <c r="A50" s="123" t="s">
        <v>1870</v>
      </c>
      <c r="B50" s="1788"/>
      <c r="C50" s="1788"/>
      <c r="D50" s="1788"/>
      <c r="E50" s="392"/>
      <c r="F50" s="263">
        <v>56</v>
      </c>
      <c r="G50" s="349" t="s">
        <v>1243</v>
      </c>
      <c r="H50" s="388">
        <v>32.5</v>
      </c>
      <c r="I50" s="1808"/>
      <c r="J50" s="944">
        <v>82800</v>
      </c>
      <c r="K50" s="1872"/>
      <c r="L50" s="1926"/>
      <c r="M50" s="205"/>
      <c r="N50" s="985"/>
      <c r="O50" s="114"/>
      <c r="R50" s="1870"/>
      <c r="S50" s="1928"/>
      <c r="T50" s="1928"/>
      <c r="U50" s="315">
        <v>915</v>
      </c>
      <c r="V50" s="315">
        <v>615</v>
      </c>
      <c r="W50" s="315">
        <v>370</v>
      </c>
      <c r="X50" s="340">
        <f t="shared" si="6"/>
        <v>0.20820825000000001</v>
      </c>
      <c r="Y50" s="1929"/>
      <c r="Z50" s="1014">
        <v>35.200000000000003</v>
      </c>
      <c r="AA50" s="1925"/>
      <c r="AC50" s="1399"/>
    </row>
    <row r="51" spans="1:29" ht="19.5" customHeight="1" thickBot="1">
      <c r="A51" s="282" t="s">
        <v>1891</v>
      </c>
      <c r="B51" s="1834" t="s">
        <v>1603</v>
      </c>
      <c r="C51" s="1834" t="s">
        <v>1602</v>
      </c>
      <c r="D51" s="1834" t="s">
        <v>1601</v>
      </c>
      <c r="E51" s="36">
        <v>1192</v>
      </c>
      <c r="F51" s="346">
        <v>43</v>
      </c>
      <c r="G51" s="390" t="s">
        <v>357</v>
      </c>
      <c r="H51" s="391">
        <v>28</v>
      </c>
      <c r="I51" s="1808"/>
      <c r="J51" s="952">
        <v>57300</v>
      </c>
      <c r="K51" s="1871">
        <f>J51+J52</f>
        <v>164100</v>
      </c>
      <c r="L51" s="1926">
        <v>144500</v>
      </c>
      <c r="M51" s="205"/>
      <c r="N51" s="985"/>
      <c r="O51" s="114"/>
      <c r="R51" s="1869" t="e">
        <f>#REF!*#REF!</f>
        <v>#REF!</v>
      </c>
      <c r="S51" s="1927" t="e">
        <f>#REF!*Y51</f>
        <v>#REF!</v>
      </c>
      <c r="T51" s="1927" t="e">
        <f>#REF!*AA51</f>
        <v>#REF!</v>
      </c>
      <c r="U51" s="315">
        <v>1145</v>
      </c>
      <c r="V51" s="315">
        <v>318</v>
      </c>
      <c r="W51" s="315">
        <v>755</v>
      </c>
      <c r="X51" s="340">
        <f t="shared" si="6"/>
        <v>0.27490304999999998</v>
      </c>
      <c r="Y51" s="1929">
        <f>X51+X52</f>
        <v>0.56795045</v>
      </c>
      <c r="Z51" s="1014">
        <v>33.1</v>
      </c>
      <c r="AA51" s="1925">
        <f>Z51+Z52</f>
        <v>80</v>
      </c>
      <c r="AC51" s="1399"/>
    </row>
    <row r="52" spans="1:29" ht="19.5" customHeight="1" thickBot="1">
      <c r="A52" s="123" t="s">
        <v>1875</v>
      </c>
      <c r="B52" s="1788"/>
      <c r="C52" s="1788"/>
      <c r="D52" s="1788"/>
      <c r="E52" s="392"/>
      <c r="F52" s="263">
        <v>60</v>
      </c>
      <c r="G52" s="349" t="s">
        <v>1238</v>
      </c>
      <c r="H52" s="388">
        <v>43.9</v>
      </c>
      <c r="I52" s="1808"/>
      <c r="J52" s="944">
        <v>106800</v>
      </c>
      <c r="K52" s="1872"/>
      <c r="L52" s="1926"/>
      <c r="M52" s="205"/>
      <c r="N52" s="985"/>
      <c r="O52" s="114"/>
      <c r="R52" s="1870"/>
      <c r="S52" s="1928"/>
      <c r="T52" s="1928"/>
      <c r="U52" s="315">
        <v>995</v>
      </c>
      <c r="V52" s="315">
        <v>740</v>
      </c>
      <c r="W52" s="315">
        <v>398</v>
      </c>
      <c r="X52" s="340">
        <f t="shared" si="6"/>
        <v>0.29304740000000001</v>
      </c>
      <c r="Y52" s="1929"/>
      <c r="Z52" s="1014">
        <v>46.9</v>
      </c>
      <c r="AA52" s="1925"/>
      <c r="AC52" s="1399"/>
    </row>
    <row r="53" spans="1:29" ht="19.5" customHeight="1" thickBot="1">
      <c r="A53" s="280" t="s">
        <v>1892</v>
      </c>
      <c r="B53" s="1834" t="s">
        <v>1600</v>
      </c>
      <c r="C53" s="1834" t="s">
        <v>1599</v>
      </c>
      <c r="D53" s="1834" t="s">
        <v>1598</v>
      </c>
      <c r="E53" s="43">
        <v>1955</v>
      </c>
      <c r="F53" s="346">
        <v>45</v>
      </c>
      <c r="G53" s="390" t="s">
        <v>358</v>
      </c>
      <c r="H53" s="391">
        <v>41.5</v>
      </c>
      <c r="I53" s="1808"/>
      <c r="J53" s="951">
        <v>89500</v>
      </c>
      <c r="K53" s="1871">
        <f>J53+J54</f>
        <v>261300</v>
      </c>
      <c r="L53" s="1926">
        <v>229900</v>
      </c>
      <c r="M53" s="205"/>
      <c r="N53" s="985"/>
      <c r="O53" s="114"/>
      <c r="R53" s="1869" t="e">
        <f>#REF!*#REF!</f>
        <v>#REF!</v>
      </c>
      <c r="S53" s="1927" t="e">
        <f>#REF!*Y53</f>
        <v>#REF!</v>
      </c>
      <c r="T53" s="1927" t="e">
        <f>#REF!*AA53</f>
        <v>#REF!</v>
      </c>
      <c r="U53" s="315">
        <v>1725</v>
      </c>
      <c r="V53" s="315">
        <v>318</v>
      </c>
      <c r="W53" s="315">
        <v>755</v>
      </c>
      <c r="X53" s="340">
        <f t="shared" si="6"/>
        <v>0.41415524999999997</v>
      </c>
      <c r="Y53" s="1929">
        <f>X53+X54</f>
        <v>0.89648024999999998</v>
      </c>
      <c r="Z53" s="1014">
        <v>48</v>
      </c>
      <c r="AA53" s="1925">
        <f>Z53+Z54</f>
        <v>133</v>
      </c>
      <c r="AC53" s="1399"/>
    </row>
    <row r="54" spans="1:29" ht="19.5" customHeight="1" thickBot="1">
      <c r="A54" s="514" t="s">
        <v>1877</v>
      </c>
      <c r="B54" s="1788"/>
      <c r="C54" s="1788"/>
      <c r="D54" s="1788"/>
      <c r="E54" s="365"/>
      <c r="F54" s="263">
        <v>63</v>
      </c>
      <c r="G54" s="349" t="s">
        <v>360</v>
      </c>
      <c r="H54" s="263">
        <v>80.5</v>
      </c>
      <c r="I54" s="1808"/>
      <c r="J54" s="955">
        <v>171800</v>
      </c>
      <c r="K54" s="1872"/>
      <c r="L54" s="1926"/>
      <c r="M54" s="782"/>
      <c r="N54" s="985"/>
      <c r="O54" s="114"/>
      <c r="R54" s="1870"/>
      <c r="S54" s="1928"/>
      <c r="T54" s="1928"/>
      <c r="U54" s="315">
        <v>1090</v>
      </c>
      <c r="V54" s="315">
        <v>885</v>
      </c>
      <c r="W54" s="315">
        <v>500</v>
      </c>
      <c r="X54" s="340">
        <f t="shared" si="6"/>
        <v>0.48232500000000006</v>
      </c>
      <c r="Y54" s="1929"/>
      <c r="Z54" s="1014">
        <v>85</v>
      </c>
      <c r="AA54" s="1925"/>
      <c r="AC54" s="1399"/>
    </row>
    <row r="55" spans="1:29" ht="19.5" customHeight="1" thickBot="1">
      <c r="A55" s="282" t="s">
        <v>1893</v>
      </c>
      <c r="B55" s="1834" t="s">
        <v>1597</v>
      </c>
      <c r="C55" s="1834" t="s">
        <v>1596</v>
      </c>
      <c r="D55" s="1834" t="s">
        <v>1595</v>
      </c>
      <c r="E55" s="36">
        <v>2100</v>
      </c>
      <c r="F55" s="346">
        <v>46</v>
      </c>
      <c r="G55" s="390" t="s">
        <v>358</v>
      </c>
      <c r="H55" s="391">
        <v>41.7</v>
      </c>
      <c r="I55" s="1808"/>
      <c r="J55" s="951">
        <v>92400</v>
      </c>
      <c r="K55" s="1871">
        <f>J55+J56</f>
        <v>277900</v>
      </c>
      <c r="L55" s="1926">
        <v>244900</v>
      </c>
      <c r="M55" s="205"/>
      <c r="N55" s="985"/>
      <c r="O55" s="114"/>
      <c r="R55" s="1869" t="e">
        <f>#REF!*#REF!</f>
        <v>#REF!</v>
      </c>
      <c r="S55" s="1927" t="e">
        <f>#REF!*Y55</f>
        <v>#REF!</v>
      </c>
      <c r="T55" s="1927" t="e">
        <f>#REF!*AA55</f>
        <v>#REF!</v>
      </c>
      <c r="U55" s="315">
        <v>1725</v>
      </c>
      <c r="V55" s="315">
        <v>318</v>
      </c>
      <c r="W55" s="315">
        <v>755</v>
      </c>
      <c r="X55" s="340">
        <f t="shared" si="6"/>
        <v>0.41415524999999997</v>
      </c>
      <c r="Y55" s="1929">
        <f>X55+X56</f>
        <v>1.2163522499999999</v>
      </c>
      <c r="Z55" s="1014">
        <v>48.5</v>
      </c>
      <c r="AA55" s="1925">
        <f>Z55+Z56</f>
        <v>166.8</v>
      </c>
      <c r="AC55" s="1399"/>
    </row>
    <row r="56" spans="1:29" ht="19.5" customHeight="1" thickBot="1">
      <c r="A56" s="123" t="s">
        <v>1879</v>
      </c>
      <c r="B56" s="1788"/>
      <c r="C56" s="1788"/>
      <c r="D56" s="1788"/>
      <c r="E56" s="392"/>
      <c r="F56" s="263">
        <v>63.5</v>
      </c>
      <c r="G56" s="349" t="s">
        <v>710</v>
      </c>
      <c r="H56" s="388">
        <v>103.7</v>
      </c>
      <c r="I56" s="1808"/>
      <c r="J56" s="944">
        <v>185500</v>
      </c>
      <c r="K56" s="1872"/>
      <c r="L56" s="1926"/>
      <c r="M56" s="205"/>
      <c r="N56" s="985"/>
      <c r="O56" s="114"/>
      <c r="R56" s="1870"/>
      <c r="S56" s="1928"/>
      <c r="T56" s="1928"/>
      <c r="U56" s="315">
        <v>1095</v>
      </c>
      <c r="V56" s="315">
        <v>1480</v>
      </c>
      <c r="W56" s="315">
        <v>495</v>
      </c>
      <c r="X56" s="340">
        <f t="shared" si="6"/>
        <v>0.80219700000000005</v>
      </c>
      <c r="Y56" s="1929"/>
      <c r="Z56" s="1014">
        <v>118.3</v>
      </c>
      <c r="AA56" s="1925"/>
      <c r="AC56" s="1399"/>
    </row>
    <row r="57" spans="1:29" ht="19.5" customHeight="1" thickBot="1">
      <c r="A57" s="282" t="s">
        <v>1894</v>
      </c>
      <c r="B57" s="1834" t="s">
        <v>1594</v>
      </c>
      <c r="C57" s="1834" t="s">
        <v>1593</v>
      </c>
      <c r="D57" s="1834" t="s">
        <v>1592</v>
      </c>
      <c r="E57" s="36">
        <v>2200</v>
      </c>
      <c r="F57" s="346">
        <v>48</v>
      </c>
      <c r="G57" s="390" t="s">
        <v>358</v>
      </c>
      <c r="H57" s="391">
        <v>42.3</v>
      </c>
      <c r="I57" s="1808"/>
      <c r="J57" s="952">
        <v>110200</v>
      </c>
      <c r="K57" s="1874">
        <f>J57+J58</f>
        <v>350700</v>
      </c>
      <c r="L57" s="1926">
        <v>308900</v>
      </c>
      <c r="M57" s="205"/>
      <c r="N57" s="985"/>
      <c r="O57" s="114"/>
      <c r="R57" s="1869" t="e">
        <f>#REF!*#REF!</f>
        <v>#REF!</v>
      </c>
      <c r="S57" s="1927" t="e">
        <f>#REF!*Y57</f>
        <v>#REF!</v>
      </c>
      <c r="T57" s="1927" t="e">
        <f>#REF!*AA57</f>
        <v>#REF!</v>
      </c>
      <c r="U57" s="315">
        <v>1725</v>
      </c>
      <c r="V57" s="315">
        <v>318</v>
      </c>
      <c r="W57" s="315">
        <v>755</v>
      </c>
      <c r="X57" s="340">
        <f t="shared" si="6"/>
        <v>0.41415524999999997</v>
      </c>
      <c r="Y57" s="1929">
        <f>X57+X58</f>
        <v>1.2163522499999999</v>
      </c>
      <c r="Z57" s="1014">
        <v>49.2</v>
      </c>
      <c r="AA57" s="1925">
        <f>Z57+Z58</f>
        <v>170.4</v>
      </c>
      <c r="AC57" s="1399"/>
    </row>
    <row r="58" spans="1:29" ht="19.5" customHeight="1" thickBot="1">
      <c r="A58" s="123" t="s">
        <v>1881</v>
      </c>
      <c r="B58" s="1788"/>
      <c r="C58" s="1788"/>
      <c r="D58" s="1788"/>
      <c r="E58" s="392"/>
      <c r="F58" s="263">
        <v>64</v>
      </c>
      <c r="G58" s="349" t="s">
        <v>710</v>
      </c>
      <c r="H58" s="388">
        <v>107</v>
      </c>
      <c r="I58" s="1809"/>
      <c r="J58" s="944">
        <v>240500</v>
      </c>
      <c r="K58" s="1872"/>
      <c r="L58" s="1926"/>
      <c r="M58" s="205"/>
      <c r="N58" s="985"/>
      <c r="O58" s="114"/>
      <c r="R58" s="1870"/>
      <c r="S58" s="1928"/>
      <c r="T58" s="1928"/>
      <c r="U58" s="315">
        <v>1095</v>
      </c>
      <c r="V58" s="315">
        <v>1480</v>
      </c>
      <c r="W58" s="315">
        <v>495</v>
      </c>
      <c r="X58" s="340">
        <f t="shared" si="6"/>
        <v>0.80219700000000005</v>
      </c>
      <c r="Y58" s="1929"/>
      <c r="Z58" s="1014">
        <v>121.2</v>
      </c>
      <c r="AA58" s="1925"/>
      <c r="AC58" s="1399"/>
    </row>
    <row r="59" spans="1:29" s="1" customFormat="1" ht="21" customHeight="1" thickBot="1">
      <c r="A59" s="253" t="s">
        <v>1383</v>
      </c>
      <c r="B59" s="268"/>
      <c r="C59" s="268"/>
      <c r="D59" s="268"/>
      <c r="E59" s="268"/>
      <c r="F59" s="268"/>
      <c r="G59" s="268"/>
      <c r="H59" s="268"/>
      <c r="I59" s="268"/>
      <c r="J59" s="268"/>
      <c r="K59" s="268"/>
      <c r="L59" s="1274"/>
      <c r="M59" s="1296"/>
      <c r="N59" s="1296"/>
      <c r="O59" s="1296"/>
      <c r="P59" s="1296"/>
      <c r="Q59" s="323"/>
      <c r="R59" s="323"/>
      <c r="S59" s="323"/>
      <c r="T59" s="332"/>
      <c r="U59" s="1296"/>
      <c r="V59" s="1215"/>
    </row>
    <row r="60" spans="1:29" s="1" customFormat="1" ht="29.25" customHeight="1">
      <c r="A60" s="740" t="s">
        <v>2054</v>
      </c>
      <c r="B60" s="1878" t="s">
        <v>2067</v>
      </c>
      <c r="C60" s="1879"/>
      <c r="D60" s="1879"/>
      <c r="E60" s="1879"/>
      <c r="F60" s="1879"/>
      <c r="G60" s="1879"/>
      <c r="H60" s="1879"/>
      <c r="I60" s="1879"/>
      <c r="J60" s="874">
        <v>6200</v>
      </c>
      <c r="K60" s="874"/>
      <c r="L60" s="1302">
        <v>5500</v>
      </c>
      <c r="M60" s="1296"/>
      <c r="N60" s="1296"/>
      <c r="O60" s="1296"/>
      <c r="P60" s="1218"/>
      <c r="Q60" s="325"/>
      <c r="R60" s="325"/>
      <c r="S60" s="325"/>
      <c r="T60" s="332"/>
      <c r="U60" s="1296"/>
      <c r="V60" s="1215"/>
      <c r="AC60" s="1399"/>
    </row>
    <row r="61" spans="1:29" s="1" customFormat="1" ht="23.25" thickBot="1">
      <c r="A61" s="267" t="s">
        <v>2055</v>
      </c>
      <c r="B61" s="1880" t="s">
        <v>2056</v>
      </c>
      <c r="C61" s="1881"/>
      <c r="D61" s="1881"/>
      <c r="E61" s="1881"/>
      <c r="F61" s="1881"/>
      <c r="G61" s="1881"/>
      <c r="H61" s="1881"/>
      <c r="I61" s="1881"/>
      <c r="J61" s="875">
        <v>3800</v>
      </c>
      <c r="K61" s="875"/>
      <c r="L61" s="1304">
        <v>3500</v>
      </c>
      <c r="M61" s="898"/>
      <c r="N61" s="1296"/>
      <c r="O61" s="1296"/>
      <c r="P61" s="1218"/>
      <c r="Q61" s="325"/>
      <c r="R61" s="325"/>
      <c r="S61" s="325"/>
      <c r="T61" s="332"/>
      <c r="U61" s="1296"/>
      <c r="V61" s="1215"/>
      <c r="AC61" s="1399"/>
    </row>
  </sheetData>
  <mergeCells count="237">
    <mergeCell ref="S46:S47"/>
    <mergeCell ref="T46:T47"/>
    <mergeCell ref="Y46:Y47"/>
    <mergeCell ref="AA46:AA47"/>
    <mergeCell ref="I46:I47"/>
    <mergeCell ref="B60:I60"/>
    <mergeCell ref="B61:I61"/>
    <mergeCell ref="B46:B47"/>
    <mergeCell ref="C46:C47"/>
    <mergeCell ref="D46:D47"/>
    <mergeCell ref="K46:K47"/>
    <mergeCell ref="L46:L47"/>
    <mergeCell ref="R46:R47"/>
    <mergeCell ref="K53:K54"/>
    <mergeCell ref="K57:K58"/>
    <mergeCell ref="AA51:AA52"/>
    <mergeCell ref="C49:C50"/>
    <mergeCell ref="B22:B24"/>
    <mergeCell ref="D57:D58"/>
    <mergeCell ref="A32:I32"/>
    <mergeCell ref="I33:I44"/>
    <mergeCell ref="D39:D40"/>
    <mergeCell ref="B53:B54"/>
    <mergeCell ref="C53:C54"/>
    <mergeCell ref="B55:B56"/>
    <mergeCell ref="C55:C56"/>
    <mergeCell ref="B57:B58"/>
    <mergeCell ref="C57:C58"/>
    <mergeCell ref="B41:B42"/>
    <mergeCell ref="C41:C42"/>
    <mergeCell ref="D41:D42"/>
    <mergeCell ref="D43:D44"/>
    <mergeCell ref="B35:B36"/>
    <mergeCell ref="C35:C36"/>
    <mergeCell ref="B37:B38"/>
    <mergeCell ref="C37:C38"/>
    <mergeCell ref="B39:B40"/>
    <mergeCell ref="C39:C40"/>
    <mergeCell ref="B43:B44"/>
    <mergeCell ref="C43:C44"/>
    <mergeCell ref="B49:B50"/>
    <mergeCell ref="D12:D14"/>
    <mergeCell ref="B5:B7"/>
    <mergeCell ref="B8:B10"/>
    <mergeCell ref="C5:C7"/>
    <mergeCell ref="C8:C10"/>
    <mergeCell ref="D5:D7"/>
    <mergeCell ref="D8:D10"/>
    <mergeCell ref="C33:C34"/>
    <mergeCell ref="B33:B34"/>
    <mergeCell ref="B29:B31"/>
    <mergeCell ref="C29:C31"/>
    <mergeCell ref="D29:D31"/>
    <mergeCell ref="D16:D18"/>
    <mergeCell ref="D19:D21"/>
    <mergeCell ref="D22:D24"/>
    <mergeCell ref="D25:D27"/>
    <mergeCell ref="A15:I15"/>
    <mergeCell ref="B16:B18"/>
    <mergeCell ref="C16:C18"/>
    <mergeCell ref="C19:C21"/>
    <mergeCell ref="B19:B21"/>
    <mergeCell ref="C25:C27"/>
    <mergeCell ref="B25:B27"/>
    <mergeCell ref="C22:C24"/>
    <mergeCell ref="K29:K31"/>
    <mergeCell ref="S29:S31"/>
    <mergeCell ref="H1:H2"/>
    <mergeCell ref="I1:I2"/>
    <mergeCell ref="J1:K1"/>
    <mergeCell ref="B1:C1"/>
    <mergeCell ref="D1:D2"/>
    <mergeCell ref="E1:E2"/>
    <mergeCell ref="F1:F2"/>
    <mergeCell ref="L12:L14"/>
    <mergeCell ref="L1:L2"/>
    <mergeCell ref="B12:B14"/>
    <mergeCell ref="C12:C14"/>
    <mergeCell ref="A3:K3"/>
    <mergeCell ref="A1:A2"/>
    <mergeCell ref="G1:G2"/>
    <mergeCell ref="T29:T31"/>
    <mergeCell ref="A11:I11"/>
    <mergeCell ref="I12:I14"/>
    <mergeCell ref="A4:I4"/>
    <mergeCell ref="A45:I45"/>
    <mergeCell ref="J11:K11"/>
    <mergeCell ref="A28:I28"/>
    <mergeCell ref="I29:I31"/>
    <mergeCell ref="I5:I10"/>
    <mergeCell ref="T41:T42"/>
    <mergeCell ref="J45:K45"/>
    <mergeCell ref="J4:K4"/>
    <mergeCell ref="K12:K14"/>
    <mergeCell ref="K5:K7"/>
    <mergeCell ref="J32:K32"/>
    <mergeCell ref="R16:R18"/>
    <mergeCell ref="R1:R2"/>
    <mergeCell ref="S1:S2"/>
    <mergeCell ref="AA5:AA7"/>
    <mergeCell ref="AA8:AA10"/>
    <mergeCell ref="T8:T10"/>
    <mergeCell ref="R12:R14"/>
    <mergeCell ref="S12:S14"/>
    <mergeCell ref="L29:L31"/>
    <mergeCell ref="Y41:Y42"/>
    <mergeCell ref="L33:L34"/>
    <mergeCell ref="AA12:AA14"/>
    <mergeCell ref="AA29:AA31"/>
    <mergeCell ref="AA25:AA27"/>
    <mergeCell ref="T16:T18"/>
    <mergeCell ref="Y16:Y18"/>
    <mergeCell ref="AA16:AA18"/>
    <mergeCell ref="T19:T21"/>
    <mergeCell ref="L5:L7"/>
    <mergeCell ref="S16:S18"/>
    <mergeCell ref="Y19:Y21"/>
    <mergeCell ref="AA19:AA21"/>
    <mergeCell ref="T22:T24"/>
    <mergeCell ref="Y22:Y24"/>
    <mergeCell ref="AA22:AA24"/>
    <mergeCell ref="Y37:Y38"/>
    <mergeCell ref="T12:T14"/>
    <mergeCell ref="Y12:Y14"/>
    <mergeCell ref="S8:S10"/>
    <mergeCell ref="T25:T27"/>
    <mergeCell ref="Y25:Y27"/>
    <mergeCell ref="T33:T34"/>
    <mergeCell ref="Y33:Y34"/>
    <mergeCell ref="S33:S34"/>
    <mergeCell ref="Y29:Y31"/>
    <mergeCell ref="S19:S21"/>
    <mergeCell ref="R29:R31"/>
    <mergeCell ref="R33:R34"/>
    <mergeCell ref="R19:R21"/>
    <mergeCell ref="L22:L24"/>
    <mergeCell ref="T1:T2"/>
    <mergeCell ref="Y8:Y10"/>
    <mergeCell ref="S5:S7"/>
    <mergeCell ref="T5:T7"/>
    <mergeCell ref="Y5:Y7"/>
    <mergeCell ref="K41:K42"/>
    <mergeCell ref="I16:I27"/>
    <mergeCell ref="K16:K18"/>
    <mergeCell ref="L16:L18"/>
    <mergeCell ref="K22:K24"/>
    <mergeCell ref="L39:L40"/>
    <mergeCell ref="K33:K34"/>
    <mergeCell ref="J28:K28"/>
    <mergeCell ref="K19:K21"/>
    <mergeCell ref="L19:L21"/>
    <mergeCell ref="K37:K38"/>
    <mergeCell ref="J15:K15"/>
    <mergeCell ref="R5:R7"/>
    <mergeCell ref="K8:K10"/>
    <mergeCell ref="L8:L10"/>
    <mergeCell ref="R8:R10"/>
    <mergeCell ref="S25:S27"/>
    <mergeCell ref="R22:R24"/>
    <mergeCell ref="S22:S24"/>
    <mergeCell ref="K25:K27"/>
    <mergeCell ref="L25:L27"/>
    <mergeCell ref="R25:R27"/>
    <mergeCell ref="R39:R40"/>
    <mergeCell ref="S39:S40"/>
    <mergeCell ref="T39:T40"/>
    <mergeCell ref="L35:L36"/>
    <mergeCell ref="R35:R36"/>
    <mergeCell ref="S35:S36"/>
    <mergeCell ref="T35:T36"/>
    <mergeCell ref="R37:R38"/>
    <mergeCell ref="S37:S38"/>
    <mergeCell ref="L37:L38"/>
    <mergeCell ref="T37:T38"/>
    <mergeCell ref="Y43:Y44"/>
    <mergeCell ref="AA43:AA44"/>
    <mergeCell ref="L41:L42"/>
    <mergeCell ref="R41:R42"/>
    <mergeCell ref="S41:S42"/>
    <mergeCell ref="D33:D34"/>
    <mergeCell ref="D35:D36"/>
    <mergeCell ref="D37:D38"/>
    <mergeCell ref="AA33:AA34"/>
    <mergeCell ref="K35:K36"/>
    <mergeCell ref="Y39:Y40"/>
    <mergeCell ref="AA39:AA40"/>
    <mergeCell ref="AA41:AA42"/>
    <mergeCell ref="K43:K44"/>
    <mergeCell ref="L43:L44"/>
    <mergeCell ref="R43:R44"/>
    <mergeCell ref="S43:S44"/>
    <mergeCell ref="T43:T44"/>
    <mergeCell ref="Y35:Y36"/>
    <mergeCell ref="AA35:AA36"/>
    <mergeCell ref="AA37:AA38"/>
    <mergeCell ref="K39:K40"/>
    <mergeCell ref="D49:D50"/>
    <mergeCell ref="J48:K48"/>
    <mergeCell ref="I49:I58"/>
    <mergeCell ref="K49:K50"/>
    <mergeCell ref="K55:K56"/>
    <mergeCell ref="B51:B52"/>
    <mergeCell ref="C51:C52"/>
    <mergeCell ref="A48:I48"/>
    <mergeCell ref="D51:D52"/>
    <mergeCell ref="D53:D54"/>
    <mergeCell ref="D55:D56"/>
    <mergeCell ref="L49:L50"/>
    <mergeCell ref="R49:R50"/>
    <mergeCell ref="S49:S50"/>
    <mergeCell ref="T49:T50"/>
    <mergeCell ref="Y49:Y50"/>
    <mergeCell ref="AA49:AA50"/>
    <mergeCell ref="K51:K52"/>
    <mergeCell ref="L51:L52"/>
    <mergeCell ref="R51:R52"/>
    <mergeCell ref="S51:S52"/>
    <mergeCell ref="T51:T52"/>
    <mergeCell ref="Y51:Y52"/>
    <mergeCell ref="AA55:AA56"/>
    <mergeCell ref="L53:L54"/>
    <mergeCell ref="R53:R54"/>
    <mergeCell ref="S53:S54"/>
    <mergeCell ref="T53:T54"/>
    <mergeCell ref="T57:T58"/>
    <mergeCell ref="Y57:Y58"/>
    <mergeCell ref="AA57:AA58"/>
    <mergeCell ref="Y53:Y54"/>
    <mergeCell ref="AA53:AA54"/>
    <mergeCell ref="L55:L56"/>
    <mergeCell ref="R55:R56"/>
    <mergeCell ref="L57:L58"/>
    <mergeCell ref="R57:R58"/>
    <mergeCell ref="S57:S58"/>
    <mergeCell ref="S55:S56"/>
    <mergeCell ref="T55:T56"/>
    <mergeCell ref="Y55:Y56"/>
  </mergeCells>
  <printOptions horizontalCentered="1"/>
  <pageMargins left="0.39370078740157483" right="0.39370078740157483" top="0.59055118110236227" bottom="0.59055118110236227" header="0.31496062992125984" footer="0.31496062992125984"/>
  <pageSetup paperSize="9" scale="57"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tint="-0.249977111117893"/>
  </sheetPr>
  <dimension ref="A1:W45"/>
  <sheetViews>
    <sheetView zoomScaleNormal="100" zoomScaleSheetLayoutView="100" workbookViewId="0">
      <pane xSplit="1" ySplit="3" topLeftCell="B4" activePane="bottomRight" state="frozen"/>
      <selection pane="topRight" activeCell="C1" sqref="C1"/>
      <selection pane="bottomLeft" activeCell="A8" sqref="A8"/>
      <selection pane="bottomRight" sqref="A1:A2"/>
    </sheetView>
  </sheetViews>
  <sheetFormatPr defaultColWidth="9.140625" defaultRowHeight="20.25"/>
  <cols>
    <col min="1" max="1" width="28" style="8" customWidth="1"/>
    <col min="2" max="3" width="11" style="9" customWidth="1"/>
    <col min="4" max="4" width="9.42578125" style="10" customWidth="1"/>
    <col min="5" max="5" width="8.85546875" style="9" customWidth="1"/>
    <col min="6" max="6" width="8.5703125" style="9" customWidth="1"/>
    <col min="7" max="7" width="11.28515625" style="9" customWidth="1"/>
    <col min="8" max="8" width="7.42578125" style="10" customWidth="1"/>
    <col min="9" max="9" width="12.140625" style="10" customWidth="1"/>
    <col min="10" max="10" width="19.28515625" style="281" customWidth="1"/>
    <col min="11" max="11" width="7.140625" style="4" customWidth="1"/>
    <col min="12" max="12" width="1.7109375" style="38" customWidth="1"/>
    <col min="13" max="13" width="13" style="4" customWidth="1"/>
    <col min="14" max="14" width="7.140625" style="38" customWidth="1"/>
    <col min="15" max="17" width="10.5703125" style="5" hidden="1" customWidth="1"/>
    <col min="18" max="20" width="6.85546875" style="5" hidden="1" customWidth="1"/>
    <col min="21" max="21" width="9.140625" style="5" hidden="1" customWidth="1"/>
    <col min="22" max="22" width="12.28515625" style="5" hidden="1" customWidth="1"/>
    <col min="23" max="23" width="11.5703125" style="34" bestFit="1" customWidth="1"/>
    <col min="24" max="16384" width="9.140625" style="5"/>
  </cols>
  <sheetData>
    <row r="1" spans="1:23" s="6" customFormat="1" ht="24.75" customHeight="1">
      <c r="A1" s="1946" t="s">
        <v>115</v>
      </c>
      <c r="B1" s="1947" t="s">
        <v>516</v>
      </c>
      <c r="C1" s="1948"/>
      <c r="D1" s="1949" t="s">
        <v>552</v>
      </c>
      <c r="E1" s="1944" t="s">
        <v>118</v>
      </c>
      <c r="F1" s="1944" t="s">
        <v>518</v>
      </c>
      <c r="G1" s="1944" t="s">
        <v>362</v>
      </c>
      <c r="H1" s="1944" t="s">
        <v>11</v>
      </c>
      <c r="I1" s="1453" t="s">
        <v>225</v>
      </c>
      <c r="J1" s="1945" t="s">
        <v>10</v>
      </c>
      <c r="K1" s="1456" t="s">
        <v>96</v>
      </c>
      <c r="L1" s="176"/>
      <c r="M1" s="1553" t="s">
        <v>501</v>
      </c>
      <c r="N1" s="176"/>
      <c r="O1" s="85" t="s">
        <v>99</v>
      </c>
      <c r="P1" s="85" t="s">
        <v>103</v>
      </c>
      <c r="Q1" s="85" t="s">
        <v>105</v>
      </c>
      <c r="R1" s="524"/>
      <c r="S1" s="524"/>
      <c r="T1" s="524"/>
      <c r="U1" s="98" t="s">
        <v>91</v>
      </c>
      <c r="V1" s="98" t="s">
        <v>90</v>
      </c>
      <c r="W1" s="74"/>
    </row>
    <row r="2" spans="1:23" s="6" customFormat="1" ht="24.75" customHeight="1" thickBot="1">
      <c r="A2" s="1901"/>
      <c r="B2" s="252" t="s">
        <v>119</v>
      </c>
      <c r="C2" s="252" t="s">
        <v>120</v>
      </c>
      <c r="D2" s="1905"/>
      <c r="E2" s="1906"/>
      <c r="F2" s="1906"/>
      <c r="G2" s="1906"/>
      <c r="H2" s="1833"/>
      <c r="I2" s="1907"/>
      <c r="J2" s="1899"/>
      <c r="K2" s="1457"/>
      <c r="L2" s="176"/>
      <c r="M2" s="1554"/>
      <c r="N2" s="176"/>
      <c r="W2" s="74"/>
    </row>
    <row r="3" spans="1:23" s="6" customFormat="1" ht="21" customHeight="1" thickBot="1">
      <c r="A3" s="1952" t="s">
        <v>18</v>
      </c>
      <c r="B3" s="1953"/>
      <c r="C3" s="1953"/>
      <c r="D3" s="1953"/>
      <c r="E3" s="1953"/>
      <c r="F3" s="1953"/>
      <c r="G3" s="1953"/>
      <c r="H3" s="1953"/>
      <c r="I3" s="1953"/>
      <c r="J3" s="1953"/>
      <c r="K3" s="1954"/>
      <c r="L3" s="195"/>
      <c r="M3" s="487"/>
      <c r="N3" s="195"/>
      <c r="O3" s="110">
        <f>SUM(O24:O45)</f>
        <v>0</v>
      </c>
      <c r="P3" s="110">
        <f>SUM(P24:P45)</f>
        <v>0</v>
      </c>
      <c r="Q3" s="110">
        <f>SUM(Q24:Q45)</f>
        <v>0</v>
      </c>
      <c r="R3" s="110"/>
      <c r="S3" s="110"/>
      <c r="T3" s="110"/>
      <c r="W3" s="74"/>
    </row>
    <row r="4" spans="1:23" s="76" customFormat="1" ht="27" customHeight="1" thickBot="1">
      <c r="A4" s="1913" t="s">
        <v>952</v>
      </c>
      <c r="B4" s="1914"/>
      <c r="C4" s="1914"/>
      <c r="D4" s="1914"/>
      <c r="E4" s="1914"/>
      <c r="F4" s="1914"/>
      <c r="G4" s="1914"/>
      <c r="H4" s="1914"/>
      <c r="I4" s="1914"/>
      <c r="J4" s="1914"/>
      <c r="K4" s="1915"/>
      <c r="L4" s="162"/>
      <c r="M4" s="429"/>
      <c r="N4" s="205"/>
      <c r="O4" s="163"/>
      <c r="P4" s="187"/>
      <c r="Q4" s="187"/>
      <c r="R4" s="187"/>
      <c r="S4" s="187"/>
      <c r="T4" s="187"/>
      <c r="U4" s="187"/>
      <c r="V4" s="101"/>
      <c r="W4" s="678"/>
    </row>
    <row r="5" spans="1:23" ht="28.5" customHeight="1" thickBot="1">
      <c r="A5" s="1447" t="s">
        <v>977</v>
      </c>
      <c r="B5" s="1448"/>
      <c r="C5" s="1448"/>
      <c r="D5" s="1448"/>
      <c r="E5" s="1448"/>
      <c r="F5" s="1448"/>
      <c r="G5" s="1448"/>
      <c r="H5" s="1448"/>
      <c r="I5" s="1449"/>
      <c r="J5" s="884" t="s">
        <v>363</v>
      </c>
      <c r="K5" s="661"/>
      <c r="L5" s="204"/>
      <c r="M5" s="434"/>
      <c r="N5" s="202"/>
      <c r="O5" s="460"/>
      <c r="U5" s="115"/>
      <c r="V5" s="114"/>
    </row>
    <row r="6" spans="1:23" ht="20.100000000000001" customHeight="1">
      <c r="A6" s="663" t="s">
        <v>953</v>
      </c>
      <c r="B6" s="83">
        <v>13</v>
      </c>
      <c r="C6" s="63">
        <v>13.75</v>
      </c>
      <c r="D6" s="1959">
        <v>8.1999999999999993</v>
      </c>
      <c r="E6" s="36">
        <v>1800</v>
      </c>
      <c r="F6" s="36">
        <v>41</v>
      </c>
      <c r="G6" s="36" t="s">
        <v>143</v>
      </c>
      <c r="H6" s="63">
        <v>29.2</v>
      </c>
      <c r="I6" s="1838" t="s">
        <v>222</v>
      </c>
      <c r="J6" s="800" t="s">
        <v>1349</v>
      </c>
      <c r="K6" s="1962"/>
      <c r="L6" s="660"/>
      <c r="M6" s="1950">
        <v>1280000</v>
      </c>
      <c r="N6" s="205"/>
      <c r="O6" s="1967"/>
      <c r="P6" s="1927">
        <f>IF(OR(U6="",K6=""),0,(K6*U6)+(K6*U11))</f>
        <v>0</v>
      </c>
      <c r="Q6" s="1927">
        <f>IF(OR(V6="",K6=""),0,(K6*V6)+(K6*V11))</f>
        <v>0</v>
      </c>
      <c r="R6" s="315"/>
      <c r="S6" s="315"/>
      <c r="T6" s="315"/>
      <c r="U6" s="115">
        <f>(R6/1000)*(S6/1000)*(T6/1000)</f>
        <v>0</v>
      </c>
      <c r="V6" s="114">
        <v>35.200000000000003</v>
      </c>
    </row>
    <row r="7" spans="1:23" ht="20.100000000000001" customHeight="1">
      <c r="A7" s="663" t="s">
        <v>2053</v>
      </c>
      <c r="B7" s="83"/>
      <c r="C7" s="83"/>
      <c r="D7" s="1960"/>
      <c r="E7" s="36" t="s">
        <v>114</v>
      </c>
      <c r="F7" s="36" t="s">
        <v>114</v>
      </c>
      <c r="G7" s="36" t="s">
        <v>561</v>
      </c>
      <c r="H7" s="63">
        <v>5</v>
      </c>
      <c r="I7" s="1838"/>
      <c r="J7" s="800" t="s">
        <v>1349</v>
      </c>
      <c r="K7" s="1963"/>
      <c r="L7" s="660"/>
      <c r="M7" s="1965"/>
      <c r="N7" s="205"/>
      <c r="O7" s="1967"/>
      <c r="P7" s="1931"/>
      <c r="Q7" s="1931"/>
      <c r="R7" s="315">
        <v>1035</v>
      </c>
      <c r="S7" s="315">
        <v>90</v>
      </c>
      <c r="T7" s="315">
        <v>1035</v>
      </c>
      <c r="U7" s="115">
        <f t="shared" ref="U7" si="0">(R7/1000)*(S7/1000)*(T7/1000)</f>
        <v>9.6410249999999975E-2</v>
      </c>
      <c r="V7" s="114">
        <v>7.9</v>
      </c>
    </row>
    <row r="8" spans="1:23" ht="20.100000000000001" customHeight="1">
      <c r="A8" s="663" t="s">
        <v>953</v>
      </c>
      <c r="B8" s="83">
        <v>13</v>
      </c>
      <c r="C8" s="63">
        <v>13.75</v>
      </c>
      <c r="D8" s="1960"/>
      <c r="E8" s="36">
        <v>1800</v>
      </c>
      <c r="F8" s="36">
        <v>41</v>
      </c>
      <c r="G8" s="36" t="s">
        <v>143</v>
      </c>
      <c r="H8" s="63">
        <v>29.2</v>
      </c>
      <c r="I8" s="1838"/>
      <c r="J8" s="800" t="s">
        <v>1349</v>
      </c>
      <c r="K8" s="1963"/>
      <c r="L8" s="660"/>
      <c r="M8" s="1965"/>
      <c r="N8" s="205"/>
      <c r="O8" s="1967"/>
      <c r="P8" s="1931"/>
      <c r="Q8" s="1931"/>
      <c r="R8" s="315"/>
      <c r="S8" s="315"/>
      <c r="T8" s="315"/>
      <c r="U8" s="115">
        <f>(R8/1000)*(S8/1000)*(T8/1000)</f>
        <v>0</v>
      </c>
      <c r="V8" s="114">
        <v>35.200000000000003</v>
      </c>
    </row>
    <row r="9" spans="1:23" ht="20.100000000000001" customHeight="1">
      <c r="A9" s="663" t="s">
        <v>2053</v>
      </c>
      <c r="B9" s="83"/>
      <c r="C9" s="83"/>
      <c r="D9" s="1960"/>
      <c r="E9" s="36" t="s">
        <v>114</v>
      </c>
      <c r="F9" s="36" t="s">
        <v>114</v>
      </c>
      <c r="G9" s="36" t="s">
        <v>561</v>
      </c>
      <c r="H9" s="63">
        <v>5</v>
      </c>
      <c r="I9" s="1838"/>
      <c r="J9" s="800" t="s">
        <v>1349</v>
      </c>
      <c r="K9" s="1963"/>
      <c r="L9" s="660"/>
      <c r="M9" s="1965"/>
      <c r="N9" s="205"/>
      <c r="O9" s="1967"/>
      <c r="P9" s="1931"/>
      <c r="Q9" s="1931"/>
      <c r="R9" s="315">
        <v>1035</v>
      </c>
      <c r="S9" s="315">
        <v>90</v>
      </c>
      <c r="T9" s="315">
        <v>1035</v>
      </c>
      <c r="U9" s="115">
        <f t="shared" ref="U9:U10" si="1">(R9/1000)*(S9/1000)*(T9/1000)</f>
        <v>9.6410249999999975E-2</v>
      </c>
      <c r="V9" s="114">
        <v>7.9</v>
      </c>
    </row>
    <row r="10" spans="1:23" ht="20.100000000000001" customHeight="1">
      <c r="A10" s="663" t="s">
        <v>954</v>
      </c>
      <c r="B10" s="83"/>
      <c r="C10" s="83"/>
      <c r="D10" s="1960"/>
      <c r="E10" s="36" t="s">
        <v>114</v>
      </c>
      <c r="F10" s="36" t="s">
        <v>114</v>
      </c>
      <c r="G10" s="36" t="s">
        <v>114</v>
      </c>
      <c r="H10" s="63">
        <v>0.4</v>
      </c>
      <c r="I10" s="1838"/>
      <c r="J10" s="800" t="s">
        <v>1349</v>
      </c>
      <c r="K10" s="1963"/>
      <c r="L10" s="660"/>
      <c r="M10" s="1965"/>
      <c r="N10" s="205"/>
      <c r="O10" s="1967"/>
      <c r="P10" s="1931"/>
      <c r="Q10" s="1931"/>
      <c r="R10" s="574">
        <v>290</v>
      </c>
      <c r="S10" s="574">
        <v>105</v>
      </c>
      <c r="T10" s="574">
        <v>100</v>
      </c>
      <c r="U10" s="115">
        <f t="shared" si="1"/>
        <v>3.045E-3</v>
      </c>
      <c r="V10" s="114">
        <v>0.6</v>
      </c>
    </row>
    <row r="11" spans="1:23" ht="20.100000000000001" customHeight="1" thickBot="1">
      <c r="A11" s="663" t="s">
        <v>955</v>
      </c>
      <c r="B11" s="83">
        <v>26</v>
      </c>
      <c r="C11" s="83">
        <v>27.5</v>
      </c>
      <c r="D11" s="1961"/>
      <c r="E11" s="36" t="s">
        <v>114</v>
      </c>
      <c r="F11" s="36">
        <v>60</v>
      </c>
      <c r="G11" s="36" t="s">
        <v>956</v>
      </c>
      <c r="H11" s="63">
        <v>142</v>
      </c>
      <c r="I11" s="1838"/>
      <c r="J11" s="800" t="s">
        <v>1349</v>
      </c>
      <c r="K11" s="1964"/>
      <c r="L11" s="660"/>
      <c r="M11" s="1951"/>
      <c r="N11" s="205"/>
      <c r="O11" s="1967"/>
      <c r="P11" s="1928"/>
      <c r="Q11" s="1928"/>
      <c r="R11" s="315">
        <v>1270</v>
      </c>
      <c r="S11" s="315">
        <v>1720</v>
      </c>
      <c r="T11" s="315">
        <v>565</v>
      </c>
      <c r="U11" s="115">
        <f>(R11/1000)*(S11/1000)*(T11/1000)</f>
        <v>1.234186</v>
      </c>
      <c r="V11" s="114">
        <v>164</v>
      </c>
    </row>
    <row r="12" spans="1:23" ht="28.5" customHeight="1" thickBot="1">
      <c r="A12" s="1447" t="s">
        <v>2116</v>
      </c>
      <c r="B12" s="1448"/>
      <c r="C12" s="1448"/>
      <c r="D12" s="1448"/>
      <c r="E12" s="1448"/>
      <c r="F12" s="1448"/>
      <c r="G12" s="1448"/>
      <c r="H12" s="1448"/>
      <c r="I12" s="1449"/>
      <c r="J12" s="884" t="s">
        <v>363</v>
      </c>
      <c r="K12" s="661"/>
      <c r="L12" s="204"/>
      <c r="M12" s="434"/>
      <c r="N12" s="202"/>
      <c r="O12" s="460"/>
      <c r="U12" s="115"/>
      <c r="V12" s="114"/>
    </row>
    <row r="13" spans="1:23" ht="20.100000000000001" customHeight="1">
      <c r="A13" s="663" t="s">
        <v>957</v>
      </c>
      <c r="B13" s="1966">
        <v>26</v>
      </c>
      <c r="C13" s="1966">
        <v>30</v>
      </c>
      <c r="D13" s="1985">
        <v>11.3</v>
      </c>
      <c r="E13" s="36">
        <v>4400</v>
      </c>
      <c r="F13" s="36">
        <v>55</v>
      </c>
      <c r="G13" s="36" t="s">
        <v>958</v>
      </c>
      <c r="H13" s="63">
        <v>85</v>
      </c>
      <c r="I13" s="1838" t="s">
        <v>222</v>
      </c>
      <c r="J13" s="800" t="s">
        <v>1349</v>
      </c>
      <c r="K13" s="1962"/>
      <c r="L13" s="660"/>
      <c r="M13" s="1950">
        <v>1294000</v>
      </c>
      <c r="N13" s="205"/>
      <c r="O13" s="1967"/>
      <c r="P13" s="1927">
        <f>IF(OR(U13="",K13=""),0,(K13*U13)+(K13*U14))</f>
        <v>0</v>
      </c>
      <c r="Q13" s="1927">
        <f>IF(OR(V13="",K13=""),0,(K13*V13)+(K13*V14))</f>
        <v>0</v>
      </c>
      <c r="R13" s="315">
        <v>1555</v>
      </c>
      <c r="S13" s="315">
        <v>500</v>
      </c>
      <c r="T13" s="315">
        <v>875</v>
      </c>
      <c r="U13" s="115">
        <f>(R13/1000)*(S13/1000)*(T13/1000)</f>
        <v>0.68031249999999999</v>
      </c>
      <c r="V13" s="114">
        <v>94</v>
      </c>
    </row>
    <row r="14" spans="1:23" ht="20.100000000000001" customHeight="1" thickBot="1">
      <c r="A14" s="663" t="s">
        <v>955</v>
      </c>
      <c r="B14" s="1966"/>
      <c r="C14" s="1966"/>
      <c r="D14" s="1985"/>
      <c r="E14" s="36" t="s">
        <v>114</v>
      </c>
      <c r="F14" s="36">
        <v>60</v>
      </c>
      <c r="G14" s="36" t="s">
        <v>956</v>
      </c>
      <c r="H14" s="63">
        <v>142</v>
      </c>
      <c r="I14" s="1838"/>
      <c r="J14" s="800" t="s">
        <v>1349</v>
      </c>
      <c r="K14" s="1964"/>
      <c r="L14" s="660"/>
      <c r="M14" s="1951"/>
      <c r="N14" s="205"/>
      <c r="O14" s="1967"/>
      <c r="P14" s="1928"/>
      <c r="Q14" s="1928"/>
      <c r="R14" s="315">
        <v>1270</v>
      </c>
      <c r="S14" s="315">
        <v>1720</v>
      </c>
      <c r="T14" s="315">
        <v>565</v>
      </c>
      <c r="U14" s="115">
        <f>(R14/1000)*(S14/1000)*(T14/1000)</f>
        <v>1.234186</v>
      </c>
      <c r="V14" s="114">
        <v>164</v>
      </c>
    </row>
    <row r="15" spans="1:23" ht="28.5" customHeight="1" thickBot="1">
      <c r="A15" s="1447" t="s">
        <v>2117</v>
      </c>
      <c r="B15" s="1448"/>
      <c r="C15" s="1448"/>
      <c r="D15" s="1448"/>
      <c r="E15" s="1448"/>
      <c r="F15" s="1448"/>
      <c r="G15" s="1448"/>
      <c r="H15" s="1448"/>
      <c r="I15" s="1449"/>
      <c r="J15" s="884" t="s">
        <v>363</v>
      </c>
      <c r="K15" s="661"/>
      <c r="L15" s="204"/>
      <c r="M15" s="434"/>
      <c r="N15" s="202"/>
      <c r="O15" s="460"/>
      <c r="U15" s="115"/>
      <c r="V15" s="114"/>
    </row>
    <row r="16" spans="1:23" ht="20.100000000000001" customHeight="1">
      <c r="A16" s="663" t="s">
        <v>959</v>
      </c>
      <c r="B16" s="1966">
        <v>26</v>
      </c>
      <c r="C16" s="1966">
        <v>30</v>
      </c>
      <c r="D16" s="1985">
        <v>11.6</v>
      </c>
      <c r="E16" s="36">
        <v>4600</v>
      </c>
      <c r="F16" s="36">
        <v>55</v>
      </c>
      <c r="G16" s="36" t="s">
        <v>958</v>
      </c>
      <c r="H16" s="63">
        <v>90</v>
      </c>
      <c r="I16" s="1838" t="s">
        <v>222</v>
      </c>
      <c r="J16" s="800" t="s">
        <v>1349</v>
      </c>
      <c r="K16" s="1962"/>
      <c r="L16" s="660"/>
      <c r="M16" s="1987">
        <v>1304000</v>
      </c>
      <c r="N16" s="205"/>
      <c r="O16" s="1967"/>
      <c r="P16" s="1927">
        <f>IF(OR(U16="",K16=""),0,(K16*U16)+(K16*U17))</f>
        <v>0</v>
      </c>
      <c r="Q16" s="1927">
        <f>IF(OR(V16="",K16=""),0,(K16*V16)+(K16*V17))</f>
        <v>0</v>
      </c>
      <c r="R16" s="315"/>
      <c r="S16" s="315"/>
      <c r="T16" s="315"/>
      <c r="U16" s="115">
        <f>(R16/1000)*(S16/1000)*(T16/1000)</f>
        <v>0</v>
      </c>
      <c r="V16" s="114">
        <v>99</v>
      </c>
    </row>
    <row r="17" spans="1:23" ht="20.100000000000001" customHeight="1" thickBot="1">
      <c r="A17" s="663" t="s">
        <v>955</v>
      </c>
      <c r="B17" s="1966"/>
      <c r="C17" s="1966"/>
      <c r="D17" s="1985"/>
      <c r="E17" s="36" t="s">
        <v>114</v>
      </c>
      <c r="F17" s="36">
        <v>60</v>
      </c>
      <c r="G17" s="36" t="s">
        <v>956</v>
      </c>
      <c r="H17" s="63">
        <v>142</v>
      </c>
      <c r="I17" s="1838"/>
      <c r="J17" s="800" t="s">
        <v>1349</v>
      </c>
      <c r="K17" s="1964"/>
      <c r="L17" s="660"/>
      <c r="M17" s="1968"/>
      <c r="N17" s="205"/>
      <c r="O17" s="1967"/>
      <c r="P17" s="1928"/>
      <c r="Q17" s="1928"/>
      <c r="R17" s="315">
        <v>1270</v>
      </c>
      <c r="S17" s="315">
        <v>1720</v>
      </c>
      <c r="T17" s="315">
        <v>565</v>
      </c>
      <c r="U17" s="115">
        <f>(R17/1000)*(S17/1000)*(T17/1000)</f>
        <v>1.234186</v>
      </c>
      <c r="V17" s="114">
        <v>164</v>
      </c>
    </row>
    <row r="18" spans="1:23" ht="28.5" customHeight="1" thickBot="1">
      <c r="A18" s="1447" t="s">
        <v>960</v>
      </c>
      <c r="B18" s="1448"/>
      <c r="C18" s="1448"/>
      <c r="D18" s="1448"/>
      <c r="E18" s="1448"/>
      <c r="F18" s="1448"/>
      <c r="G18" s="1448"/>
      <c r="H18" s="1448"/>
      <c r="I18" s="1449"/>
      <c r="J18" s="884" t="s">
        <v>363</v>
      </c>
      <c r="K18" s="661"/>
      <c r="L18" s="204"/>
      <c r="M18" s="434"/>
      <c r="N18" s="202"/>
      <c r="O18" s="460"/>
      <c r="U18" s="115"/>
      <c r="V18" s="114"/>
    </row>
    <row r="19" spans="1:23" ht="20.100000000000001" customHeight="1">
      <c r="A19" s="663" t="s">
        <v>961</v>
      </c>
      <c r="B19" s="1966">
        <v>28</v>
      </c>
      <c r="C19" s="1966">
        <v>30</v>
      </c>
      <c r="D19" s="1985">
        <v>11</v>
      </c>
      <c r="E19" s="36">
        <v>4500</v>
      </c>
      <c r="F19" s="36">
        <v>60</v>
      </c>
      <c r="G19" s="36" t="s">
        <v>962</v>
      </c>
      <c r="H19" s="63">
        <v>137</v>
      </c>
      <c r="I19" s="1838" t="s">
        <v>222</v>
      </c>
      <c r="J19" s="800" t="s">
        <v>1349</v>
      </c>
      <c r="K19" s="1962"/>
      <c r="L19" s="660"/>
      <c r="M19" s="1950">
        <v>1395000</v>
      </c>
      <c r="N19" s="205"/>
      <c r="O19" s="1967"/>
      <c r="P19" s="1927">
        <f>IF(OR(U19="",K19=""),0,(K19*U19)+(K19*U20))</f>
        <v>0</v>
      </c>
      <c r="Q19" s="1927">
        <f>IF(OR(V19="",K19=""),0,(K19*V19)+(K19*V20))</f>
        <v>0</v>
      </c>
      <c r="R19" s="315"/>
      <c r="S19" s="315"/>
      <c r="T19" s="315"/>
      <c r="U19" s="115">
        <f>(R19/1000)*(S19/1000)*(T19/1000)</f>
        <v>0</v>
      </c>
      <c r="V19" s="114">
        <v>164</v>
      </c>
    </row>
    <row r="20" spans="1:23" ht="20.100000000000001" customHeight="1" thickBot="1">
      <c r="A20" s="663" t="s">
        <v>955</v>
      </c>
      <c r="B20" s="1966"/>
      <c r="C20" s="1966"/>
      <c r="D20" s="1985"/>
      <c r="E20" s="36" t="s">
        <v>114</v>
      </c>
      <c r="F20" s="36">
        <v>60</v>
      </c>
      <c r="G20" s="36" t="s">
        <v>956</v>
      </c>
      <c r="H20" s="63">
        <v>142</v>
      </c>
      <c r="I20" s="1838"/>
      <c r="J20" s="800" t="s">
        <v>1349</v>
      </c>
      <c r="K20" s="1964"/>
      <c r="L20" s="660"/>
      <c r="M20" s="1951"/>
      <c r="N20" s="205"/>
      <c r="O20" s="1967"/>
      <c r="P20" s="1928"/>
      <c r="Q20" s="1928"/>
      <c r="R20" s="315">
        <v>1270</v>
      </c>
      <c r="S20" s="315">
        <v>1720</v>
      </c>
      <c r="T20" s="315">
        <v>565</v>
      </c>
      <c r="U20" s="115">
        <f>(R20/1000)*(S20/1000)*(T20/1000)</f>
        <v>1.234186</v>
      </c>
      <c r="V20" s="114">
        <v>164</v>
      </c>
    </row>
    <row r="21" spans="1:23" ht="28.5" customHeight="1" thickBot="1">
      <c r="A21" s="1447" t="s">
        <v>2118</v>
      </c>
      <c r="B21" s="1448"/>
      <c r="C21" s="1448"/>
      <c r="D21" s="1448"/>
      <c r="E21" s="1448"/>
      <c r="F21" s="1448"/>
      <c r="G21" s="1448"/>
      <c r="H21" s="1448"/>
      <c r="I21" s="1449"/>
      <c r="J21" s="884" t="s">
        <v>363</v>
      </c>
      <c r="K21" s="617"/>
      <c r="L21" s="204"/>
      <c r="M21" s="434"/>
      <c r="N21" s="202"/>
      <c r="O21" s="460"/>
      <c r="R21" s="525"/>
      <c r="S21" s="525"/>
      <c r="T21" s="525"/>
      <c r="U21" s="115"/>
      <c r="V21" s="114"/>
    </row>
    <row r="22" spans="1:23" ht="20.100000000000001" customHeight="1">
      <c r="A22" s="120" t="s">
        <v>700</v>
      </c>
      <c r="B22" s="1975">
        <v>28</v>
      </c>
      <c r="C22" s="1975">
        <v>31.5</v>
      </c>
      <c r="D22" s="1985">
        <v>9</v>
      </c>
      <c r="E22" s="50" t="s">
        <v>701</v>
      </c>
      <c r="F22" s="50" t="s">
        <v>702</v>
      </c>
      <c r="G22" s="553" t="s">
        <v>703</v>
      </c>
      <c r="H22" s="451">
        <v>83</v>
      </c>
      <c r="I22" s="1984" t="s">
        <v>222</v>
      </c>
      <c r="J22" s="800" t="s">
        <v>1349</v>
      </c>
      <c r="K22" s="1962"/>
      <c r="L22" s="616"/>
      <c r="M22" s="1950">
        <v>1510000</v>
      </c>
      <c r="N22" s="205"/>
      <c r="O22" s="1967"/>
      <c r="P22" s="1927">
        <f>IF(OR(U22="",K22=""),0,(K22*U22)+(K22*U23))</f>
        <v>0</v>
      </c>
      <c r="Q22" s="1927">
        <f>IF(OR(V22="",K22=""),0,(K22*V22)+(K22*V23))</f>
        <v>0</v>
      </c>
      <c r="R22" s="315">
        <v>545</v>
      </c>
      <c r="S22" s="315">
        <v>1555</v>
      </c>
      <c r="T22" s="315">
        <v>875</v>
      </c>
      <c r="U22" s="115">
        <f t="shared" ref="U22:U23" si="2">(R22/1000)*(S22/1000)*(T22/1000)</f>
        <v>0.74154062499999995</v>
      </c>
      <c r="V22" s="114">
        <v>92</v>
      </c>
    </row>
    <row r="23" spans="1:23" ht="20.100000000000001" customHeight="1" thickBot="1">
      <c r="A23" s="120" t="s">
        <v>704</v>
      </c>
      <c r="B23" s="1975"/>
      <c r="C23" s="1975"/>
      <c r="D23" s="1985"/>
      <c r="E23" s="50" t="s">
        <v>114</v>
      </c>
      <c r="F23" s="50">
        <v>59</v>
      </c>
      <c r="G23" s="553" t="s">
        <v>705</v>
      </c>
      <c r="H23" s="451">
        <v>148</v>
      </c>
      <c r="I23" s="1984"/>
      <c r="J23" s="800" t="s">
        <v>1349</v>
      </c>
      <c r="K23" s="1964"/>
      <c r="L23" s="616"/>
      <c r="M23" s="1951"/>
      <c r="N23" s="205"/>
      <c r="O23" s="1967"/>
      <c r="P23" s="1928"/>
      <c r="Q23" s="1928"/>
      <c r="R23" s="315">
        <v>565</v>
      </c>
      <c r="S23" s="315">
        <v>1270</v>
      </c>
      <c r="T23" s="315">
        <v>1720</v>
      </c>
      <c r="U23" s="115">
        <f t="shared" si="2"/>
        <v>1.2341859999999998</v>
      </c>
      <c r="V23" s="114">
        <v>164</v>
      </c>
    </row>
    <row r="24" spans="1:23" s="76" customFormat="1" ht="27" customHeight="1" thickBot="1">
      <c r="A24" s="1913" t="s">
        <v>951</v>
      </c>
      <c r="B24" s="1914"/>
      <c r="C24" s="1914"/>
      <c r="D24" s="1914"/>
      <c r="E24" s="1914"/>
      <c r="F24" s="1914"/>
      <c r="G24" s="1914"/>
      <c r="H24" s="1914"/>
      <c r="I24" s="1914"/>
      <c r="J24" s="1914"/>
      <c r="K24" s="1915"/>
      <c r="L24" s="162"/>
      <c r="M24" s="429"/>
      <c r="N24" s="205"/>
      <c r="O24" s="163"/>
      <c r="P24" s="187"/>
      <c r="Q24" s="187"/>
      <c r="R24" s="187"/>
      <c r="S24" s="187"/>
      <c r="T24" s="187"/>
      <c r="U24" s="187"/>
      <c r="V24" s="101"/>
      <c r="W24" s="34"/>
    </row>
    <row r="25" spans="1:23" ht="28.5" customHeight="1" thickBot="1">
      <c r="A25" s="1447" t="s">
        <v>949</v>
      </c>
      <c r="B25" s="1448"/>
      <c r="C25" s="1448"/>
      <c r="D25" s="1448"/>
      <c r="E25" s="1448"/>
      <c r="F25" s="1448"/>
      <c r="G25" s="1448"/>
      <c r="H25" s="1448"/>
      <c r="I25" s="1449"/>
      <c r="J25" s="884" t="s">
        <v>363</v>
      </c>
      <c r="K25" s="449"/>
      <c r="L25" s="204"/>
      <c r="M25" s="434"/>
      <c r="N25" s="202"/>
      <c r="O25" s="460"/>
      <c r="U25" s="115"/>
      <c r="V25" s="114"/>
    </row>
    <row r="26" spans="1:23" ht="20.100000000000001" customHeight="1">
      <c r="A26" s="124" t="s">
        <v>364</v>
      </c>
      <c r="B26" s="1957">
        <v>22.3</v>
      </c>
      <c r="C26" s="1957">
        <v>25</v>
      </c>
      <c r="D26" s="1955">
        <v>7.5</v>
      </c>
      <c r="E26" s="51">
        <v>4500</v>
      </c>
      <c r="F26" s="51">
        <v>56</v>
      </c>
      <c r="G26" s="554" t="s">
        <v>392</v>
      </c>
      <c r="H26" s="450">
        <v>94</v>
      </c>
      <c r="I26" s="1982" t="s">
        <v>222</v>
      </c>
      <c r="J26" s="800" t="s">
        <v>1349</v>
      </c>
      <c r="K26" s="1962"/>
      <c r="L26" s="97"/>
      <c r="M26" s="1950">
        <v>1151000</v>
      </c>
      <c r="N26" s="205"/>
      <c r="O26" s="1967"/>
      <c r="P26" s="1927">
        <f>IF(OR(U26="",K26=""),0,(K26*U26)+(K26*U27))</f>
        <v>0</v>
      </c>
      <c r="Q26" s="1927">
        <f>IF(OR(V26="",K26=""),0,(K26*V26)+(K26*V27))</f>
        <v>0</v>
      </c>
      <c r="R26" s="315">
        <v>1555</v>
      </c>
      <c r="S26" s="315">
        <v>500</v>
      </c>
      <c r="T26" s="315">
        <v>875</v>
      </c>
      <c r="U26" s="115">
        <f t="shared" ref="U26:U31" si="3">(R26/1000)*(S26/1000)*(T26/1000)</f>
        <v>0.68031249999999999</v>
      </c>
      <c r="V26" s="114">
        <v>106</v>
      </c>
    </row>
    <row r="27" spans="1:23" ht="19.5" customHeight="1">
      <c r="A27" s="124" t="s">
        <v>365</v>
      </c>
      <c r="B27" s="1958"/>
      <c r="C27" s="1958"/>
      <c r="D27" s="1956"/>
      <c r="E27" s="50" t="s">
        <v>114</v>
      </c>
      <c r="F27" s="50">
        <v>68</v>
      </c>
      <c r="G27" s="46" t="s">
        <v>250</v>
      </c>
      <c r="H27" s="451">
        <v>174</v>
      </c>
      <c r="I27" s="1983"/>
      <c r="J27" s="800" t="s">
        <v>1349</v>
      </c>
      <c r="K27" s="1969"/>
      <c r="L27" s="97"/>
      <c r="M27" s="1951"/>
      <c r="N27" s="205"/>
      <c r="O27" s="1967"/>
      <c r="P27" s="1928"/>
      <c r="Q27" s="1928"/>
      <c r="R27" s="315">
        <v>1320</v>
      </c>
      <c r="S27" s="315">
        <v>1060</v>
      </c>
      <c r="T27" s="315">
        <v>730</v>
      </c>
      <c r="U27" s="115">
        <f t="shared" si="3"/>
        <v>1.0214160000000001</v>
      </c>
      <c r="V27" s="114">
        <v>193</v>
      </c>
    </row>
    <row r="28" spans="1:23" ht="20.100000000000001" customHeight="1">
      <c r="A28" s="124" t="s">
        <v>373</v>
      </c>
      <c r="B28" s="1975">
        <v>28.1</v>
      </c>
      <c r="C28" s="1975">
        <v>31.1</v>
      </c>
      <c r="D28" s="1955">
        <v>9.6</v>
      </c>
      <c r="E28" s="50">
        <v>5100</v>
      </c>
      <c r="F28" s="50">
        <v>56</v>
      </c>
      <c r="G28" s="36" t="s">
        <v>506</v>
      </c>
      <c r="H28" s="451">
        <v>97</v>
      </c>
      <c r="I28" s="1983"/>
      <c r="J28" s="800" t="s">
        <v>1349</v>
      </c>
      <c r="K28" s="1970"/>
      <c r="L28" s="502"/>
      <c r="M28" s="1950">
        <v>1170000</v>
      </c>
      <c r="N28" s="205"/>
      <c r="O28" s="1967"/>
      <c r="P28" s="1927">
        <f>IF(OR(U28="",K28=""),0,(K28*U28)+(K28*U29))</f>
        <v>0</v>
      </c>
      <c r="Q28" s="1927">
        <f>IF(OR(V28="",K28=""),0,(K28*V28)+(K28*V29))</f>
        <v>0</v>
      </c>
      <c r="R28" s="315">
        <v>1555</v>
      </c>
      <c r="S28" s="315">
        <v>500</v>
      </c>
      <c r="T28" s="315">
        <v>875</v>
      </c>
      <c r="U28" s="115">
        <f t="shared" si="3"/>
        <v>0.68031249999999999</v>
      </c>
      <c r="V28" s="114">
        <v>109</v>
      </c>
    </row>
    <row r="29" spans="1:23" ht="20.100000000000001" customHeight="1">
      <c r="A29" s="124" t="s">
        <v>374</v>
      </c>
      <c r="B29" s="1975">
        <v>28.1</v>
      </c>
      <c r="C29" s="1975">
        <v>31.1</v>
      </c>
      <c r="D29" s="1956"/>
      <c r="E29" s="50" t="s">
        <v>114</v>
      </c>
      <c r="F29" s="50">
        <v>68</v>
      </c>
      <c r="G29" s="46" t="s">
        <v>394</v>
      </c>
      <c r="H29" s="451">
        <v>177</v>
      </c>
      <c r="I29" s="1983"/>
      <c r="J29" s="800" t="s">
        <v>1349</v>
      </c>
      <c r="K29" s="1969"/>
      <c r="L29" s="502"/>
      <c r="M29" s="1951"/>
      <c r="N29" s="205"/>
      <c r="O29" s="1967"/>
      <c r="P29" s="1928"/>
      <c r="Q29" s="1928"/>
      <c r="R29" s="315">
        <v>1320</v>
      </c>
      <c r="S29" s="315">
        <v>1060</v>
      </c>
      <c r="T29" s="315">
        <v>730</v>
      </c>
      <c r="U29" s="115">
        <f t="shared" si="3"/>
        <v>1.0214160000000001</v>
      </c>
      <c r="V29" s="114">
        <v>192</v>
      </c>
    </row>
    <row r="30" spans="1:23" ht="19.5" customHeight="1">
      <c r="A30" s="124" t="s">
        <v>366</v>
      </c>
      <c r="B30" s="1958">
        <v>35</v>
      </c>
      <c r="C30" s="1958">
        <v>38</v>
      </c>
      <c r="D30" s="1955">
        <v>11.9</v>
      </c>
      <c r="E30" s="50">
        <v>6375</v>
      </c>
      <c r="F30" s="50">
        <v>63</v>
      </c>
      <c r="G30" s="36" t="s">
        <v>392</v>
      </c>
      <c r="H30" s="451">
        <v>97</v>
      </c>
      <c r="I30" s="1983"/>
      <c r="J30" s="800" t="s">
        <v>1349</v>
      </c>
      <c r="K30" s="1963"/>
      <c r="L30" s="97"/>
      <c r="M30" s="1950">
        <v>1646000</v>
      </c>
      <c r="N30" s="205"/>
      <c r="O30" s="1967"/>
      <c r="P30" s="1927">
        <f>IF(OR(U30="",K30=""),0,(K30*U30)+(K30*U31))</f>
        <v>0</v>
      </c>
      <c r="Q30" s="1927">
        <f>IF(OR(V30="",K30=""),0,(K30*V30)+(K30*V31))</f>
        <v>0</v>
      </c>
      <c r="R30" s="315">
        <v>1555</v>
      </c>
      <c r="S30" s="315">
        <v>500</v>
      </c>
      <c r="T30" s="315">
        <v>875</v>
      </c>
      <c r="U30" s="115">
        <f t="shared" si="3"/>
        <v>0.68031249999999999</v>
      </c>
      <c r="V30" s="114">
        <v>109</v>
      </c>
    </row>
    <row r="31" spans="1:23" ht="20.100000000000001" customHeight="1" thickBot="1">
      <c r="A31" s="124" t="s">
        <v>367</v>
      </c>
      <c r="B31" s="1986">
        <v>35</v>
      </c>
      <c r="C31" s="1986">
        <v>38</v>
      </c>
      <c r="D31" s="1956"/>
      <c r="E31" s="50" t="s">
        <v>114</v>
      </c>
      <c r="F31" s="50">
        <v>69</v>
      </c>
      <c r="G31" s="46" t="s">
        <v>250</v>
      </c>
      <c r="H31" s="451">
        <v>201</v>
      </c>
      <c r="I31" s="1983"/>
      <c r="J31" s="800" t="s">
        <v>1349</v>
      </c>
      <c r="K31" s="1964"/>
      <c r="L31" s="97"/>
      <c r="M31" s="1951"/>
      <c r="N31" s="205"/>
      <c r="O31" s="1967"/>
      <c r="P31" s="1928"/>
      <c r="Q31" s="1928"/>
      <c r="R31" s="315">
        <v>1320</v>
      </c>
      <c r="S31" s="315">
        <v>1060</v>
      </c>
      <c r="T31" s="315">
        <v>730</v>
      </c>
      <c r="U31" s="115">
        <f t="shared" si="3"/>
        <v>1.0214160000000001</v>
      </c>
      <c r="V31" s="114">
        <v>217</v>
      </c>
    </row>
    <row r="32" spans="1:23" ht="28.5" customHeight="1" thickBot="1">
      <c r="A32" s="1447" t="s">
        <v>2119</v>
      </c>
      <c r="B32" s="1448"/>
      <c r="C32" s="1448"/>
      <c r="D32" s="1448"/>
      <c r="E32" s="1448"/>
      <c r="F32" s="1448"/>
      <c r="G32" s="1448"/>
      <c r="H32" s="1448"/>
      <c r="I32" s="1449"/>
      <c r="J32" s="884" t="s">
        <v>363</v>
      </c>
      <c r="K32" s="523"/>
      <c r="L32" s="204"/>
      <c r="M32" s="434"/>
      <c r="N32" s="202"/>
      <c r="O32" s="460"/>
      <c r="R32" s="525"/>
      <c r="S32" s="525"/>
      <c r="T32" s="525"/>
      <c r="U32" s="115"/>
      <c r="V32" s="114"/>
    </row>
    <row r="33" spans="1:22" ht="20.100000000000001" customHeight="1">
      <c r="A33" s="124" t="s">
        <v>504</v>
      </c>
      <c r="B33" s="1975">
        <v>22.3</v>
      </c>
      <c r="C33" s="1975">
        <v>25</v>
      </c>
      <c r="D33" s="1977">
        <v>7.5</v>
      </c>
      <c r="E33" s="51">
        <v>4500</v>
      </c>
      <c r="F33" s="51">
        <v>56</v>
      </c>
      <c r="G33" s="554" t="s">
        <v>392</v>
      </c>
      <c r="H33" s="450">
        <v>94</v>
      </c>
      <c r="I33" s="1971" t="s">
        <v>222</v>
      </c>
      <c r="J33" s="800" t="s">
        <v>1349</v>
      </c>
      <c r="K33" s="1962"/>
      <c r="L33" s="522"/>
      <c r="M33" s="1950">
        <v>1142000</v>
      </c>
      <c r="N33" s="205"/>
      <c r="O33" s="1967"/>
      <c r="P33" s="1927">
        <f>IF(OR(U33="",K33=""),0,(K33*U33)+(K33*U34))</f>
        <v>0</v>
      </c>
      <c r="Q33" s="1927">
        <f>IF(OR(V33="",K33=""),0,(K33*V33)+(K33*V34))</f>
        <v>0</v>
      </c>
      <c r="R33" s="315">
        <v>1555</v>
      </c>
      <c r="S33" s="315">
        <v>500</v>
      </c>
      <c r="T33" s="315">
        <v>875</v>
      </c>
      <c r="U33" s="115">
        <f>(R33/1000)*(S33/1000)*(T33/1000)</f>
        <v>0.68031249999999999</v>
      </c>
      <c r="V33" s="114">
        <v>106</v>
      </c>
    </row>
    <row r="34" spans="1:22" ht="19.5" customHeight="1">
      <c r="A34" s="124" t="s">
        <v>365</v>
      </c>
      <c r="B34" s="1975">
        <v>22.3</v>
      </c>
      <c r="C34" s="1975">
        <v>25</v>
      </c>
      <c r="D34" s="1978"/>
      <c r="E34" s="50" t="s">
        <v>114</v>
      </c>
      <c r="F34" s="50">
        <v>68</v>
      </c>
      <c r="G34" s="46" t="s">
        <v>250</v>
      </c>
      <c r="H34" s="451">
        <v>174</v>
      </c>
      <c r="I34" s="1972"/>
      <c r="J34" s="800" t="s">
        <v>1349</v>
      </c>
      <c r="K34" s="1969"/>
      <c r="L34" s="522"/>
      <c r="M34" s="1951"/>
      <c r="N34" s="205"/>
      <c r="O34" s="1967"/>
      <c r="P34" s="1928"/>
      <c r="Q34" s="1928"/>
      <c r="R34" s="315">
        <v>1320</v>
      </c>
      <c r="S34" s="315">
        <v>1060</v>
      </c>
      <c r="T34" s="315">
        <v>730</v>
      </c>
      <c r="U34" s="115">
        <f>(R34/1000)*(S34/1000)*(T34/1000)</f>
        <v>1.0214160000000001</v>
      </c>
      <c r="V34" s="114">
        <v>193</v>
      </c>
    </row>
    <row r="35" spans="1:22" ht="20.100000000000001" customHeight="1">
      <c r="A35" s="124" t="s">
        <v>505</v>
      </c>
      <c r="B35" s="1975">
        <v>28.1</v>
      </c>
      <c r="C35" s="1975">
        <v>31.1</v>
      </c>
      <c r="D35" s="1981">
        <v>9.6</v>
      </c>
      <c r="E35" s="50">
        <v>5100</v>
      </c>
      <c r="F35" s="50">
        <v>56</v>
      </c>
      <c r="G35" s="36" t="s">
        <v>506</v>
      </c>
      <c r="H35" s="451">
        <v>97</v>
      </c>
      <c r="I35" s="1972"/>
      <c r="J35" s="800" t="s">
        <v>1349</v>
      </c>
      <c r="K35" s="1970"/>
      <c r="L35" s="522"/>
      <c r="M35" s="1950">
        <v>1196000</v>
      </c>
      <c r="N35" s="205"/>
      <c r="O35" s="1967"/>
      <c r="P35" s="1927">
        <f>IF(OR(U35="",K35=""),0,(K35*U35)+(K35*U36))</f>
        <v>0</v>
      </c>
      <c r="Q35" s="1927">
        <f>IF(OR(V35="",K35=""),0,(K35*V35)+(K35*V36))</f>
        <v>0</v>
      </c>
      <c r="R35" s="315">
        <v>1555</v>
      </c>
      <c r="S35" s="315">
        <v>500</v>
      </c>
      <c r="T35" s="315">
        <v>875</v>
      </c>
      <c r="U35" s="115">
        <f t="shared" ref="U35:U40" si="4">(R35/1000)*(S35/1000)*(T35/1000)</f>
        <v>0.68031249999999999</v>
      </c>
      <c r="V35" s="114">
        <v>109</v>
      </c>
    </row>
    <row r="36" spans="1:22" ht="20.100000000000001" customHeight="1">
      <c r="A36" s="124" t="s">
        <v>374</v>
      </c>
      <c r="B36" s="1975">
        <v>28.1</v>
      </c>
      <c r="C36" s="1975">
        <v>31.1</v>
      </c>
      <c r="D36" s="1978"/>
      <c r="E36" s="50" t="s">
        <v>114</v>
      </c>
      <c r="F36" s="50">
        <v>68</v>
      </c>
      <c r="G36" s="46" t="s">
        <v>394</v>
      </c>
      <c r="H36" s="451">
        <v>177</v>
      </c>
      <c r="I36" s="1972"/>
      <c r="J36" s="800" t="s">
        <v>1349</v>
      </c>
      <c r="K36" s="1969"/>
      <c r="L36" s="522"/>
      <c r="M36" s="1951"/>
      <c r="N36" s="205"/>
      <c r="O36" s="1967"/>
      <c r="P36" s="1928"/>
      <c r="Q36" s="1928"/>
      <c r="R36" s="315">
        <v>1320</v>
      </c>
      <c r="S36" s="315">
        <v>1060</v>
      </c>
      <c r="T36" s="315">
        <v>730</v>
      </c>
      <c r="U36" s="115">
        <f t="shared" si="4"/>
        <v>1.0214160000000001</v>
      </c>
      <c r="V36" s="114">
        <v>192</v>
      </c>
    </row>
    <row r="37" spans="1:22" ht="20.100000000000001" customHeight="1">
      <c r="A37" s="124" t="s">
        <v>368</v>
      </c>
      <c r="B37" s="1975">
        <v>44</v>
      </c>
      <c r="C37" s="1975">
        <v>47</v>
      </c>
      <c r="D37" s="1981">
        <v>16.3</v>
      </c>
      <c r="E37" s="50">
        <v>8500</v>
      </c>
      <c r="F37" s="50">
        <v>63</v>
      </c>
      <c r="G37" s="36" t="s">
        <v>507</v>
      </c>
      <c r="H37" s="451">
        <v>208</v>
      </c>
      <c r="I37" s="1972"/>
      <c r="J37" s="800" t="s">
        <v>1349</v>
      </c>
      <c r="K37" s="1970"/>
      <c r="L37" s="97"/>
      <c r="M37" s="1950">
        <v>2164000</v>
      </c>
      <c r="N37" s="205"/>
      <c r="O37" s="1967"/>
      <c r="P37" s="1927">
        <f>IF(OR(U37="",K37=""),0,(K37*U37)+(K37*U38))</f>
        <v>0</v>
      </c>
      <c r="Q37" s="1927">
        <f>IF(OR(V37="",K37=""),0,(K37*V37)+(K37*V38))</f>
        <v>0</v>
      </c>
      <c r="R37" s="315">
        <v>2095</v>
      </c>
      <c r="S37" s="315">
        <v>800</v>
      </c>
      <c r="T37" s="315">
        <v>964</v>
      </c>
      <c r="U37" s="115">
        <f t="shared" si="4"/>
        <v>1.615664</v>
      </c>
      <c r="V37" s="114">
        <v>220</v>
      </c>
    </row>
    <row r="38" spans="1:22" ht="20.100000000000001" customHeight="1">
      <c r="A38" s="124" t="s">
        <v>369</v>
      </c>
      <c r="B38" s="1975">
        <v>44</v>
      </c>
      <c r="C38" s="1975">
        <v>47</v>
      </c>
      <c r="D38" s="1978"/>
      <c r="E38" s="458" t="s">
        <v>114</v>
      </c>
      <c r="F38" s="458">
        <v>70</v>
      </c>
      <c r="G38" s="343" t="s">
        <v>251</v>
      </c>
      <c r="H38" s="452">
        <v>288</v>
      </c>
      <c r="I38" s="1972"/>
      <c r="J38" s="800" t="s">
        <v>1349</v>
      </c>
      <c r="K38" s="1963"/>
      <c r="L38" s="97"/>
      <c r="M38" s="1951"/>
      <c r="N38" s="205"/>
      <c r="O38" s="1967"/>
      <c r="P38" s="1928"/>
      <c r="Q38" s="1928"/>
      <c r="R38" s="315">
        <v>1305</v>
      </c>
      <c r="S38" s="315">
        <v>1790</v>
      </c>
      <c r="T38" s="315">
        <v>820</v>
      </c>
      <c r="U38" s="115">
        <f t="shared" si="4"/>
        <v>1.9154789999999999</v>
      </c>
      <c r="V38" s="114">
        <v>308</v>
      </c>
    </row>
    <row r="39" spans="1:22" ht="20.100000000000001" customHeight="1">
      <c r="A39" s="124" t="s">
        <v>370</v>
      </c>
      <c r="B39" s="1975">
        <v>56.3</v>
      </c>
      <c r="C39" s="1975">
        <v>58.6</v>
      </c>
      <c r="D39" s="1979">
        <v>22</v>
      </c>
      <c r="E39" s="50">
        <v>10800</v>
      </c>
      <c r="F39" s="50">
        <v>65</v>
      </c>
      <c r="G39" s="36" t="s">
        <v>507</v>
      </c>
      <c r="H39" s="451">
        <v>215</v>
      </c>
      <c r="I39" s="1972"/>
      <c r="J39" s="800" t="s">
        <v>1349</v>
      </c>
      <c r="K39" s="1970"/>
      <c r="L39" s="97"/>
      <c r="M39" s="1950">
        <v>2596000</v>
      </c>
      <c r="N39" s="205"/>
      <c r="O39" s="1967"/>
      <c r="P39" s="1927">
        <f>IF(OR(U39="",K39=""),0,(K39*U39)+(K39*U40))</f>
        <v>0</v>
      </c>
      <c r="Q39" s="1927">
        <f>IF(OR(V39="",K39=""),0,(K39*V39)+(K39*V40))</f>
        <v>0</v>
      </c>
      <c r="R39" s="315">
        <v>2095</v>
      </c>
      <c r="S39" s="315">
        <v>800</v>
      </c>
      <c r="T39" s="315">
        <v>964</v>
      </c>
      <c r="U39" s="115">
        <f t="shared" si="4"/>
        <v>1.615664</v>
      </c>
      <c r="V39" s="114">
        <v>230</v>
      </c>
    </row>
    <row r="40" spans="1:22" ht="20.100000000000001" customHeight="1" thickBot="1">
      <c r="A40" s="124" t="s">
        <v>371</v>
      </c>
      <c r="B40" s="1975">
        <v>56.3</v>
      </c>
      <c r="C40" s="1975">
        <v>58.6</v>
      </c>
      <c r="D40" s="1978"/>
      <c r="E40" s="458"/>
      <c r="F40" s="458">
        <v>73</v>
      </c>
      <c r="G40" s="343" t="s">
        <v>289</v>
      </c>
      <c r="H40" s="452">
        <v>320</v>
      </c>
      <c r="I40" s="1973"/>
      <c r="J40" s="800" t="s">
        <v>1349</v>
      </c>
      <c r="K40" s="1964"/>
      <c r="L40" s="97"/>
      <c r="M40" s="1951"/>
      <c r="N40" s="205"/>
      <c r="O40" s="1967"/>
      <c r="P40" s="1928"/>
      <c r="Q40" s="1928"/>
      <c r="R40" s="315">
        <v>1455</v>
      </c>
      <c r="S40" s="315">
        <v>1790</v>
      </c>
      <c r="T40" s="315">
        <v>830</v>
      </c>
      <c r="U40" s="115">
        <f t="shared" si="4"/>
        <v>2.1616935000000002</v>
      </c>
      <c r="V40" s="114">
        <v>336</v>
      </c>
    </row>
    <row r="41" spans="1:22" ht="20.100000000000001" customHeight="1" thickBot="1">
      <c r="A41" s="1465" t="s">
        <v>950</v>
      </c>
      <c r="B41" s="1466"/>
      <c r="C41" s="1466"/>
      <c r="D41" s="1466"/>
      <c r="E41" s="1466"/>
      <c r="F41" s="1466"/>
      <c r="G41" s="1466"/>
      <c r="H41" s="1466"/>
      <c r="I41" s="1467"/>
      <c r="J41" s="884" t="s">
        <v>363</v>
      </c>
      <c r="K41" s="449"/>
      <c r="L41" s="204"/>
      <c r="M41" s="434"/>
      <c r="N41" s="202"/>
      <c r="O41" s="460"/>
      <c r="R41" s="525"/>
      <c r="S41" s="525"/>
      <c r="T41" s="525"/>
      <c r="U41" s="115"/>
      <c r="V41" s="114"/>
    </row>
    <row r="42" spans="1:22" ht="20.25" customHeight="1">
      <c r="A42" s="201" t="s">
        <v>372</v>
      </c>
      <c r="B42" s="1974">
        <v>22.3</v>
      </c>
      <c r="C42" s="1974">
        <v>25</v>
      </c>
      <c r="D42" s="1977">
        <v>7.5</v>
      </c>
      <c r="E42" s="363">
        <v>4300</v>
      </c>
      <c r="F42" s="363">
        <v>56</v>
      </c>
      <c r="G42" s="363" t="s">
        <v>393</v>
      </c>
      <c r="H42" s="262">
        <v>130</v>
      </c>
      <c r="I42" s="1834" t="s">
        <v>222</v>
      </c>
      <c r="J42" s="845" t="s">
        <v>1349</v>
      </c>
      <c r="K42" s="1962"/>
      <c r="L42" s="97"/>
      <c r="M42" s="1950">
        <v>1249000</v>
      </c>
      <c r="N42" s="205"/>
      <c r="O42" s="1967"/>
      <c r="P42" s="1927">
        <f>IF(OR(U42="",K42=""),0,(K42*U42)+(K42*U43))</f>
        <v>0</v>
      </c>
      <c r="Q42" s="1927">
        <f>IF(OR(V42="",K42=""),0,(K42*V42)+(K42*V43))</f>
        <v>0</v>
      </c>
      <c r="R42" s="315">
        <v>1362</v>
      </c>
      <c r="S42" s="315">
        <v>2050</v>
      </c>
      <c r="T42" s="315">
        <v>582</v>
      </c>
      <c r="U42" s="115">
        <f t="shared" ref="U42:U45" si="5">(R42/1000)*(S42/1000)*(T42/1000)</f>
        <v>1.6250022</v>
      </c>
      <c r="V42" s="114">
        <v>145</v>
      </c>
    </row>
    <row r="43" spans="1:22">
      <c r="A43" s="280" t="s">
        <v>365</v>
      </c>
      <c r="B43" s="1975">
        <v>22.3</v>
      </c>
      <c r="C43" s="1975">
        <v>25</v>
      </c>
      <c r="D43" s="1978"/>
      <c r="E43" s="824" t="s">
        <v>114</v>
      </c>
      <c r="F43" s="824">
        <v>68</v>
      </c>
      <c r="G43" s="824" t="s">
        <v>250</v>
      </c>
      <c r="H43" s="832">
        <v>174</v>
      </c>
      <c r="I43" s="1853"/>
      <c r="J43" s="800" t="s">
        <v>1349</v>
      </c>
      <c r="K43" s="1969"/>
      <c r="L43" s="97"/>
      <c r="M43" s="1951"/>
      <c r="N43" s="205"/>
      <c r="O43" s="1967"/>
      <c r="P43" s="1928"/>
      <c r="Q43" s="1928"/>
      <c r="R43" s="315">
        <v>1320</v>
      </c>
      <c r="S43" s="315">
        <v>1060</v>
      </c>
      <c r="T43" s="315">
        <v>730</v>
      </c>
      <c r="U43" s="115">
        <f t="shared" si="5"/>
        <v>1.0214160000000001</v>
      </c>
      <c r="V43" s="114">
        <v>193</v>
      </c>
    </row>
    <row r="44" spans="1:22">
      <c r="A44" s="280" t="s">
        <v>375</v>
      </c>
      <c r="B44" s="1975">
        <v>28.1</v>
      </c>
      <c r="C44" s="1975">
        <v>31.1</v>
      </c>
      <c r="D44" s="1979">
        <v>9.6</v>
      </c>
      <c r="E44" s="35">
        <v>5100</v>
      </c>
      <c r="F44" s="35">
        <v>56</v>
      </c>
      <c r="G44" s="831" t="s">
        <v>393</v>
      </c>
      <c r="H44" s="453">
        <v>140</v>
      </c>
      <c r="I44" s="1853"/>
      <c r="J44" s="800" t="s">
        <v>1349</v>
      </c>
      <c r="K44" s="1970"/>
      <c r="L44" s="97"/>
      <c r="M44" s="1950">
        <v>1270000</v>
      </c>
      <c r="N44" s="205"/>
      <c r="O44" s="1967"/>
      <c r="P44" s="1927">
        <f>IF(OR(U44="",K44=""),0,(K44*U44)+(K44*U45))</f>
        <v>0</v>
      </c>
      <c r="Q44" s="1927">
        <f>IF(OR(V44="",K44=""),0,(K44*V44)+(K44*V45))</f>
        <v>0</v>
      </c>
      <c r="R44" s="315">
        <v>1362</v>
      </c>
      <c r="S44" s="315">
        <v>2050</v>
      </c>
      <c r="T44" s="315">
        <v>582</v>
      </c>
      <c r="U44" s="115">
        <f t="shared" si="5"/>
        <v>1.6250022</v>
      </c>
      <c r="V44" s="114">
        <v>154</v>
      </c>
    </row>
    <row r="45" spans="1:22" ht="21" thickBot="1">
      <c r="A45" s="459" t="s">
        <v>374</v>
      </c>
      <c r="B45" s="1976">
        <v>28.1</v>
      </c>
      <c r="C45" s="1976">
        <v>31.1</v>
      </c>
      <c r="D45" s="1980"/>
      <c r="E45" s="811" t="s">
        <v>114</v>
      </c>
      <c r="F45" s="560">
        <v>68</v>
      </c>
      <c r="G45" s="356" t="s">
        <v>394</v>
      </c>
      <c r="H45" s="548">
        <v>177</v>
      </c>
      <c r="I45" s="1788"/>
      <c r="J45" s="846" t="s">
        <v>1349</v>
      </c>
      <c r="K45" s="1964"/>
      <c r="L45" s="97"/>
      <c r="M45" s="1968"/>
      <c r="N45" s="205"/>
      <c r="O45" s="1967"/>
      <c r="P45" s="1928"/>
      <c r="Q45" s="1928"/>
      <c r="R45" s="315">
        <v>1320</v>
      </c>
      <c r="S45" s="315">
        <v>1060</v>
      </c>
      <c r="T45" s="315">
        <v>730</v>
      </c>
      <c r="U45" s="115">
        <f t="shared" si="5"/>
        <v>1.0214160000000001</v>
      </c>
      <c r="V45" s="114">
        <v>192</v>
      </c>
    </row>
  </sheetData>
  <mergeCells count="140">
    <mergeCell ref="Q16:Q17"/>
    <mergeCell ref="A18:I18"/>
    <mergeCell ref="B19:B20"/>
    <mergeCell ref="C19:C20"/>
    <mergeCell ref="D19:D20"/>
    <mergeCell ref="I19:I20"/>
    <mergeCell ref="K19:K20"/>
    <mergeCell ref="M19:M20"/>
    <mergeCell ref="O19:O20"/>
    <mergeCell ref="P19:P20"/>
    <mergeCell ref="Q19:Q20"/>
    <mergeCell ref="C16:C17"/>
    <mergeCell ref="D16:D17"/>
    <mergeCell ref="I16:I17"/>
    <mergeCell ref="K16:K17"/>
    <mergeCell ref="M16:M17"/>
    <mergeCell ref="O16:O17"/>
    <mergeCell ref="P16:P17"/>
    <mergeCell ref="O6:O11"/>
    <mergeCell ref="P6:P11"/>
    <mergeCell ref="Q6:Q11"/>
    <mergeCell ref="A12:I12"/>
    <mergeCell ref="B13:B14"/>
    <mergeCell ref="C13:C14"/>
    <mergeCell ref="D13:D14"/>
    <mergeCell ref="I13:I14"/>
    <mergeCell ref="K13:K14"/>
    <mergeCell ref="M13:M14"/>
    <mergeCell ref="O13:O14"/>
    <mergeCell ref="P13:P14"/>
    <mergeCell ref="Q13:Q14"/>
    <mergeCell ref="P35:P36"/>
    <mergeCell ref="Q35:Q36"/>
    <mergeCell ref="P37:P38"/>
    <mergeCell ref="O22:O23"/>
    <mergeCell ref="P22:P23"/>
    <mergeCell ref="Q22:Q23"/>
    <mergeCell ref="I22:I23"/>
    <mergeCell ref="A21:I21"/>
    <mergeCell ref="B22:B23"/>
    <mergeCell ref="C22:C23"/>
    <mergeCell ref="D22:D23"/>
    <mergeCell ref="C30:C31"/>
    <mergeCell ref="D28:D29"/>
    <mergeCell ref="D30:D31"/>
    <mergeCell ref="B28:B29"/>
    <mergeCell ref="C28:C29"/>
    <mergeCell ref="B30:B31"/>
    <mergeCell ref="P42:P43"/>
    <mergeCell ref="Q42:Q43"/>
    <mergeCell ref="K44:K45"/>
    <mergeCell ref="B33:B34"/>
    <mergeCell ref="C33:C34"/>
    <mergeCell ref="B35:B36"/>
    <mergeCell ref="C35:C36"/>
    <mergeCell ref="A32:I32"/>
    <mergeCell ref="K22:K23"/>
    <mergeCell ref="I26:I31"/>
    <mergeCell ref="P39:P40"/>
    <mergeCell ref="Q39:Q40"/>
    <mergeCell ref="K33:K34"/>
    <mergeCell ref="M33:M34"/>
    <mergeCell ref="B37:B38"/>
    <mergeCell ref="C37:C38"/>
    <mergeCell ref="B39:B40"/>
    <mergeCell ref="C39:C40"/>
    <mergeCell ref="O33:O34"/>
    <mergeCell ref="P33:P34"/>
    <mergeCell ref="Q33:Q34"/>
    <mergeCell ref="K35:K36"/>
    <mergeCell ref="M35:M36"/>
    <mergeCell ref="O35:O36"/>
    <mergeCell ref="M39:M40"/>
    <mergeCell ref="I42:I45"/>
    <mergeCell ref="K42:K43"/>
    <mergeCell ref="I33:I40"/>
    <mergeCell ref="K39:K40"/>
    <mergeCell ref="A41:I41"/>
    <mergeCell ref="B42:B43"/>
    <mergeCell ref="C42:C43"/>
    <mergeCell ref="B44:B45"/>
    <mergeCell ref="C44:C45"/>
    <mergeCell ref="D42:D43"/>
    <mergeCell ref="D44:D45"/>
    <mergeCell ref="D33:D34"/>
    <mergeCell ref="D35:D36"/>
    <mergeCell ref="D37:D38"/>
    <mergeCell ref="D39:D40"/>
    <mergeCell ref="K37:K38"/>
    <mergeCell ref="P44:P45"/>
    <mergeCell ref="Q44:Q45"/>
    <mergeCell ref="O42:O43"/>
    <mergeCell ref="O44:O45"/>
    <mergeCell ref="M42:M43"/>
    <mergeCell ref="M44:M45"/>
    <mergeCell ref="Q26:Q27"/>
    <mergeCell ref="O26:O27"/>
    <mergeCell ref="K26:K27"/>
    <mergeCell ref="O28:O29"/>
    <mergeCell ref="Q30:Q31"/>
    <mergeCell ref="O30:O31"/>
    <mergeCell ref="M30:M31"/>
    <mergeCell ref="P26:P27"/>
    <mergeCell ref="K28:K29"/>
    <mergeCell ref="M28:M29"/>
    <mergeCell ref="P30:P31"/>
    <mergeCell ref="P28:P29"/>
    <mergeCell ref="K30:K31"/>
    <mergeCell ref="Q28:Q29"/>
    <mergeCell ref="Q37:Q38"/>
    <mergeCell ref="O37:O38"/>
    <mergeCell ref="M37:M38"/>
    <mergeCell ref="O39:O40"/>
    <mergeCell ref="M1:M2"/>
    <mergeCell ref="M26:M27"/>
    <mergeCell ref="A24:K24"/>
    <mergeCell ref="A3:K3"/>
    <mergeCell ref="D26:D27"/>
    <mergeCell ref="E1:E2"/>
    <mergeCell ref="F1:F2"/>
    <mergeCell ref="A25:I25"/>
    <mergeCell ref="B26:B27"/>
    <mergeCell ref="C26:C27"/>
    <mergeCell ref="M22:M23"/>
    <mergeCell ref="A4:K4"/>
    <mergeCell ref="A5:I5"/>
    <mergeCell ref="D6:D11"/>
    <mergeCell ref="I6:I11"/>
    <mergeCell ref="K6:K11"/>
    <mergeCell ref="M6:M11"/>
    <mergeCell ref="A15:I15"/>
    <mergeCell ref="B16:B17"/>
    <mergeCell ref="G1:G2"/>
    <mergeCell ref="K1:K2"/>
    <mergeCell ref="H1:H2"/>
    <mergeCell ref="I1:I2"/>
    <mergeCell ref="J1:J2"/>
    <mergeCell ref="A1:A2"/>
    <mergeCell ref="B1:C1"/>
    <mergeCell ref="D1:D2"/>
  </mergeCells>
  <printOptions horizontalCentered="1"/>
  <pageMargins left="0.59055118110236227" right="0.59055118110236227" top="0.59055118110236227" bottom="0.59055118110236227" header="0.51181102362204722" footer="0.51181102362204722"/>
  <pageSetup paperSize="9" scale="5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tint="-0.249977111117893"/>
  </sheetPr>
  <dimension ref="A1:W12"/>
  <sheetViews>
    <sheetView zoomScaleNormal="100" zoomScaleSheetLayoutView="100" workbookViewId="0">
      <pane ySplit="1" topLeftCell="A2" activePane="bottomLeft" state="frozen"/>
      <selection pane="bottomLeft"/>
    </sheetView>
  </sheetViews>
  <sheetFormatPr defaultColWidth="9.140625" defaultRowHeight="11.25"/>
  <cols>
    <col min="1" max="1" width="16.5703125" style="34" customWidth="1"/>
    <col min="2" max="3" width="13.5703125" style="34" customWidth="1"/>
    <col min="4" max="4" width="7.85546875" style="33" customWidth="1"/>
    <col min="5" max="5" width="10" style="33" customWidth="1"/>
    <col min="6" max="6" width="13.7109375" style="33" customWidth="1"/>
    <col min="7" max="7" width="6.85546875" style="33" customWidth="1"/>
    <col min="8" max="8" width="16.140625" style="86" customWidth="1"/>
    <col min="9" max="9" width="8.7109375" style="77" customWidth="1"/>
    <col min="10" max="10" width="1.5703125" style="175" customWidth="1"/>
    <col min="11" max="11" width="12.5703125" style="77" customWidth="1"/>
    <col min="12" max="13" width="8.7109375" style="175" customWidth="1"/>
    <col min="14" max="14" width="10.7109375" style="175" customWidth="1"/>
    <col min="15" max="17" width="8.7109375" style="175" hidden="1" customWidth="1"/>
    <col min="18" max="20" width="9.140625" style="34" hidden="1" customWidth="1"/>
    <col min="21" max="21" width="12.140625" style="214" hidden="1" customWidth="1"/>
    <col min="22" max="22" width="14.7109375" style="34" hidden="1" customWidth="1"/>
    <col min="23" max="23" width="19.140625" style="34" customWidth="1"/>
    <col min="24" max="24" width="9.140625" style="34" customWidth="1"/>
    <col min="25" max="25" width="13.7109375" style="34" customWidth="1"/>
    <col min="26" max="16384" width="9.140625" style="34"/>
  </cols>
  <sheetData>
    <row r="1" spans="1:23" ht="49.5" customHeight="1" thickBot="1">
      <c r="A1" s="1255" t="s">
        <v>115</v>
      </c>
      <c r="B1" s="1256" t="s">
        <v>1969</v>
      </c>
      <c r="C1" s="1257" t="s">
        <v>1970</v>
      </c>
      <c r="D1" s="1257" t="s">
        <v>118</v>
      </c>
      <c r="E1" s="1257" t="s">
        <v>518</v>
      </c>
      <c r="F1" s="1257" t="s">
        <v>299</v>
      </c>
      <c r="G1" s="1257" t="s">
        <v>11</v>
      </c>
      <c r="H1" s="1256" t="s">
        <v>5</v>
      </c>
      <c r="I1" s="1258" t="s">
        <v>92</v>
      </c>
      <c r="J1" s="97"/>
      <c r="K1" s="615" t="s">
        <v>501</v>
      </c>
      <c r="L1" s="97"/>
      <c r="M1" s="97"/>
      <c r="N1" s="34"/>
      <c r="O1" s="85" t="s">
        <v>93</v>
      </c>
      <c r="P1" s="85" t="s">
        <v>94</v>
      </c>
      <c r="Q1" s="85" t="s">
        <v>95</v>
      </c>
      <c r="W1" s="71"/>
    </row>
    <row r="2" spans="1:23" ht="28.5" customHeight="1" thickBot="1">
      <c r="A2" s="1988" t="s">
        <v>236</v>
      </c>
      <c r="B2" s="1989"/>
      <c r="C2" s="1989"/>
      <c r="D2" s="1989"/>
      <c r="E2" s="1989"/>
      <c r="F2" s="1989"/>
      <c r="G2" s="1989"/>
      <c r="H2" s="1989"/>
      <c r="I2" s="1990"/>
      <c r="J2" s="177"/>
      <c r="K2" s="473"/>
      <c r="L2" s="177"/>
      <c r="M2" s="177"/>
      <c r="N2" s="74"/>
      <c r="O2" s="110">
        <f>SUM(O3:O10)</f>
        <v>0</v>
      </c>
      <c r="P2" s="110">
        <f>SUM(P3:P10)</f>
        <v>0</v>
      </c>
      <c r="Q2" s="110">
        <f>SUM(Q3:Q10)</f>
        <v>0</v>
      </c>
    </row>
    <row r="3" spans="1:23" s="74" customFormat="1" ht="14.25" customHeight="1">
      <c r="A3" s="1175" t="s">
        <v>1497</v>
      </c>
      <c r="B3" s="1251">
        <v>79.599999999999994</v>
      </c>
      <c r="C3" s="1251">
        <v>25</v>
      </c>
      <c r="D3" s="232">
        <v>200</v>
      </c>
      <c r="E3" s="232">
        <v>25.5</v>
      </c>
      <c r="F3" s="232" t="s">
        <v>1498</v>
      </c>
      <c r="G3" s="232">
        <v>53.6</v>
      </c>
      <c r="H3" s="845" t="s">
        <v>1349</v>
      </c>
      <c r="I3" s="1046"/>
      <c r="J3" s="985"/>
      <c r="K3" s="1181">
        <v>362000</v>
      </c>
      <c r="L3" s="985"/>
      <c r="M3" s="985"/>
      <c r="N3" s="1190"/>
      <c r="O3" s="162"/>
      <c r="P3" s="163">
        <f t="shared" ref="P3:P10" si="0">IF(OR(U3="",I3=""),0,I3*U3)</f>
        <v>0</v>
      </c>
      <c r="Q3" s="163">
        <f t="shared" ref="Q3:Q10" si="1">IF(OR(V3="",I3=""),0,I3*V3)</f>
        <v>0</v>
      </c>
      <c r="R3" s="74">
        <v>960</v>
      </c>
      <c r="S3" s="74">
        <v>455</v>
      </c>
      <c r="T3" s="74">
        <v>770</v>
      </c>
      <c r="U3" s="965">
        <f t="shared" ref="U3:U10" si="2">(R3/1000)*(S3/1000)*(T3/1000)</f>
        <v>0.33633600000000002</v>
      </c>
      <c r="V3" s="74">
        <v>40</v>
      </c>
      <c r="W3" s="1047"/>
    </row>
    <row r="4" spans="1:23" s="74" customFormat="1" ht="14.25" customHeight="1">
      <c r="A4" s="1176" t="s">
        <v>1499</v>
      </c>
      <c r="B4" s="1252">
        <v>79.3</v>
      </c>
      <c r="C4" s="1252">
        <v>35</v>
      </c>
      <c r="D4" s="44">
        <v>300</v>
      </c>
      <c r="E4" s="44">
        <v>30</v>
      </c>
      <c r="F4" s="44" t="s">
        <v>1500</v>
      </c>
      <c r="G4" s="44">
        <v>59</v>
      </c>
      <c r="H4" s="800" t="s">
        <v>1349</v>
      </c>
      <c r="I4" s="1048"/>
      <c r="J4" s="985"/>
      <c r="K4" s="1182">
        <v>382000</v>
      </c>
      <c r="L4" s="985"/>
      <c r="M4" s="985"/>
      <c r="N4" s="1221"/>
      <c r="O4" s="162"/>
      <c r="P4" s="163">
        <f t="shared" si="0"/>
        <v>0</v>
      </c>
      <c r="Q4" s="163">
        <f t="shared" si="1"/>
        <v>0</v>
      </c>
      <c r="R4" s="74">
        <v>1020</v>
      </c>
      <c r="S4" s="74">
        <v>452</v>
      </c>
      <c r="T4" s="74">
        <v>810</v>
      </c>
      <c r="U4" s="965">
        <f t="shared" si="2"/>
        <v>0.37344240000000001</v>
      </c>
      <c r="V4" s="74">
        <v>44</v>
      </c>
      <c r="W4" s="1047"/>
    </row>
    <row r="5" spans="1:23" s="74" customFormat="1" ht="14.25" customHeight="1">
      <c r="A5" s="1176" t="s">
        <v>1501</v>
      </c>
      <c r="B5" s="1252">
        <v>78</v>
      </c>
      <c r="C5" s="1252">
        <v>40</v>
      </c>
      <c r="D5" s="44">
        <v>400</v>
      </c>
      <c r="E5" s="44">
        <v>28</v>
      </c>
      <c r="F5" s="44" t="s">
        <v>1502</v>
      </c>
      <c r="G5" s="44">
        <v>71.5</v>
      </c>
      <c r="H5" s="800" t="s">
        <v>1349</v>
      </c>
      <c r="I5" s="1048"/>
      <c r="J5" s="985"/>
      <c r="K5" s="1182">
        <v>445000</v>
      </c>
      <c r="L5" s="985"/>
      <c r="M5" s="985"/>
      <c r="N5" s="1221"/>
      <c r="O5" s="162"/>
      <c r="P5" s="163">
        <f t="shared" si="0"/>
        <v>0</v>
      </c>
      <c r="Q5" s="163">
        <f t="shared" si="1"/>
        <v>0</v>
      </c>
      <c r="R5" s="74">
        <v>1020</v>
      </c>
      <c r="S5" s="74">
        <v>452</v>
      </c>
      <c r="T5" s="74">
        <v>1020</v>
      </c>
      <c r="U5" s="965">
        <f t="shared" si="2"/>
        <v>0.47026080000000003</v>
      </c>
      <c r="V5" s="74">
        <v>52</v>
      </c>
      <c r="W5" s="1047"/>
    </row>
    <row r="6" spans="1:23" s="74" customFormat="1" ht="14.25" customHeight="1">
      <c r="A6" s="1176" t="s">
        <v>1503</v>
      </c>
      <c r="B6" s="1252">
        <v>80.5</v>
      </c>
      <c r="C6" s="1252">
        <v>50</v>
      </c>
      <c r="D6" s="44">
        <v>500</v>
      </c>
      <c r="E6" s="44">
        <v>24.5</v>
      </c>
      <c r="F6" s="44" t="s">
        <v>1504</v>
      </c>
      <c r="G6" s="44">
        <v>74.400000000000006</v>
      </c>
      <c r="H6" s="800" t="s">
        <v>1349</v>
      </c>
      <c r="I6" s="1048"/>
      <c r="J6" s="985"/>
      <c r="K6" s="1182">
        <v>567000</v>
      </c>
      <c r="L6" s="985"/>
      <c r="M6" s="985"/>
      <c r="N6" s="1221"/>
      <c r="O6" s="162"/>
      <c r="P6" s="163">
        <f t="shared" si="0"/>
        <v>0</v>
      </c>
      <c r="Q6" s="163">
        <f t="shared" si="1"/>
        <v>0</v>
      </c>
      <c r="R6" s="74">
        <v>1120</v>
      </c>
      <c r="S6" s="74">
        <v>452</v>
      </c>
      <c r="T6" s="74">
        <v>1120</v>
      </c>
      <c r="U6" s="965">
        <f t="shared" si="2"/>
        <v>0.56698880000000007</v>
      </c>
      <c r="V6" s="74">
        <v>64</v>
      </c>
      <c r="W6" s="1047"/>
    </row>
    <row r="7" spans="1:23" s="74" customFormat="1" ht="14.25" customHeight="1">
      <c r="A7" s="1176" t="s">
        <v>1505</v>
      </c>
      <c r="B7" s="1252">
        <v>79</v>
      </c>
      <c r="C7" s="1252">
        <v>80</v>
      </c>
      <c r="D7" s="44">
        <v>800</v>
      </c>
      <c r="E7" s="44">
        <v>34</v>
      </c>
      <c r="F7" s="44" t="s">
        <v>1506</v>
      </c>
      <c r="G7" s="44">
        <v>80</v>
      </c>
      <c r="H7" s="800" t="s">
        <v>1349</v>
      </c>
      <c r="I7" s="1048"/>
      <c r="J7" s="985"/>
      <c r="K7" s="1182">
        <v>714000</v>
      </c>
      <c r="L7" s="985"/>
      <c r="M7" s="985"/>
      <c r="N7" s="1221"/>
      <c r="O7" s="162"/>
      <c r="P7" s="163">
        <f t="shared" si="0"/>
        <v>0</v>
      </c>
      <c r="Q7" s="163">
        <f t="shared" si="1"/>
        <v>0</v>
      </c>
      <c r="R7" s="74">
        <v>1380</v>
      </c>
      <c r="S7" s="74">
        <v>573</v>
      </c>
      <c r="T7" s="74">
        <v>1100</v>
      </c>
      <c r="U7" s="965">
        <f t="shared" si="2"/>
        <v>0.86981399999999998</v>
      </c>
      <c r="V7" s="74">
        <v>88</v>
      </c>
      <c r="W7" s="1047"/>
    </row>
    <row r="8" spans="1:23" s="74" customFormat="1" ht="14.25" customHeight="1">
      <c r="A8" s="1176" t="s">
        <v>1507</v>
      </c>
      <c r="B8" s="1252">
        <v>80.099999999999994</v>
      </c>
      <c r="C8" s="1252">
        <v>100</v>
      </c>
      <c r="D8" s="44">
        <v>1000</v>
      </c>
      <c r="E8" s="44">
        <v>33.5</v>
      </c>
      <c r="F8" s="44" t="s">
        <v>1508</v>
      </c>
      <c r="G8" s="44">
        <v>90</v>
      </c>
      <c r="H8" s="800" t="s">
        <v>1349</v>
      </c>
      <c r="I8" s="1048"/>
      <c r="J8" s="985"/>
      <c r="K8" s="1182">
        <v>875000</v>
      </c>
      <c r="L8" s="985"/>
      <c r="M8" s="985"/>
      <c r="N8" s="1221"/>
      <c r="O8" s="162"/>
      <c r="P8" s="163">
        <f t="shared" si="0"/>
        <v>0</v>
      </c>
      <c r="Q8" s="163">
        <f t="shared" si="1"/>
        <v>0</v>
      </c>
      <c r="R8" s="74">
        <v>1400</v>
      </c>
      <c r="S8" s="74">
        <v>573</v>
      </c>
      <c r="T8" s="74">
        <v>1370</v>
      </c>
      <c r="U8" s="965">
        <f t="shared" si="2"/>
        <v>1.0990139999999999</v>
      </c>
      <c r="V8" s="74">
        <v>110</v>
      </c>
      <c r="W8" s="1047"/>
    </row>
    <row r="9" spans="1:23" s="74" customFormat="1" ht="14.25" customHeight="1">
      <c r="A9" s="1176" t="s">
        <v>1509</v>
      </c>
      <c r="B9" s="1252">
        <v>74</v>
      </c>
      <c r="C9" s="1252">
        <v>200</v>
      </c>
      <c r="D9" s="44">
        <v>1500</v>
      </c>
      <c r="E9" s="44">
        <v>41.5</v>
      </c>
      <c r="F9" s="44" t="s">
        <v>1510</v>
      </c>
      <c r="G9" s="44">
        <v>181.5</v>
      </c>
      <c r="H9" s="800" t="s">
        <v>1349</v>
      </c>
      <c r="I9" s="1048"/>
      <c r="J9" s="985"/>
      <c r="K9" s="1182">
        <v>1270000</v>
      </c>
      <c r="L9" s="1049"/>
      <c r="M9" s="985"/>
      <c r="N9" s="1221"/>
      <c r="O9" s="162"/>
      <c r="P9" s="163">
        <f t="shared" si="0"/>
        <v>0</v>
      </c>
      <c r="Q9" s="163">
        <f t="shared" si="1"/>
        <v>0</v>
      </c>
      <c r="R9" s="74">
        <v>1710</v>
      </c>
      <c r="S9" s="74">
        <v>720</v>
      </c>
      <c r="T9" s="74">
        <v>1410</v>
      </c>
      <c r="U9" s="965">
        <f t="shared" si="2"/>
        <v>1.7359919999999998</v>
      </c>
      <c r="V9" s="74">
        <v>224</v>
      </c>
      <c r="W9" s="1047"/>
    </row>
    <row r="10" spans="1:23" s="74" customFormat="1" ht="14.25" customHeight="1" thickBot="1">
      <c r="A10" s="1177" t="s">
        <v>1511</v>
      </c>
      <c r="B10" s="1253">
        <v>80.599999999999994</v>
      </c>
      <c r="C10" s="1253">
        <v>230</v>
      </c>
      <c r="D10" s="1050">
        <v>2000</v>
      </c>
      <c r="E10" s="1050">
        <v>42.5</v>
      </c>
      <c r="F10" s="1050" t="s">
        <v>1512</v>
      </c>
      <c r="G10" s="1050">
        <v>208.5</v>
      </c>
      <c r="H10" s="846" t="s">
        <v>1349</v>
      </c>
      <c r="I10" s="1051"/>
      <c r="J10" s="985"/>
      <c r="K10" s="431">
        <v>1324000</v>
      </c>
      <c r="L10" s="1049"/>
      <c r="M10" s="985"/>
      <c r="N10" s="1221"/>
      <c r="O10" s="162"/>
      <c r="P10" s="163">
        <f t="shared" si="0"/>
        <v>0</v>
      </c>
      <c r="Q10" s="163">
        <f t="shared" si="1"/>
        <v>0</v>
      </c>
      <c r="R10" s="74">
        <v>1760</v>
      </c>
      <c r="S10" s="74">
        <v>720</v>
      </c>
      <c r="T10" s="74">
        <v>1610</v>
      </c>
      <c r="U10" s="965">
        <f t="shared" si="2"/>
        <v>2.0401919999999998</v>
      </c>
      <c r="V10" s="74">
        <v>247</v>
      </c>
      <c r="W10" s="1047"/>
    </row>
    <row r="12" spans="1:23">
      <c r="A12" s="1254" t="s">
        <v>1971</v>
      </c>
    </row>
  </sheetData>
  <mergeCells count="1">
    <mergeCell ref="A2:I2"/>
  </mergeCells>
  <pageMargins left="0.74803149606299213" right="0.74803149606299213" top="0.98425196850393704" bottom="0.98425196850393704" header="0.51181102362204722" footer="0.51181102362204722"/>
  <pageSetup paperSize="9" scale="5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4">
    <tabColor theme="3" tint="-0.249977111117893"/>
  </sheetPr>
  <dimension ref="A1:U23"/>
  <sheetViews>
    <sheetView zoomScaleNormal="100" zoomScaleSheetLayoutView="100" workbookViewId="0">
      <pane ySplit="2" topLeftCell="A3" activePane="bottomLeft" state="frozen"/>
      <selection activeCell="K5" sqref="K5:M5"/>
      <selection pane="bottomLeft" sqref="A1:A2"/>
    </sheetView>
  </sheetViews>
  <sheetFormatPr defaultColWidth="9.140625" defaultRowHeight="20.25"/>
  <cols>
    <col min="1" max="1" width="16.85546875" style="25" customWidth="1"/>
    <col min="2" max="2" width="10" style="9" customWidth="1"/>
    <col min="3" max="3" width="9" style="9" customWidth="1"/>
    <col min="4" max="4" width="12.42578125" style="10" customWidth="1"/>
    <col min="5" max="5" width="13" style="9" customWidth="1"/>
    <col min="6" max="6" width="13.42578125" style="26" customWidth="1"/>
    <col min="7" max="7" width="8.5703125" style="27" customWidth="1"/>
    <col min="8" max="8" width="15.85546875" style="279" customWidth="1"/>
    <col min="9" max="9" width="8.42578125" style="4" customWidth="1"/>
    <col min="10" max="10" width="1.7109375" style="38" customWidth="1"/>
    <col min="11" max="11" width="13.140625" style="4" customWidth="1"/>
    <col min="12" max="12" width="11.7109375" style="38" bestFit="1" customWidth="1"/>
    <col min="13" max="13" width="11.42578125" style="38" customWidth="1"/>
    <col min="14" max="14" width="9.85546875" style="4" hidden="1" customWidth="1"/>
    <col min="15" max="16" width="9.140625" style="4" hidden="1" customWidth="1"/>
    <col min="17" max="20" width="9.140625" style="5" hidden="1" customWidth="1"/>
    <col min="21" max="21" width="12.140625" style="5" hidden="1" customWidth="1"/>
    <col min="22" max="16384" width="9.140625" style="5"/>
  </cols>
  <sheetData>
    <row r="1" spans="1:21" ht="25.5" customHeight="1">
      <c r="A1" s="1996" t="s">
        <v>115</v>
      </c>
      <c r="B1" s="1450" t="s">
        <v>116</v>
      </c>
      <c r="C1" s="1450"/>
      <c r="D1" s="1991" t="s">
        <v>117</v>
      </c>
      <c r="E1" s="1451" t="s">
        <v>118</v>
      </c>
      <c r="F1" s="1451" t="s">
        <v>35</v>
      </c>
      <c r="G1" s="1991" t="s">
        <v>11</v>
      </c>
      <c r="H1" s="1993" t="s">
        <v>5</v>
      </c>
      <c r="I1" s="1470" t="s">
        <v>96</v>
      </c>
      <c r="J1" s="176"/>
      <c r="K1" s="1553" t="s">
        <v>501</v>
      </c>
      <c r="L1" s="176"/>
      <c r="M1" s="176"/>
      <c r="N1" s="1817" t="s">
        <v>93</v>
      </c>
      <c r="O1" s="1817" t="s">
        <v>94</v>
      </c>
      <c r="P1" s="1817" t="s">
        <v>95</v>
      </c>
      <c r="Q1" s="87"/>
      <c r="R1" s="87"/>
      <c r="S1" s="87"/>
      <c r="T1" s="87"/>
      <c r="U1" s="87"/>
    </row>
    <row r="2" spans="1:21" ht="21" customHeight="1" thickBot="1">
      <c r="A2" s="1997"/>
      <c r="B2" s="252" t="s">
        <v>119</v>
      </c>
      <c r="C2" s="252" t="s">
        <v>120</v>
      </c>
      <c r="D2" s="1992"/>
      <c r="E2" s="1452"/>
      <c r="F2" s="1452"/>
      <c r="G2" s="1992"/>
      <c r="H2" s="1994"/>
      <c r="I2" s="1457"/>
      <c r="J2" s="176"/>
      <c r="K2" s="1554"/>
      <c r="L2" s="176"/>
      <c r="M2" s="176"/>
      <c r="N2" s="1817"/>
      <c r="O2" s="1817"/>
      <c r="P2" s="1817"/>
      <c r="Q2" s="87" t="s">
        <v>87</v>
      </c>
      <c r="R2" s="87" t="s">
        <v>88</v>
      </c>
      <c r="S2" s="87" t="s">
        <v>89</v>
      </c>
      <c r="T2" s="87" t="s">
        <v>91</v>
      </c>
      <c r="U2" s="87" t="s">
        <v>90</v>
      </c>
    </row>
    <row r="3" spans="1:21" ht="21" thickBot="1">
      <c r="A3" s="1680" t="s">
        <v>580</v>
      </c>
      <c r="B3" s="1681"/>
      <c r="C3" s="1681"/>
      <c r="D3" s="1681"/>
      <c r="E3" s="1681"/>
      <c r="F3" s="1681"/>
      <c r="G3" s="1681"/>
      <c r="H3" s="1681"/>
      <c r="I3" s="1995"/>
      <c r="J3" s="180"/>
      <c r="K3" s="483"/>
      <c r="L3" s="180"/>
      <c r="M3" s="180"/>
      <c r="N3" s="447">
        <f>SUM(N4:N23)</f>
        <v>0</v>
      </c>
      <c r="O3" s="447">
        <f>SUM(O4:O23)</f>
        <v>0</v>
      </c>
      <c r="P3" s="447">
        <f>SUM(P4:P23)</f>
        <v>0</v>
      </c>
    </row>
    <row r="4" spans="1:21" ht="27" customHeight="1" thickBot="1">
      <c r="A4" s="1508" t="s">
        <v>390</v>
      </c>
      <c r="B4" s="1509"/>
      <c r="C4" s="1509"/>
      <c r="D4" s="1509"/>
      <c r="E4" s="1509"/>
      <c r="F4" s="1509"/>
      <c r="G4" s="1509"/>
      <c r="H4" s="1509"/>
      <c r="I4" s="1510"/>
      <c r="J4" s="200"/>
      <c r="K4" s="484"/>
      <c r="L4" s="200"/>
      <c r="M4" s="200"/>
      <c r="N4" s="5"/>
      <c r="O4" s="5"/>
      <c r="P4" s="5"/>
    </row>
    <row r="5" spans="1:21" ht="17.25" customHeight="1">
      <c r="A5" s="132" t="s">
        <v>325</v>
      </c>
      <c r="B5" s="555">
        <v>26</v>
      </c>
      <c r="C5" s="555">
        <v>30</v>
      </c>
      <c r="D5" s="555">
        <v>7.9</v>
      </c>
      <c r="E5" s="543">
        <v>4800</v>
      </c>
      <c r="F5" s="545" t="s">
        <v>343</v>
      </c>
      <c r="G5" s="553">
        <v>244</v>
      </c>
      <c r="H5" s="800" t="s">
        <v>1349</v>
      </c>
      <c r="I5" s="822"/>
      <c r="J5" s="97"/>
      <c r="K5" s="1180">
        <v>1334000</v>
      </c>
      <c r="L5" s="1221"/>
      <c r="M5" s="1221"/>
      <c r="N5" s="99"/>
      <c r="O5" s="99">
        <f t="shared" ref="O5:O12" si="0">IF(OR(T5="",I5=""),0,I5*T5)</f>
        <v>0</v>
      </c>
      <c r="P5" s="99">
        <f t="shared" ref="P5:P12" si="1">IF(OR(U5="",I5=""),0,I5*U5)</f>
        <v>0</v>
      </c>
      <c r="Q5" s="93">
        <v>1495</v>
      </c>
      <c r="R5" s="93">
        <v>870</v>
      </c>
      <c r="S5" s="93">
        <v>1150</v>
      </c>
      <c r="T5" s="109">
        <f t="shared" ref="T5:T12" si="2">(Q5/1000)*(R5/1000)*(S5/1000)</f>
        <v>1.4957475</v>
      </c>
      <c r="U5" s="72">
        <v>249</v>
      </c>
    </row>
    <row r="6" spans="1:21" ht="17.25" customHeight="1">
      <c r="A6" s="549" t="s">
        <v>326</v>
      </c>
      <c r="B6" s="555">
        <v>35</v>
      </c>
      <c r="C6" s="555">
        <v>40</v>
      </c>
      <c r="D6" s="555">
        <v>10.7</v>
      </c>
      <c r="E6" s="543">
        <v>6960</v>
      </c>
      <c r="F6" s="545" t="s">
        <v>546</v>
      </c>
      <c r="G6" s="553">
        <v>343</v>
      </c>
      <c r="H6" s="800" t="s">
        <v>1349</v>
      </c>
      <c r="I6" s="822"/>
      <c r="J6" s="97"/>
      <c r="K6" s="1180">
        <v>1779000</v>
      </c>
      <c r="L6" s="1221"/>
      <c r="M6" s="1221"/>
      <c r="N6" s="99"/>
      <c r="O6" s="99">
        <f t="shared" si="0"/>
        <v>0</v>
      </c>
      <c r="P6" s="99">
        <f t="shared" si="1"/>
        <v>0</v>
      </c>
      <c r="Q6" s="93">
        <v>1500</v>
      </c>
      <c r="R6" s="93">
        <v>1255</v>
      </c>
      <c r="S6" s="93">
        <v>1155</v>
      </c>
      <c r="T6" s="109">
        <f t="shared" si="2"/>
        <v>2.1742874999999997</v>
      </c>
      <c r="U6" s="72">
        <v>354</v>
      </c>
    </row>
    <row r="7" spans="1:21" ht="17.25" customHeight="1">
      <c r="A7" s="550" t="s">
        <v>327</v>
      </c>
      <c r="B7" s="555">
        <v>44</v>
      </c>
      <c r="C7" s="555">
        <v>45</v>
      </c>
      <c r="D7" s="555">
        <v>13.3</v>
      </c>
      <c r="E7" s="552">
        <v>9340</v>
      </c>
      <c r="F7" s="545" t="s">
        <v>344</v>
      </c>
      <c r="G7" s="553">
        <v>451</v>
      </c>
      <c r="H7" s="800" t="s">
        <v>1349</v>
      </c>
      <c r="I7" s="230"/>
      <c r="J7" s="97"/>
      <c r="K7" s="1180">
        <v>2493000</v>
      </c>
      <c r="L7" s="1221"/>
      <c r="M7" s="1221"/>
      <c r="N7" s="99"/>
      <c r="O7" s="99">
        <f t="shared" si="0"/>
        <v>0</v>
      </c>
      <c r="P7" s="99">
        <f t="shared" si="1"/>
        <v>0</v>
      </c>
      <c r="Q7" s="93">
        <v>1995</v>
      </c>
      <c r="R7" s="93">
        <v>1255</v>
      </c>
      <c r="S7" s="93">
        <v>1160</v>
      </c>
      <c r="T7" s="109">
        <f t="shared" si="2"/>
        <v>2.9043209999999995</v>
      </c>
      <c r="U7" s="72">
        <v>471</v>
      </c>
    </row>
    <row r="8" spans="1:21" ht="17.25" customHeight="1">
      <c r="A8" s="131" t="s">
        <v>328</v>
      </c>
      <c r="B8" s="556">
        <v>53</v>
      </c>
      <c r="C8" s="556">
        <v>56</v>
      </c>
      <c r="D8" s="556">
        <v>16.7</v>
      </c>
      <c r="E8" s="543">
        <v>11890</v>
      </c>
      <c r="F8" s="546" t="s">
        <v>344</v>
      </c>
      <c r="G8" s="554">
        <v>492</v>
      </c>
      <c r="H8" s="800" t="s">
        <v>1349</v>
      </c>
      <c r="I8" s="822"/>
      <c r="J8" s="97"/>
      <c r="K8" s="1180">
        <v>2837000</v>
      </c>
      <c r="L8" s="1221"/>
      <c r="M8" s="1221"/>
      <c r="N8" s="99"/>
      <c r="O8" s="99">
        <f t="shared" si="0"/>
        <v>0</v>
      </c>
      <c r="P8" s="99">
        <f t="shared" si="1"/>
        <v>0</v>
      </c>
      <c r="Q8" s="93">
        <v>1990</v>
      </c>
      <c r="R8" s="93">
        <v>1260</v>
      </c>
      <c r="S8" s="93">
        <v>1140</v>
      </c>
      <c r="T8" s="109">
        <f t="shared" si="2"/>
        <v>2.8584359999999998</v>
      </c>
      <c r="U8" s="72">
        <v>512</v>
      </c>
    </row>
    <row r="9" spans="1:21" ht="17.25" customHeight="1">
      <c r="A9" s="549" t="s">
        <v>329</v>
      </c>
      <c r="B9" s="555">
        <v>61</v>
      </c>
      <c r="C9" s="555">
        <v>64</v>
      </c>
      <c r="D9" s="555">
        <v>19.100000000000001</v>
      </c>
      <c r="E9" s="543">
        <v>12900</v>
      </c>
      <c r="F9" s="545" t="s">
        <v>345</v>
      </c>
      <c r="G9" s="553">
        <v>615</v>
      </c>
      <c r="H9" s="800" t="s">
        <v>1349</v>
      </c>
      <c r="I9" s="822"/>
      <c r="J9" s="97"/>
      <c r="K9" s="1180">
        <v>3404000</v>
      </c>
      <c r="L9" s="1221"/>
      <c r="M9" s="1221"/>
      <c r="N9" s="99"/>
      <c r="O9" s="99">
        <f t="shared" si="0"/>
        <v>0</v>
      </c>
      <c r="P9" s="99">
        <f t="shared" si="1"/>
        <v>0</v>
      </c>
      <c r="Q9" s="93">
        <v>2212</v>
      </c>
      <c r="R9" s="93">
        <v>1284</v>
      </c>
      <c r="S9" s="93">
        <v>1695</v>
      </c>
      <c r="T9" s="109">
        <f t="shared" si="2"/>
        <v>4.814152560000001</v>
      </c>
      <c r="U9" s="72">
        <v>645</v>
      </c>
    </row>
    <row r="10" spans="1:21" ht="17.25" customHeight="1">
      <c r="A10" s="549" t="s">
        <v>330</v>
      </c>
      <c r="B10" s="555">
        <v>70</v>
      </c>
      <c r="C10" s="555">
        <v>75</v>
      </c>
      <c r="D10" s="555">
        <v>22.6</v>
      </c>
      <c r="E10" s="543">
        <v>14950</v>
      </c>
      <c r="F10" s="545" t="s">
        <v>345</v>
      </c>
      <c r="G10" s="553">
        <v>690</v>
      </c>
      <c r="H10" s="800" t="s">
        <v>1349</v>
      </c>
      <c r="I10" s="822"/>
      <c r="J10" s="97"/>
      <c r="K10" s="1180">
        <v>3525000</v>
      </c>
      <c r="L10" s="1221"/>
      <c r="M10" s="1221"/>
      <c r="N10" s="99"/>
      <c r="O10" s="99">
        <f t="shared" si="0"/>
        <v>0</v>
      </c>
      <c r="P10" s="99">
        <f t="shared" si="1"/>
        <v>0</v>
      </c>
      <c r="Q10" s="93">
        <v>2212</v>
      </c>
      <c r="R10" s="93">
        <v>1284</v>
      </c>
      <c r="S10" s="93">
        <v>1695</v>
      </c>
      <c r="T10" s="109">
        <f t="shared" si="2"/>
        <v>4.814152560000001</v>
      </c>
      <c r="U10" s="72">
        <v>720</v>
      </c>
    </row>
    <row r="11" spans="1:21" ht="17.25" customHeight="1">
      <c r="A11" s="549" t="s">
        <v>331</v>
      </c>
      <c r="B11" s="555">
        <v>88</v>
      </c>
      <c r="C11" s="555">
        <v>97</v>
      </c>
      <c r="D11" s="555">
        <v>28.9</v>
      </c>
      <c r="E11" s="543">
        <v>16980</v>
      </c>
      <c r="F11" s="545" t="s">
        <v>346</v>
      </c>
      <c r="G11" s="553">
        <v>940</v>
      </c>
      <c r="H11" s="800" t="s">
        <v>1349</v>
      </c>
      <c r="I11" s="822"/>
      <c r="J11" s="97"/>
      <c r="K11" s="1180">
        <v>4332000</v>
      </c>
      <c r="L11" s="1221"/>
      <c r="M11" s="1221"/>
      <c r="N11" s="99"/>
      <c r="O11" s="99">
        <f t="shared" si="0"/>
        <v>0</v>
      </c>
      <c r="P11" s="99">
        <f t="shared" si="1"/>
        <v>0</v>
      </c>
      <c r="Q11" s="93">
        <v>2230</v>
      </c>
      <c r="R11" s="93">
        <v>1275</v>
      </c>
      <c r="S11" s="93">
        <v>2330</v>
      </c>
      <c r="T11" s="109">
        <f t="shared" si="2"/>
        <v>6.6247724999999997</v>
      </c>
      <c r="U11" s="72">
        <v>970</v>
      </c>
    </row>
    <row r="12" spans="1:21" ht="17.25" customHeight="1" thickBot="1">
      <c r="A12" s="551" t="s">
        <v>332</v>
      </c>
      <c r="B12" s="557">
        <v>98</v>
      </c>
      <c r="C12" s="557">
        <v>111.5</v>
      </c>
      <c r="D12" s="557">
        <v>32.799999999999997</v>
      </c>
      <c r="E12" s="543">
        <v>19030</v>
      </c>
      <c r="F12" s="545" t="s">
        <v>346</v>
      </c>
      <c r="G12" s="547">
        <v>970</v>
      </c>
      <c r="H12" s="800" t="s">
        <v>1349</v>
      </c>
      <c r="I12" s="830"/>
      <c r="J12" s="97"/>
      <c r="K12" s="1180">
        <v>5674000</v>
      </c>
      <c r="L12" s="1221"/>
      <c r="M12" s="1221"/>
      <c r="N12" s="99"/>
      <c r="O12" s="99">
        <f t="shared" si="0"/>
        <v>0</v>
      </c>
      <c r="P12" s="99">
        <f t="shared" si="1"/>
        <v>0</v>
      </c>
      <c r="Q12" s="93">
        <v>2230</v>
      </c>
      <c r="R12" s="93">
        <v>1275</v>
      </c>
      <c r="S12" s="93">
        <v>2330</v>
      </c>
      <c r="T12" s="109">
        <f t="shared" si="2"/>
        <v>6.6247724999999997</v>
      </c>
      <c r="U12" s="72">
        <v>1000</v>
      </c>
    </row>
    <row r="13" spans="1:21" ht="28.5" customHeight="1" thickBot="1">
      <c r="A13" s="1508" t="s">
        <v>391</v>
      </c>
      <c r="B13" s="1509"/>
      <c r="C13" s="1509"/>
      <c r="D13" s="1509"/>
      <c r="E13" s="1509"/>
      <c r="F13" s="1509"/>
      <c r="G13" s="1509"/>
      <c r="H13" s="1509"/>
      <c r="I13" s="1510"/>
      <c r="J13" s="200"/>
      <c r="K13" s="484"/>
      <c r="L13" s="1221"/>
      <c r="M13" s="1221"/>
      <c r="N13" s="80"/>
      <c r="O13" s="5"/>
      <c r="P13" s="5"/>
    </row>
    <row r="14" spans="1:21" ht="17.25" customHeight="1">
      <c r="A14" s="869" t="s">
        <v>333</v>
      </c>
      <c r="B14" s="556">
        <v>22</v>
      </c>
      <c r="C14" s="556" t="s">
        <v>114</v>
      </c>
      <c r="D14" s="555">
        <v>6.6</v>
      </c>
      <c r="E14" s="828">
        <v>4750</v>
      </c>
      <c r="F14" s="545" t="s">
        <v>343</v>
      </c>
      <c r="G14" s="553">
        <v>223</v>
      </c>
      <c r="H14" s="800" t="s">
        <v>1349</v>
      </c>
      <c r="I14" s="825"/>
      <c r="J14" s="97"/>
      <c r="K14" s="1180">
        <v>1265000</v>
      </c>
      <c r="L14" s="1221"/>
      <c r="M14" s="1221"/>
      <c r="N14" s="99"/>
      <c r="O14" s="99">
        <f t="shared" ref="O14:O23" si="3">IF(OR(T14="",I14=""),0,I14*T14)</f>
        <v>0</v>
      </c>
      <c r="P14" s="99">
        <f t="shared" ref="P14:P23" si="4">IF(OR(U14="",I14=""),0,I14*U14)</f>
        <v>0</v>
      </c>
      <c r="Q14" s="93">
        <v>1495</v>
      </c>
      <c r="R14" s="93">
        <v>870</v>
      </c>
      <c r="S14" s="93">
        <v>1150</v>
      </c>
      <c r="T14" s="109">
        <f t="shared" ref="T14:T23" si="5">(Q14/1000)*(R14/1000)*(S14/1000)</f>
        <v>1.4957475</v>
      </c>
      <c r="U14" s="72">
        <v>228</v>
      </c>
    </row>
    <row r="15" spans="1:21" ht="17.25" customHeight="1">
      <c r="A15" s="870" t="s">
        <v>334</v>
      </c>
      <c r="B15" s="555">
        <v>26</v>
      </c>
      <c r="C15" s="555" t="s">
        <v>114</v>
      </c>
      <c r="D15" s="555">
        <v>7.9</v>
      </c>
      <c r="E15" s="828">
        <v>4810</v>
      </c>
      <c r="F15" s="545" t="s">
        <v>343</v>
      </c>
      <c r="G15" s="553">
        <v>231</v>
      </c>
      <c r="H15" s="800" t="s">
        <v>1349</v>
      </c>
      <c r="I15" s="822"/>
      <c r="J15" s="97"/>
      <c r="K15" s="1180">
        <v>1436000</v>
      </c>
      <c r="L15" s="1221"/>
      <c r="M15" s="1221"/>
      <c r="N15" s="99"/>
      <c r="O15" s="99">
        <f t="shared" si="3"/>
        <v>0</v>
      </c>
      <c r="P15" s="99">
        <f t="shared" si="4"/>
        <v>0</v>
      </c>
      <c r="Q15" s="93">
        <v>1495</v>
      </c>
      <c r="R15" s="93">
        <v>870</v>
      </c>
      <c r="S15" s="93">
        <v>1150</v>
      </c>
      <c r="T15" s="109">
        <f t="shared" si="5"/>
        <v>1.4957475</v>
      </c>
      <c r="U15" s="72">
        <v>236</v>
      </c>
    </row>
    <row r="16" spans="1:21" ht="17.25" customHeight="1">
      <c r="A16" s="871" t="s">
        <v>335</v>
      </c>
      <c r="B16" s="555">
        <v>30</v>
      </c>
      <c r="C16" s="555" t="s">
        <v>114</v>
      </c>
      <c r="D16" s="555">
        <v>9.1999999999999993</v>
      </c>
      <c r="E16" s="828">
        <v>5940</v>
      </c>
      <c r="F16" s="545" t="s">
        <v>546</v>
      </c>
      <c r="G16" s="553">
        <v>331</v>
      </c>
      <c r="H16" s="800" t="s">
        <v>1349</v>
      </c>
      <c r="I16" s="822"/>
      <c r="J16" s="97"/>
      <c r="K16" s="1180">
        <v>1643000</v>
      </c>
      <c r="L16" s="1221"/>
      <c r="M16" s="1221"/>
      <c r="N16" s="99"/>
      <c r="O16" s="99">
        <f t="shared" si="3"/>
        <v>0</v>
      </c>
      <c r="P16" s="99">
        <f t="shared" si="4"/>
        <v>0</v>
      </c>
      <c r="Q16" s="93">
        <v>1500</v>
      </c>
      <c r="R16" s="93">
        <v>1255</v>
      </c>
      <c r="S16" s="93">
        <v>1155</v>
      </c>
      <c r="T16" s="109">
        <f t="shared" si="5"/>
        <v>2.1742874999999997</v>
      </c>
      <c r="U16" s="72">
        <v>342</v>
      </c>
    </row>
    <row r="17" spans="1:21" ht="17.25" customHeight="1">
      <c r="A17" s="871" t="s">
        <v>336</v>
      </c>
      <c r="B17" s="555">
        <v>35</v>
      </c>
      <c r="C17" s="555" t="s">
        <v>114</v>
      </c>
      <c r="D17" s="555">
        <v>10.7</v>
      </c>
      <c r="E17" s="828">
        <v>6960</v>
      </c>
      <c r="F17" s="545" t="s">
        <v>546</v>
      </c>
      <c r="G17" s="553">
        <v>335</v>
      </c>
      <c r="H17" s="800" t="s">
        <v>1349</v>
      </c>
      <c r="I17" s="822"/>
      <c r="J17" s="97"/>
      <c r="K17" s="1180">
        <v>1694000</v>
      </c>
      <c r="L17" s="1221"/>
      <c r="M17" s="1221"/>
      <c r="N17" s="99"/>
      <c r="O17" s="99">
        <f t="shared" si="3"/>
        <v>0</v>
      </c>
      <c r="P17" s="99">
        <f t="shared" si="4"/>
        <v>0</v>
      </c>
      <c r="Q17" s="93">
        <v>1500</v>
      </c>
      <c r="R17" s="93">
        <v>1255</v>
      </c>
      <c r="S17" s="93">
        <v>1155</v>
      </c>
      <c r="T17" s="109">
        <f t="shared" si="5"/>
        <v>2.1742874999999997</v>
      </c>
      <c r="U17" s="72">
        <v>346</v>
      </c>
    </row>
    <row r="18" spans="1:21" ht="17.25" customHeight="1">
      <c r="A18" s="871" t="s">
        <v>337</v>
      </c>
      <c r="B18" s="555">
        <v>44</v>
      </c>
      <c r="C18" s="555" t="s">
        <v>114</v>
      </c>
      <c r="D18" s="555">
        <v>13.3</v>
      </c>
      <c r="E18" s="829">
        <v>9340</v>
      </c>
      <c r="F18" s="545" t="s">
        <v>344</v>
      </c>
      <c r="G18" s="553">
        <v>433</v>
      </c>
      <c r="H18" s="800" t="s">
        <v>1349</v>
      </c>
      <c r="I18" s="230"/>
      <c r="J18" s="97"/>
      <c r="K18" s="1180">
        <v>2332000</v>
      </c>
      <c r="L18" s="1221"/>
      <c r="M18" s="1221"/>
      <c r="N18" s="99"/>
      <c r="O18" s="99">
        <f t="shared" si="3"/>
        <v>0</v>
      </c>
      <c r="P18" s="99">
        <f t="shared" si="4"/>
        <v>0</v>
      </c>
      <c r="Q18" s="93">
        <v>1995</v>
      </c>
      <c r="R18" s="93">
        <v>1255</v>
      </c>
      <c r="S18" s="93">
        <v>1160</v>
      </c>
      <c r="T18" s="109">
        <f t="shared" si="5"/>
        <v>2.9043209999999995</v>
      </c>
      <c r="U18" s="72">
        <v>453</v>
      </c>
    </row>
    <row r="19" spans="1:21" ht="17.25" customHeight="1">
      <c r="A19" s="869" t="s">
        <v>338</v>
      </c>
      <c r="B19" s="556">
        <v>53</v>
      </c>
      <c r="C19" s="556" t="s">
        <v>114</v>
      </c>
      <c r="D19" s="556">
        <v>16.7</v>
      </c>
      <c r="E19" s="828">
        <v>11890</v>
      </c>
      <c r="F19" s="546" t="s">
        <v>344</v>
      </c>
      <c r="G19" s="554">
        <v>470</v>
      </c>
      <c r="H19" s="800" t="s">
        <v>1349</v>
      </c>
      <c r="I19" s="822"/>
      <c r="J19" s="97"/>
      <c r="K19" s="1180">
        <v>2923000</v>
      </c>
      <c r="L19" s="1221"/>
      <c r="M19" s="1221"/>
      <c r="N19" s="99"/>
      <c r="O19" s="99">
        <f t="shared" si="3"/>
        <v>0</v>
      </c>
      <c r="P19" s="99">
        <f t="shared" si="4"/>
        <v>0</v>
      </c>
      <c r="Q19" s="93">
        <v>1995</v>
      </c>
      <c r="R19" s="93">
        <v>1255</v>
      </c>
      <c r="S19" s="93">
        <v>1160</v>
      </c>
      <c r="T19" s="109">
        <f t="shared" si="5"/>
        <v>2.9043209999999995</v>
      </c>
      <c r="U19" s="72">
        <v>490</v>
      </c>
    </row>
    <row r="20" spans="1:21" ht="17.25" customHeight="1">
      <c r="A20" s="871" t="s">
        <v>339</v>
      </c>
      <c r="B20" s="555">
        <v>61</v>
      </c>
      <c r="C20" s="555" t="s">
        <v>114</v>
      </c>
      <c r="D20" s="555">
        <v>19.100000000000001</v>
      </c>
      <c r="E20" s="828">
        <v>12900</v>
      </c>
      <c r="F20" s="545" t="s">
        <v>345</v>
      </c>
      <c r="G20" s="553">
        <v>590</v>
      </c>
      <c r="H20" s="800" t="s">
        <v>1349</v>
      </c>
      <c r="I20" s="822"/>
      <c r="J20" s="97"/>
      <c r="K20" s="1180">
        <v>3250000</v>
      </c>
      <c r="L20" s="1221"/>
      <c r="M20" s="1221"/>
      <c r="N20" s="99"/>
      <c r="O20" s="99">
        <f t="shared" si="3"/>
        <v>0</v>
      </c>
      <c r="P20" s="99">
        <f t="shared" si="4"/>
        <v>0</v>
      </c>
      <c r="Q20" s="93">
        <v>2212</v>
      </c>
      <c r="R20" s="93">
        <v>1284</v>
      </c>
      <c r="S20" s="93">
        <v>1695</v>
      </c>
      <c r="T20" s="109">
        <f t="shared" si="5"/>
        <v>4.814152560000001</v>
      </c>
      <c r="U20" s="72">
        <v>620</v>
      </c>
    </row>
    <row r="21" spans="1:21" ht="17.25" customHeight="1">
      <c r="A21" s="871" t="s">
        <v>340</v>
      </c>
      <c r="B21" s="555">
        <v>70</v>
      </c>
      <c r="C21" s="555" t="s">
        <v>114</v>
      </c>
      <c r="D21" s="555">
        <v>22.6</v>
      </c>
      <c r="E21" s="828">
        <v>14950</v>
      </c>
      <c r="F21" s="545" t="s">
        <v>345</v>
      </c>
      <c r="G21" s="553">
        <v>670</v>
      </c>
      <c r="H21" s="800" t="s">
        <v>1349</v>
      </c>
      <c r="I21" s="822"/>
      <c r="J21" s="97"/>
      <c r="K21" s="1180">
        <v>3697000</v>
      </c>
      <c r="L21" s="1221"/>
      <c r="M21" s="1221"/>
      <c r="N21" s="99"/>
      <c r="O21" s="99">
        <f t="shared" si="3"/>
        <v>0</v>
      </c>
      <c r="P21" s="99">
        <f t="shared" si="4"/>
        <v>0</v>
      </c>
      <c r="Q21" s="93">
        <v>2212</v>
      </c>
      <c r="R21" s="93">
        <v>1284</v>
      </c>
      <c r="S21" s="93">
        <v>1695</v>
      </c>
      <c r="T21" s="109">
        <f t="shared" si="5"/>
        <v>4.814152560000001</v>
      </c>
      <c r="U21" s="72">
        <v>700</v>
      </c>
    </row>
    <row r="22" spans="1:21" ht="17.25" customHeight="1">
      <c r="A22" s="871" t="s">
        <v>341</v>
      </c>
      <c r="B22" s="555">
        <v>87</v>
      </c>
      <c r="C22" s="555" t="s">
        <v>114</v>
      </c>
      <c r="D22" s="555">
        <v>28</v>
      </c>
      <c r="E22" s="828">
        <v>16980</v>
      </c>
      <c r="F22" s="545" t="s">
        <v>346</v>
      </c>
      <c r="G22" s="553">
        <v>895</v>
      </c>
      <c r="H22" s="800" t="s">
        <v>1349</v>
      </c>
      <c r="I22" s="822"/>
      <c r="J22" s="97"/>
      <c r="K22" s="1180">
        <v>4212000</v>
      </c>
      <c r="L22" s="1221"/>
      <c r="M22" s="1221"/>
      <c r="N22" s="99"/>
      <c r="O22" s="99">
        <f t="shared" si="3"/>
        <v>0</v>
      </c>
      <c r="P22" s="99">
        <f t="shared" si="4"/>
        <v>0</v>
      </c>
      <c r="Q22" s="93">
        <v>2230</v>
      </c>
      <c r="R22" s="93">
        <v>1275</v>
      </c>
      <c r="S22" s="93">
        <v>2330</v>
      </c>
      <c r="T22" s="109">
        <f t="shared" si="5"/>
        <v>6.6247724999999997</v>
      </c>
      <c r="U22" s="72">
        <v>925</v>
      </c>
    </row>
    <row r="23" spans="1:21" ht="17.25" customHeight="1" thickBot="1">
      <c r="A23" s="872" t="s">
        <v>342</v>
      </c>
      <c r="B23" s="557">
        <v>105</v>
      </c>
      <c r="C23" s="557" t="s">
        <v>114</v>
      </c>
      <c r="D23" s="557">
        <v>34.299999999999997</v>
      </c>
      <c r="E23" s="558">
        <v>20380</v>
      </c>
      <c r="F23" s="544" t="s">
        <v>346</v>
      </c>
      <c r="G23" s="547">
        <v>910</v>
      </c>
      <c r="H23" s="846" t="s">
        <v>1349</v>
      </c>
      <c r="I23" s="826"/>
      <c r="J23" s="97"/>
      <c r="K23" s="1179">
        <v>5588000</v>
      </c>
      <c r="L23" s="1221"/>
      <c r="M23" s="1221"/>
      <c r="N23" s="99"/>
      <c r="O23" s="99">
        <f t="shared" si="3"/>
        <v>0</v>
      </c>
      <c r="P23" s="99">
        <f t="shared" si="4"/>
        <v>0</v>
      </c>
      <c r="Q23" s="93">
        <v>2230</v>
      </c>
      <c r="R23" s="93">
        <v>1275</v>
      </c>
      <c r="S23" s="93">
        <v>2330</v>
      </c>
      <c r="T23" s="109">
        <f t="shared" si="5"/>
        <v>6.6247724999999997</v>
      </c>
      <c r="U23" s="72">
        <v>940</v>
      </c>
    </row>
  </sheetData>
  <mergeCells count="15">
    <mergeCell ref="A13:I13"/>
    <mergeCell ref="G1:G2"/>
    <mergeCell ref="A3:I3"/>
    <mergeCell ref="E1:E2"/>
    <mergeCell ref="A4:I4"/>
    <mergeCell ref="A1:A2"/>
    <mergeCell ref="B1:C1"/>
    <mergeCell ref="P1:P2"/>
    <mergeCell ref="O1:O2"/>
    <mergeCell ref="N1:N2"/>
    <mergeCell ref="D1:D2"/>
    <mergeCell ref="K1:K2"/>
    <mergeCell ref="F1:F2"/>
    <mergeCell ref="I1:I2"/>
    <mergeCell ref="H1:H2"/>
  </mergeCells>
  <phoneticPr fontId="10" type="noConversion"/>
  <printOptions horizontalCentered="1"/>
  <pageMargins left="0.59055118110236227" right="0.59055118110236227" top="0.59055118110236227" bottom="0.59055118110236227" header="0.51181102362204722" footer="0.51181102362204722"/>
  <pageSetup paperSize="9" scale="71"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9">
    <tabColor theme="4" tint="-0.499984740745262"/>
  </sheetPr>
  <dimension ref="A1:Z69"/>
  <sheetViews>
    <sheetView zoomScaleNormal="100" zoomScaleSheetLayoutView="100" workbookViewId="0">
      <pane ySplit="2" topLeftCell="A3" activePane="bottomLeft" state="frozen"/>
      <selection activeCell="K5" sqref="K5:M5"/>
      <selection pane="bottomLeft" sqref="A1:A2"/>
    </sheetView>
  </sheetViews>
  <sheetFormatPr defaultColWidth="9.140625" defaultRowHeight="20.25"/>
  <cols>
    <col min="1" max="1" width="26.140625" style="8" customWidth="1"/>
    <col min="2" max="2" width="15" style="9" customWidth="1"/>
    <col min="3" max="3" width="9.42578125" style="10" customWidth="1"/>
    <col min="4" max="4" width="9.140625" style="9" customWidth="1"/>
    <col min="5" max="5" width="8.85546875" style="9" customWidth="1"/>
    <col min="6" max="6" width="13.28515625" style="24" customWidth="1"/>
    <col min="7" max="7" width="7.42578125" style="39" customWidth="1"/>
    <col min="8" max="8" width="18.140625" style="220" customWidth="1"/>
    <col min="9" max="9" width="8.7109375" style="4" customWidth="1"/>
    <col min="10" max="10" width="1.7109375" style="5" customWidth="1"/>
    <col min="11" max="11" width="13" style="4" customWidth="1"/>
    <col min="12" max="12" width="8.7109375" style="38" customWidth="1"/>
    <col min="13" max="13" width="11.5703125" style="1218" bestFit="1" customWidth="1"/>
    <col min="14" max="14" width="11.5703125" style="1218" customWidth="1"/>
    <col min="15" max="15" width="8.7109375" style="38" hidden="1" customWidth="1"/>
    <col min="16" max="16" width="10.42578125" style="4" hidden="1" customWidth="1"/>
    <col min="17" max="17" width="8.7109375" style="4" hidden="1" customWidth="1"/>
    <col min="18" max="18" width="10.85546875" style="4" hidden="1" customWidth="1"/>
    <col min="19" max="23" width="9.140625" style="5" hidden="1" customWidth="1"/>
    <col min="24" max="24" width="11.5703125" style="34" hidden="1" customWidth="1"/>
    <col min="25" max="25" width="11.5703125" style="1218" bestFit="1" customWidth="1"/>
    <col min="26" max="16384" width="9.140625" style="5"/>
  </cols>
  <sheetData>
    <row r="1" spans="1:26" ht="19.5" customHeight="1">
      <c r="A1" s="2005" t="s">
        <v>115</v>
      </c>
      <c r="B1" s="2007" t="s">
        <v>519</v>
      </c>
      <c r="C1" s="2001" t="s">
        <v>520</v>
      </c>
      <c r="D1" s="2001" t="s">
        <v>886</v>
      </c>
      <c r="E1" s="2007" t="s">
        <v>518</v>
      </c>
      <c r="F1" s="2001" t="s">
        <v>361</v>
      </c>
      <c r="G1" s="2001" t="s">
        <v>113</v>
      </c>
      <c r="H1" s="2000" t="s">
        <v>5</v>
      </c>
      <c r="I1" s="1456" t="s">
        <v>96</v>
      </c>
      <c r="K1" s="1553" t="s">
        <v>501</v>
      </c>
      <c r="L1" s="176"/>
      <c r="O1" s="176"/>
      <c r="P1" s="85"/>
      <c r="Q1" s="85"/>
      <c r="R1" s="85"/>
      <c r="S1" s="87"/>
      <c r="T1" s="87"/>
      <c r="U1" s="87"/>
      <c r="V1" s="87"/>
      <c r="W1" s="87"/>
      <c r="X1" s="74"/>
    </row>
    <row r="2" spans="1:26" ht="27" customHeight="1" thickBot="1">
      <c r="A2" s="2006"/>
      <c r="B2" s="2008"/>
      <c r="C2" s="2002"/>
      <c r="D2" s="2002"/>
      <c r="E2" s="2008"/>
      <c r="F2" s="2002"/>
      <c r="G2" s="2002"/>
      <c r="H2" s="2000"/>
      <c r="I2" s="1457"/>
      <c r="K2" s="1554"/>
      <c r="L2" s="176"/>
      <c r="O2" s="176"/>
      <c r="P2" s="85" t="s">
        <v>93</v>
      </c>
      <c r="Q2" s="85" t="s">
        <v>94</v>
      </c>
      <c r="R2" s="85" t="s">
        <v>95</v>
      </c>
      <c r="S2" s="87" t="s">
        <v>87</v>
      </c>
      <c r="T2" s="87" t="s">
        <v>88</v>
      </c>
      <c r="U2" s="87" t="s">
        <v>89</v>
      </c>
      <c r="V2" s="87" t="s">
        <v>91</v>
      </c>
      <c r="W2" s="87" t="s">
        <v>90</v>
      </c>
    </row>
    <row r="3" spans="1:26" s="11" customFormat="1" ht="29.65" customHeight="1" thickBot="1">
      <c r="A3" s="1508" t="s">
        <v>887</v>
      </c>
      <c r="B3" s="1509"/>
      <c r="C3" s="1509"/>
      <c r="D3" s="1509"/>
      <c r="E3" s="1509"/>
      <c r="F3" s="1509"/>
      <c r="G3" s="1509"/>
      <c r="H3" s="1509"/>
      <c r="I3" s="1510"/>
      <c r="K3" s="638"/>
      <c r="L3" s="1225"/>
      <c r="M3" s="1220"/>
      <c r="N3" s="1220"/>
      <c r="P3" s="446">
        <f>SUM(P4:P69)</f>
        <v>0</v>
      </c>
      <c r="Q3" s="446">
        <f>SUM(Q4:Q69)</f>
        <v>0</v>
      </c>
      <c r="R3" s="446">
        <f>SUM(R4:R69)</f>
        <v>0</v>
      </c>
      <c r="X3" s="34"/>
      <c r="Y3" s="1220"/>
    </row>
    <row r="4" spans="1:26">
      <c r="A4" s="129" t="s">
        <v>894</v>
      </c>
      <c r="B4" s="355">
        <v>11.8</v>
      </c>
      <c r="C4" s="262">
        <v>2.95</v>
      </c>
      <c r="D4" s="441" t="s">
        <v>132</v>
      </c>
      <c r="E4" s="441">
        <v>59</v>
      </c>
      <c r="F4" s="355" t="s">
        <v>888</v>
      </c>
      <c r="G4" s="350">
        <v>125</v>
      </c>
      <c r="H4" s="800" t="s">
        <v>1349</v>
      </c>
      <c r="I4" s="641"/>
      <c r="K4" s="486">
        <v>1268000</v>
      </c>
      <c r="L4" s="111"/>
      <c r="O4" s="111"/>
      <c r="P4" s="99"/>
      <c r="Q4" s="99">
        <f>IF(OR(V4="",I4=""),0,I4*V4)</f>
        <v>0</v>
      </c>
      <c r="R4" s="99">
        <f>IF(OR(W4="",I4=""),0,I4*W4)</f>
        <v>0</v>
      </c>
      <c r="S4" s="89">
        <v>860</v>
      </c>
      <c r="T4" s="89">
        <v>1220</v>
      </c>
      <c r="U4" s="89">
        <v>885</v>
      </c>
      <c r="V4" s="109">
        <f t="shared" ref="V4:V7" si="0">(S4/1000)*(T4/1000)*(U4/1000)</f>
        <v>0.92854199999999998</v>
      </c>
      <c r="W4" s="88">
        <v>145</v>
      </c>
    </row>
    <row r="5" spans="1:26">
      <c r="A5" s="650" t="s">
        <v>889</v>
      </c>
      <c r="B5" s="637">
        <v>20.399999999999999</v>
      </c>
      <c r="C5" s="636">
        <v>5.05</v>
      </c>
      <c r="D5" s="651" t="s">
        <v>132</v>
      </c>
      <c r="E5" s="651">
        <v>63</v>
      </c>
      <c r="F5" s="637" t="s">
        <v>888</v>
      </c>
      <c r="G5" s="43">
        <v>157</v>
      </c>
      <c r="H5" s="800" t="s">
        <v>1349</v>
      </c>
      <c r="I5" s="873"/>
      <c r="K5" s="486">
        <v>1561000</v>
      </c>
      <c r="L5" s="111"/>
      <c r="O5" s="111"/>
      <c r="P5" s="99"/>
      <c r="Q5" s="99">
        <f t="shared" ref="Q5:Q68" si="1">IF(OR(V5="",I5=""),0,I5*V5)</f>
        <v>0</v>
      </c>
      <c r="R5" s="99">
        <f t="shared" ref="R5:R68" si="2">IF(OR(W5="",I5=""),0,I5*W5)</f>
        <v>0</v>
      </c>
      <c r="S5" s="89">
        <v>860</v>
      </c>
      <c r="T5" s="89">
        <v>1220</v>
      </c>
      <c r="U5" s="89">
        <v>885</v>
      </c>
      <c r="V5" s="109">
        <f t="shared" si="0"/>
        <v>0.92854199999999998</v>
      </c>
      <c r="W5" s="88">
        <v>172</v>
      </c>
    </row>
    <row r="6" spans="1:26">
      <c r="A6" s="650" t="s">
        <v>890</v>
      </c>
      <c r="B6" s="637">
        <v>39</v>
      </c>
      <c r="C6" s="636">
        <v>9.65</v>
      </c>
      <c r="D6" s="652" t="s">
        <v>132</v>
      </c>
      <c r="E6" s="652">
        <v>66</v>
      </c>
      <c r="F6" s="637" t="s">
        <v>891</v>
      </c>
      <c r="G6" s="43">
        <v>323</v>
      </c>
      <c r="H6" s="800" t="s">
        <v>1349</v>
      </c>
      <c r="I6" s="873"/>
      <c r="K6" s="486">
        <v>2666000</v>
      </c>
      <c r="L6" s="111"/>
      <c r="O6" s="111"/>
      <c r="P6" s="99"/>
      <c r="Q6" s="99">
        <f t="shared" si="1"/>
        <v>0</v>
      </c>
      <c r="R6" s="99">
        <f t="shared" si="2"/>
        <v>0</v>
      </c>
      <c r="S6" s="89">
        <v>1070</v>
      </c>
      <c r="T6" s="89">
        <v>1900</v>
      </c>
      <c r="U6" s="89">
        <v>1030</v>
      </c>
      <c r="V6" s="109">
        <f t="shared" si="0"/>
        <v>2.0939899999999998</v>
      </c>
      <c r="W6" s="88">
        <v>343</v>
      </c>
    </row>
    <row r="7" spans="1:26" ht="21" thickBot="1">
      <c r="A7" s="130" t="s">
        <v>892</v>
      </c>
      <c r="B7" s="349">
        <v>80</v>
      </c>
      <c r="C7" s="263">
        <v>20</v>
      </c>
      <c r="D7" s="444" t="s">
        <v>132</v>
      </c>
      <c r="E7" s="444">
        <v>68</v>
      </c>
      <c r="F7" s="445" t="s">
        <v>893</v>
      </c>
      <c r="G7" s="352">
        <v>599</v>
      </c>
      <c r="H7" s="800" t="s">
        <v>1349</v>
      </c>
      <c r="I7" s="648"/>
      <c r="K7" s="649">
        <v>5483000</v>
      </c>
      <c r="L7" s="111"/>
      <c r="O7" s="111"/>
      <c r="P7" s="99"/>
      <c r="Q7" s="99">
        <f t="shared" si="1"/>
        <v>0</v>
      </c>
      <c r="R7" s="99">
        <f t="shared" si="2"/>
        <v>0</v>
      </c>
      <c r="S7" s="89">
        <v>2080</v>
      </c>
      <c r="T7" s="89">
        <v>1895</v>
      </c>
      <c r="U7" s="89">
        <v>1120</v>
      </c>
      <c r="V7" s="109">
        <f t="shared" si="0"/>
        <v>4.4145920000000007</v>
      </c>
      <c r="W7" s="88">
        <v>627</v>
      </c>
    </row>
    <row r="8" spans="1:26" s="11" customFormat="1" ht="36" customHeight="1" thickBot="1">
      <c r="A8" s="1508" t="s">
        <v>1977</v>
      </c>
      <c r="B8" s="1509"/>
      <c r="C8" s="1509"/>
      <c r="D8" s="1509"/>
      <c r="E8" s="1509"/>
      <c r="F8" s="1509"/>
      <c r="G8" s="1509"/>
      <c r="H8" s="1509"/>
      <c r="I8" s="1510"/>
      <c r="K8" s="638"/>
      <c r="L8" s="1225"/>
      <c r="O8" s="1225"/>
      <c r="P8" s="446"/>
      <c r="Q8" s="99">
        <f t="shared" si="1"/>
        <v>0</v>
      </c>
      <c r="R8" s="99">
        <f t="shared" si="2"/>
        <v>0</v>
      </c>
      <c r="Z8" s="34"/>
    </row>
    <row r="9" spans="1:26">
      <c r="A9" s="639" t="s">
        <v>1978</v>
      </c>
      <c r="B9" s="262">
        <v>4.2</v>
      </c>
      <c r="C9" s="262">
        <v>0.82</v>
      </c>
      <c r="D9" s="640">
        <v>4.7</v>
      </c>
      <c r="E9" s="441">
        <v>55</v>
      </c>
      <c r="F9" s="442" t="s">
        <v>1979</v>
      </c>
      <c r="G9" s="350">
        <v>86</v>
      </c>
      <c r="H9" s="800" t="s">
        <v>1349</v>
      </c>
      <c r="I9" s="641"/>
      <c r="K9" s="598">
        <v>759000</v>
      </c>
      <c r="L9" s="111"/>
      <c r="M9" s="88"/>
      <c r="N9" s="88"/>
      <c r="O9" s="111"/>
      <c r="P9" s="99"/>
      <c r="Q9" s="99">
        <f t="shared" si="1"/>
        <v>0</v>
      </c>
      <c r="R9" s="99">
        <f t="shared" si="2"/>
        <v>0</v>
      </c>
      <c r="S9" s="89">
        <v>1375</v>
      </c>
      <c r="T9" s="89">
        <v>885</v>
      </c>
      <c r="U9" s="89">
        <v>475</v>
      </c>
      <c r="V9" s="109">
        <v>0.57801562499999992</v>
      </c>
      <c r="W9" s="88">
        <v>107</v>
      </c>
      <c r="X9" s="109"/>
      <c r="Y9" s="88"/>
      <c r="Z9" s="34"/>
    </row>
    <row r="10" spans="1:26">
      <c r="A10" s="642" t="s">
        <v>1980</v>
      </c>
      <c r="B10" s="1277">
        <v>6.35</v>
      </c>
      <c r="C10" s="1277">
        <v>1.28</v>
      </c>
      <c r="D10" s="643">
        <v>7</v>
      </c>
      <c r="E10" s="443">
        <v>58</v>
      </c>
      <c r="F10" s="440" t="s">
        <v>1979</v>
      </c>
      <c r="G10" s="36">
        <v>86</v>
      </c>
      <c r="H10" s="800" t="s">
        <v>1349</v>
      </c>
      <c r="I10" s="644"/>
      <c r="K10" s="645">
        <v>781000</v>
      </c>
      <c r="L10" s="111"/>
      <c r="M10" s="88"/>
      <c r="N10" s="88"/>
      <c r="O10" s="111"/>
      <c r="P10" s="99"/>
      <c r="Q10" s="99">
        <f t="shared" si="1"/>
        <v>0</v>
      </c>
      <c r="R10" s="99">
        <f t="shared" si="2"/>
        <v>0</v>
      </c>
      <c r="S10" s="89">
        <v>1375</v>
      </c>
      <c r="T10" s="89">
        <v>885</v>
      </c>
      <c r="U10" s="89">
        <v>475</v>
      </c>
      <c r="V10" s="109">
        <v>0.57801562499999992</v>
      </c>
      <c r="W10" s="88">
        <v>107</v>
      </c>
      <c r="X10" s="109"/>
      <c r="Y10" s="88"/>
      <c r="Z10" s="34"/>
    </row>
    <row r="11" spans="1:26">
      <c r="A11" s="642" t="s">
        <v>1981</v>
      </c>
      <c r="B11" s="1277">
        <v>8.4</v>
      </c>
      <c r="C11" s="1277">
        <v>1.63</v>
      </c>
      <c r="D11" s="643">
        <v>7.45</v>
      </c>
      <c r="E11" s="443">
        <v>59</v>
      </c>
      <c r="F11" s="440" t="s">
        <v>1982</v>
      </c>
      <c r="G11" s="36">
        <v>105</v>
      </c>
      <c r="H11" s="800" t="s">
        <v>1349</v>
      </c>
      <c r="I11" s="644"/>
      <c r="K11" s="645">
        <v>863000</v>
      </c>
      <c r="L11" s="111"/>
      <c r="M11" s="88"/>
      <c r="N11" s="88"/>
      <c r="O11" s="111"/>
      <c r="P11" s="99"/>
      <c r="Q11" s="99">
        <f t="shared" si="1"/>
        <v>0</v>
      </c>
      <c r="R11" s="99">
        <f t="shared" si="2"/>
        <v>0</v>
      </c>
      <c r="S11" s="89">
        <v>1465</v>
      </c>
      <c r="T11" s="89">
        <v>1035</v>
      </c>
      <c r="U11" s="89">
        <v>560</v>
      </c>
      <c r="V11" s="109">
        <v>0.84911400000000015</v>
      </c>
      <c r="W11" s="88">
        <v>132</v>
      </c>
      <c r="X11" s="109"/>
      <c r="Y11" s="88"/>
      <c r="Z11" s="34"/>
    </row>
    <row r="12" spans="1:26">
      <c r="A12" s="642" t="s">
        <v>1983</v>
      </c>
      <c r="B12" s="1277">
        <v>10</v>
      </c>
      <c r="C12" s="1277">
        <v>2.02</v>
      </c>
      <c r="D12" s="643">
        <v>8.1999999999999993</v>
      </c>
      <c r="E12" s="443">
        <v>60</v>
      </c>
      <c r="F12" s="440" t="s">
        <v>1982</v>
      </c>
      <c r="G12" s="36">
        <v>105</v>
      </c>
      <c r="H12" s="800" t="s">
        <v>1349</v>
      </c>
      <c r="I12" s="644"/>
      <c r="K12" s="645">
        <v>874000</v>
      </c>
      <c r="L12" s="111"/>
      <c r="M12" s="88"/>
      <c r="N12" s="88"/>
      <c r="O12" s="111"/>
      <c r="P12" s="99"/>
      <c r="Q12" s="99">
        <f t="shared" si="1"/>
        <v>0</v>
      </c>
      <c r="R12" s="99">
        <f t="shared" si="2"/>
        <v>0</v>
      </c>
      <c r="S12" s="89">
        <v>1465</v>
      </c>
      <c r="T12" s="89">
        <v>1035</v>
      </c>
      <c r="U12" s="89">
        <v>560</v>
      </c>
      <c r="V12" s="109">
        <v>0.84911400000000015</v>
      </c>
      <c r="W12" s="88">
        <v>132</v>
      </c>
      <c r="X12" s="109"/>
      <c r="Y12" s="88"/>
      <c r="Z12" s="34"/>
    </row>
    <row r="13" spans="1:26">
      <c r="A13" s="642" t="s">
        <v>1984</v>
      </c>
      <c r="B13" s="1277">
        <v>12.1</v>
      </c>
      <c r="C13" s="1277">
        <v>2.44</v>
      </c>
      <c r="D13" s="643">
        <v>11.5</v>
      </c>
      <c r="E13" s="443">
        <v>65</v>
      </c>
      <c r="F13" s="440" t="s">
        <v>1982</v>
      </c>
      <c r="G13" s="36">
        <v>129</v>
      </c>
      <c r="H13" s="800" t="s">
        <v>1349</v>
      </c>
      <c r="I13" s="644"/>
      <c r="K13" s="645">
        <v>1134000</v>
      </c>
      <c r="M13" s="88"/>
      <c r="N13" s="88"/>
      <c r="P13" s="99"/>
      <c r="Q13" s="99">
        <f t="shared" si="1"/>
        <v>0</v>
      </c>
      <c r="R13" s="99">
        <f t="shared" si="2"/>
        <v>0</v>
      </c>
      <c r="S13" s="89">
        <v>1465</v>
      </c>
      <c r="T13" s="89">
        <v>1035</v>
      </c>
      <c r="U13" s="89">
        <v>560</v>
      </c>
      <c r="V13" s="109">
        <v>0.84911400000000015</v>
      </c>
      <c r="W13" s="88">
        <v>155</v>
      </c>
      <c r="X13" s="109"/>
      <c r="Y13" s="88"/>
      <c r="Z13" s="34"/>
    </row>
    <row r="14" spans="1:26">
      <c r="A14" s="642" t="s">
        <v>1985</v>
      </c>
      <c r="B14" s="1277">
        <v>14.5</v>
      </c>
      <c r="C14" s="1277">
        <v>3.15</v>
      </c>
      <c r="D14" s="643">
        <v>12.4</v>
      </c>
      <c r="E14" s="443">
        <v>65</v>
      </c>
      <c r="F14" s="440" t="s">
        <v>1982</v>
      </c>
      <c r="G14" s="36">
        <v>129</v>
      </c>
      <c r="H14" s="800" t="s">
        <v>1349</v>
      </c>
      <c r="I14" s="644"/>
      <c r="K14" s="645">
        <v>1149000</v>
      </c>
      <c r="M14" s="88"/>
      <c r="N14" s="88"/>
      <c r="P14" s="99"/>
      <c r="Q14" s="99">
        <f t="shared" si="1"/>
        <v>0</v>
      </c>
      <c r="R14" s="99">
        <f t="shared" si="2"/>
        <v>0</v>
      </c>
      <c r="S14" s="89">
        <v>1465</v>
      </c>
      <c r="T14" s="89">
        <v>1035</v>
      </c>
      <c r="U14" s="89">
        <v>560</v>
      </c>
      <c r="V14" s="109">
        <v>0.84911400000000015</v>
      </c>
      <c r="W14" s="88">
        <v>155</v>
      </c>
      <c r="X14" s="109"/>
      <c r="Y14" s="88"/>
      <c r="Z14" s="34"/>
    </row>
    <row r="15" spans="1:26">
      <c r="A15" s="642" t="s">
        <v>1986</v>
      </c>
      <c r="B15" s="1277">
        <v>15.9</v>
      </c>
      <c r="C15" s="1277">
        <v>3.53</v>
      </c>
      <c r="D15" s="643">
        <v>14</v>
      </c>
      <c r="E15" s="443">
        <v>68</v>
      </c>
      <c r="F15" s="440" t="s">
        <v>1982</v>
      </c>
      <c r="G15" s="36">
        <v>129</v>
      </c>
      <c r="H15" s="800" t="s">
        <v>1349</v>
      </c>
      <c r="I15" s="644"/>
      <c r="K15" s="645">
        <v>1168000</v>
      </c>
      <c r="M15" s="88"/>
      <c r="N15" s="88"/>
      <c r="P15" s="99"/>
      <c r="Q15" s="99">
        <f t="shared" si="1"/>
        <v>0</v>
      </c>
      <c r="R15" s="99">
        <f t="shared" si="2"/>
        <v>0</v>
      </c>
      <c r="S15" s="89">
        <v>1465</v>
      </c>
      <c r="T15" s="89">
        <v>1035</v>
      </c>
      <c r="U15" s="89">
        <v>560</v>
      </c>
      <c r="V15" s="109">
        <v>0.84911400000000015</v>
      </c>
      <c r="W15" s="88">
        <v>155</v>
      </c>
      <c r="X15" s="109"/>
      <c r="Y15" s="88"/>
      <c r="Z15" s="34"/>
    </row>
    <row r="16" spans="1:26">
      <c r="A16" s="642" t="s">
        <v>1987</v>
      </c>
      <c r="B16" s="1277">
        <v>12.1</v>
      </c>
      <c r="C16" s="1277">
        <v>2.44</v>
      </c>
      <c r="D16" s="643">
        <v>11.5</v>
      </c>
      <c r="E16" s="443">
        <v>65</v>
      </c>
      <c r="F16" s="440" t="s">
        <v>1982</v>
      </c>
      <c r="G16" s="36">
        <v>144</v>
      </c>
      <c r="H16" s="800" t="s">
        <v>1349</v>
      </c>
      <c r="I16" s="644"/>
      <c r="K16" s="645">
        <v>1177000</v>
      </c>
      <c r="M16" s="88"/>
      <c r="N16" s="88"/>
      <c r="P16" s="99"/>
      <c r="Q16" s="99">
        <f t="shared" si="1"/>
        <v>0</v>
      </c>
      <c r="R16" s="99">
        <f t="shared" si="2"/>
        <v>0</v>
      </c>
      <c r="S16" s="89">
        <v>1465</v>
      </c>
      <c r="T16" s="89">
        <v>1035</v>
      </c>
      <c r="U16" s="89">
        <v>560</v>
      </c>
      <c r="V16" s="109">
        <v>0.84911400000000015</v>
      </c>
      <c r="W16" s="88">
        <v>172</v>
      </c>
      <c r="X16" s="109"/>
      <c r="Y16" s="88"/>
      <c r="Z16" s="34"/>
    </row>
    <row r="17" spans="1:26">
      <c r="A17" s="642" t="s">
        <v>1988</v>
      </c>
      <c r="B17" s="1277">
        <v>14.5</v>
      </c>
      <c r="C17" s="1277">
        <v>3.15</v>
      </c>
      <c r="D17" s="643">
        <v>12.4</v>
      </c>
      <c r="E17" s="443">
        <v>65</v>
      </c>
      <c r="F17" s="440" t="s">
        <v>1982</v>
      </c>
      <c r="G17" s="36">
        <v>144</v>
      </c>
      <c r="H17" s="800" t="s">
        <v>1349</v>
      </c>
      <c r="I17" s="644"/>
      <c r="K17" s="645">
        <v>1203000</v>
      </c>
      <c r="M17" s="88"/>
      <c r="N17" s="88"/>
      <c r="P17" s="99"/>
      <c r="Q17" s="99">
        <f t="shared" si="1"/>
        <v>0</v>
      </c>
      <c r="R17" s="99">
        <f t="shared" si="2"/>
        <v>0</v>
      </c>
      <c r="S17" s="89">
        <v>1465</v>
      </c>
      <c r="T17" s="89">
        <v>1035</v>
      </c>
      <c r="U17" s="89">
        <v>560</v>
      </c>
      <c r="V17" s="109">
        <v>0.84911400000000015</v>
      </c>
      <c r="W17" s="88">
        <v>172</v>
      </c>
      <c r="X17" s="109"/>
      <c r="Y17" s="88"/>
      <c r="Z17" s="34"/>
    </row>
    <row r="18" spans="1:26">
      <c r="A18" s="1283" t="s">
        <v>1989</v>
      </c>
      <c r="B18" s="1276">
        <v>15.9</v>
      </c>
      <c r="C18" s="1276">
        <v>3.53</v>
      </c>
      <c r="D18" s="382">
        <v>14</v>
      </c>
      <c r="E18" s="651">
        <v>68</v>
      </c>
      <c r="F18" s="1284" t="s">
        <v>1982</v>
      </c>
      <c r="G18" s="43">
        <v>144</v>
      </c>
      <c r="H18" s="800" t="s">
        <v>1349</v>
      </c>
      <c r="I18" s="873"/>
      <c r="K18" s="486">
        <v>1241000</v>
      </c>
      <c r="L18" s="111"/>
      <c r="M18" s="88"/>
      <c r="N18" s="88"/>
      <c r="O18" s="111"/>
      <c r="P18" s="99"/>
      <c r="Q18" s="99">
        <f t="shared" si="1"/>
        <v>0</v>
      </c>
      <c r="R18" s="99">
        <f t="shared" si="2"/>
        <v>0</v>
      </c>
      <c r="S18" s="89">
        <v>1465</v>
      </c>
      <c r="T18" s="89">
        <v>1035</v>
      </c>
      <c r="U18" s="89">
        <v>560</v>
      </c>
      <c r="V18" s="109">
        <v>0.84911400000000015</v>
      </c>
      <c r="W18" s="88">
        <v>172</v>
      </c>
      <c r="X18" s="109"/>
      <c r="Y18" s="88"/>
      <c r="Z18" s="34"/>
    </row>
    <row r="19" spans="1:26">
      <c r="A19" s="642" t="s">
        <v>1990</v>
      </c>
      <c r="B19" s="1277">
        <v>18</v>
      </c>
      <c r="C19" s="1277">
        <v>3.83</v>
      </c>
      <c r="D19" s="643">
        <v>17</v>
      </c>
      <c r="E19" s="443">
        <v>71</v>
      </c>
      <c r="F19" s="440" t="s">
        <v>1991</v>
      </c>
      <c r="G19" s="36">
        <v>177</v>
      </c>
      <c r="H19" s="800" t="s">
        <v>1349</v>
      </c>
      <c r="I19" s="644"/>
      <c r="K19" s="645">
        <v>1570000</v>
      </c>
      <c r="L19" s="111"/>
      <c r="M19" s="88"/>
      <c r="N19" s="88"/>
      <c r="O19" s="111"/>
      <c r="P19" s="99"/>
      <c r="Q19" s="99">
        <f t="shared" si="1"/>
        <v>0</v>
      </c>
      <c r="R19" s="99">
        <f t="shared" si="2"/>
        <v>0</v>
      </c>
      <c r="S19" s="89">
        <v>1220</v>
      </c>
      <c r="T19" s="89">
        <v>1735</v>
      </c>
      <c r="U19" s="89">
        <v>565</v>
      </c>
      <c r="V19" s="109">
        <v>1.1959355</v>
      </c>
      <c r="W19" s="88">
        <v>206</v>
      </c>
      <c r="X19" s="109"/>
      <c r="Y19" s="88"/>
      <c r="Z19" s="34"/>
    </row>
    <row r="20" spans="1:26">
      <c r="A20" s="642" t="s">
        <v>1992</v>
      </c>
      <c r="B20" s="1277">
        <v>22</v>
      </c>
      <c r="C20" s="1277">
        <v>5</v>
      </c>
      <c r="D20" s="643">
        <v>21</v>
      </c>
      <c r="E20" s="443">
        <v>73</v>
      </c>
      <c r="F20" s="440" t="s">
        <v>1991</v>
      </c>
      <c r="G20" s="36">
        <v>177</v>
      </c>
      <c r="H20" s="800" t="s">
        <v>1349</v>
      </c>
      <c r="I20" s="644"/>
      <c r="K20" s="645">
        <v>1612000</v>
      </c>
      <c r="L20" s="111"/>
      <c r="M20" s="88"/>
      <c r="N20" s="88"/>
      <c r="O20" s="111"/>
      <c r="P20" s="99"/>
      <c r="Q20" s="99">
        <f t="shared" si="1"/>
        <v>0</v>
      </c>
      <c r="R20" s="99">
        <f t="shared" si="2"/>
        <v>0</v>
      </c>
      <c r="S20" s="89">
        <v>1220</v>
      </c>
      <c r="T20" s="89">
        <v>1735</v>
      </c>
      <c r="U20" s="89">
        <v>565</v>
      </c>
      <c r="V20" s="109">
        <v>1.1959355</v>
      </c>
      <c r="W20" s="88">
        <v>206</v>
      </c>
      <c r="X20" s="109"/>
      <c r="Y20" s="88"/>
      <c r="Z20" s="34"/>
    </row>
    <row r="21" spans="1:26">
      <c r="A21" s="642" t="s">
        <v>1993</v>
      </c>
      <c r="B21" s="1277">
        <v>26</v>
      </c>
      <c r="C21" s="1277">
        <v>6.37</v>
      </c>
      <c r="D21" s="643">
        <v>26</v>
      </c>
      <c r="E21" s="443">
        <v>75</v>
      </c>
      <c r="F21" s="440" t="s">
        <v>1991</v>
      </c>
      <c r="G21" s="36">
        <v>177</v>
      </c>
      <c r="H21" s="800" t="s">
        <v>1349</v>
      </c>
      <c r="I21" s="644"/>
      <c r="K21" s="645">
        <v>1640000</v>
      </c>
      <c r="L21" s="111"/>
      <c r="M21" s="88"/>
      <c r="N21" s="88"/>
      <c r="O21" s="111"/>
      <c r="P21" s="99"/>
      <c r="Q21" s="99">
        <f t="shared" si="1"/>
        <v>0</v>
      </c>
      <c r="R21" s="99">
        <f t="shared" si="2"/>
        <v>0</v>
      </c>
      <c r="S21" s="89">
        <v>1220</v>
      </c>
      <c r="T21" s="89">
        <v>1735</v>
      </c>
      <c r="U21" s="89">
        <v>565</v>
      </c>
      <c r="V21" s="109">
        <v>1.1959355</v>
      </c>
      <c r="W21" s="88">
        <v>206</v>
      </c>
      <c r="X21" s="109"/>
      <c r="Y21" s="88"/>
      <c r="Z21" s="34"/>
    </row>
    <row r="22" spans="1:26" ht="21" thickBot="1">
      <c r="A22" s="642" t="s">
        <v>1994</v>
      </c>
      <c r="B22" s="1277">
        <v>30.1</v>
      </c>
      <c r="C22" s="1277">
        <v>7.7</v>
      </c>
      <c r="D22" s="643">
        <v>29.5</v>
      </c>
      <c r="E22" s="443">
        <v>77</v>
      </c>
      <c r="F22" s="440" t="s">
        <v>1991</v>
      </c>
      <c r="G22" s="36">
        <v>177</v>
      </c>
      <c r="H22" s="800" t="s">
        <v>1349</v>
      </c>
      <c r="I22" s="644"/>
      <c r="K22" s="645">
        <v>1667000</v>
      </c>
      <c r="M22" s="88"/>
      <c r="N22" s="88"/>
      <c r="P22" s="99"/>
      <c r="Q22" s="99">
        <f t="shared" si="1"/>
        <v>0</v>
      </c>
      <c r="R22" s="99">
        <f t="shared" si="2"/>
        <v>0</v>
      </c>
      <c r="S22" s="89">
        <v>1220</v>
      </c>
      <c r="T22" s="89">
        <v>1735</v>
      </c>
      <c r="U22" s="89">
        <v>565</v>
      </c>
      <c r="V22" s="109">
        <v>1.1959355</v>
      </c>
      <c r="W22" s="88">
        <v>206</v>
      </c>
      <c r="X22" s="109"/>
      <c r="Y22" s="88"/>
      <c r="Z22" s="34"/>
    </row>
    <row r="23" spans="1:26" s="11" customFormat="1" ht="34.5" customHeight="1" thickBot="1">
      <c r="A23" s="1508" t="s">
        <v>1995</v>
      </c>
      <c r="B23" s="1509"/>
      <c r="C23" s="1509"/>
      <c r="D23" s="1509"/>
      <c r="E23" s="1509"/>
      <c r="F23" s="1509"/>
      <c r="G23" s="1509"/>
      <c r="H23" s="1509"/>
      <c r="I23" s="1510"/>
      <c r="K23" s="638"/>
      <c r="L23" s="1225"/>
      <c r="O23" s="1225"/>
      <c r="P23" s="446"/>
      <c r="Q23" s="99">
        <f t="shared" si="1"/>
        <v>0</v>
      </c>
      <c r="R23" s="99">
        <f t="shared" si="2"/>
        <v>0</v>
      </c>
      <c r="Z23" s="34"/>
    </row>
    <row r="24" spans="1:26">
      <c r="A24" s="639" t="s">
        <v>1996</v>
      </c>
      <c r="B24" s="262">
        <v>4.2</v>
      </c>
      <c r="C24" s="262">
        <v>0.82</v>
      </c>
      <c r="D24" s="640">
        <v>4.7</v>
      </c>
      <c r="E24" s="441">
        <v>55</v>
      </c>
      <c r="F24" s="442" t="s">
        <v>1979</v>
      </c>
      <c r="G24" s="350">
        <v>86</v>
      </c>
      <c r="H24" s="800" t="s">
        <v>1349</v>
      </c>
      <c r="I24" s="641"/>
      <c r="K24" s="598">
        <v>809000</v>
      </c>
      <c r="L24" s="111"/>
      <c r="M24" s="88"/>
      <c r="N24" s="88"/>
      <c r="O24" s="111"/>
      <c r="P24" s="99"/>
      <c r="Q24" s="99">
        <f t="shared" si="1"/>
        <v>0</v>
      </c>
      <c r="R24" s="99">
        <f t="shared" si="2"/>
        <v>0</v>
      </c>
      <c r="S24" s="89">
        <v>1375</v>
      </c>
      <c r="T24" s="89">
        <v>885</v>
      </c>
      <c r="U24" s="89">
        <v>475</v>
      </c>
      <c r="V24" s="109">
        <v>0.57801562499999992</v>
      </c>
      <c r="W24" s="88">
        <v>107</v>
      </c>
      <c r="X24" s="109"/>
      <c r="Y24" s="88"/>
      <c r="Z24" s="34"/>
    </row>
    <row r="25" spans="1:26">
      <c r="A25" s="642" t="s">
        <v>1997</v>
      </c>
      <c r="B25" s="1277">
        <v>6.35</v>
      </c>
      <c r="C25" s="1277">
        <v>1.28</v>
      </c>
      <c r="D25" s="643">
        <v>7</v>
      </c>
      <c r="E25" s="443">
        <v>58</v>
      </c>
      <c r="F25" s="440" t="s">
        <v>1979</v>
      </c>
      <c r="G25" s="36">
        <v>86</v>
      </c>
      <c r="H25" s="800" t="s">
        <v>1349</v>
      </c>
      <c r="I25" s="644"/>
      <c r="K25" s="645">
        <v>832000</v>
      </c>
      <c r="L25" s="111"/>
      <c r="M25" s="88"/>
      <c r="N25" s="88"/>
      <c r="O25" s="111"/>
      <c r="P25" s="99"/>
      <c r="Q25" s="99">
        <f t="shared" si="1"/>
        <v>0</v>
      </c>
      <c r="R25" s="99">
        <f t="shared" si="2"/>
        <v>0</v>
      </c>
      <c r="S25" s="89">
        <v>1375</v>
      </c>
      <c r="T25" s="89">
        <v>885</v>
      </c>
      <c r="U25" s="89">
        <v>475</v>
      </c>
      <c r="V25" s="109">
        <v>0.57801562499999992</v>
      </c>
      <c r="W25" s="88">
        <v>107</v>
      </c>
      <c r="X25" s="109"/>
      <c r="Y25" s="88"/>
      <c r="Z25" s="34"/>
    </row>
    <row r="26" spans="1:26">
      <c r="A26" s="642" t="s">
        <v>1998</v>
      </c>
      <c r="B26" s="1277">
        <v>8.4</v>
      </c>
      <c r="C26" s="1277">
        <v>1.63</v>
      </c>
      <c r="D26" s="643">
        <v>7.45</v>
      </c>
      <c r="E26" s="443">
        <v>59</v>
      </c>
      <c r="F26" s="440" t="s">
        <v>1982</v>
      </c>
      <c r="G26" s="36">
        <v>105</v>
      </c>
      <c r="H26" s="800" t="s">
        <v>1349</v>
      </c>
      <c r="I26" s="644"/>
      <c r="K26" s="645">
        <v>914000</v>
      </c>
      <c r="L26" s="111"/>
      <c r="M26" s="88"/>
      <c r="N26" s="88"/>
      <c r="O26" s="111"/>
      <c r="P26" s="99"/>
      <c r="Q26" s="99">
        <f t="shared" si="1"/>
        <v>0</v>
      </c>
      <c r="R26" s="99">
        <f t="shared" si="2"/>
        <v>0</v>
      </c>
      <c r="S26" s="89">
        <v>1465</v>
      </c>
      <c r="T26" s="89">
        <v>1035</v>
      </c>
      <c r="U26" s="89">
        <v>560</v>
      </c>
      <c r="V26" s="109">
        <v>0.84911400000000015</v>
      </c>
      <c r="W26" s="88">
        <v>132</v>
      </c>
      <c r="X26" s="109"/>
      <c r="Y26" s="88"/>
      <c r="Z26" s="34"/>
    </row>
    <row r="27" spans="1:26">
      <c r="A27" s="642" t="s">
        <v>1999</v>
      </c>
      <c r="B27" s="1277">
        <v>10</v>
      </c>
      <c r="C27" s="1277">
        <v>2.02</v>
      </c>
      <c r="D27" s="643">
        <v>8.1999999999999993</v>
      </c>
      <c r="E27" s="443">
        <v>60</v>
      </c>
      <c r="F27" s="440" t="s">
        <v>1982</v>
      </c>
      <c r="G27" s="36">
        <v>105</v>
      </c>
      <c r="H27" s="800" t="s">
        <v>1349</v>
      </c>
      <c r="I27" s="644"/>
      <c r="K27" s="645">
        <v>924000</v>
      </c>
      <c r="L27" s="111"/>
      <c r="M27" s="88"/>
      <c r="N27" s="88"/>
      <c r="O27" s="111"/>
      <c r="P27" s="99"/>
      <c r="Q27" s="99">
        <f t="shared" si="1"/>
        <v>0</v>
      </c>
      <c r="R27" s="99">
        <f t="shared" si="2"/>
        <v>0</v>
      </c>
      <c r="S27" s="89">
        <v>1465</v>
      </c>
      <c r="T27" s="89">
        <v>1035</v>
      </c>
      <c r="U27" s="89">
        <v>560</v>
      </c>
      <c r="V27" s="109">
        <v>0.84911400000000015</v>
      </c>
      <c r="W27" s="88">
        <v>132</v>
      </c>
      <c r="X27" s="109"/>
      <c r="Y27" s="88"/>
      <c r="Z27" s="34"/>
    </row>
    <row r="28" spans="1:26">
      <c r="A28" s="642" t="s">
        <v>2000</v>
      </c>
      <c r="B28" s="1277">
        <v>12.1</v>
      </c>
      <c r="C28" s="1277">
        <v>2.44</v>
      </c>
      <c r="D28" s="643">
        <v>11.5</v>
      </c>
      <c r="E28" s="443">
        <v>65</v>
      </c>
      <c r="F28" s="440" t="s">
        <v>1982</v>
      </c>
      <c r="G28" s="36">
        <v>129</v>
      </c>
      <c r="H28" s="800" t="s">
        <v>1349</v>
      </c>
      <c r="I28" s="644"/>
      <c r="K28" s="645">
        <v>1184000</v>
      </c>
      <c r="M28" s="88"/>
      <c r="N28" s="88"/>
      <c r="P28" s="99"/>
      <c r="Q28" s="99">
        <f t="shared" si="1"/>
        <v>0</v>
      </c>
      <c r="R28" s="99">
        <f t="shared" si="2"/>
        <v>0</v>
      </c>
      <c r="S28" s="89">
        <v>1465</v>
      </c>
      <c r="T28" s="89">
        <v>1035</v>
      </c>
      <c r="U28" s="89">
        <v>560</v>
      </c>
      <c r="V28" s="109">
        <v>0.84911400000000015</v>
      </c>
      <c r="W28" s="88">
        <v>155</v>
      </c>
      <c r="X28" s="109"/>
      <c r="Y28" s="88"/>
      <c r="Z28" s="34"/>
    </row>
    <row r="29" spans="1:26">
      <c r="A29" s="642" t="s">
        <v>2001</v>
      </c>
      <c r="B29" s="1277">
        <v>14.5</v>
      </c>
      <c r="C29" s="1277">
        <v>3.15</v>
      </c>
      <c r="D29" s="643">
        <v>12.4</v>
      </c>
      <c r="E29" s="443">
        <v>65</v>
      </c>
      <c r="F29" s="440" t="s">
        <v>1982</v>
      </c>
      <c r="G29" s="36">
        <v>129</v>
      </c>
      <c r="H29" s="800" t="s">
        <v>1349</v>
      </c>
      <c r="I29" s="644"/>
      <c r="K29" s="645">
        <v>1199000</v>
      </c>
      <c r="M29" s="88"/>
      <c r="N29" s="88"/>
      <c r="P29" s="99"/>
      <c r="Q29" s="99">
        <f t="shared" si="1"/>
        <v>0</v>
      </c>
      <c r="R29" s="99">
        <f t="shared" si="2"/>
        <v>0</v>
      </c>
      <c r="S29" s="89">
        <v>1465</v>
      </c>
      <c r="T29" s="89">
        <v>1035</v>
      </c>
      <c r="U29" s="89">
        <v>560</v>
      </c>
      <c r="V29" s="109">
        <v>0.84911400000000015</v>
      </c>
      <c r="W29" s="88">
        <v>155</v>
      </c>
      <c r="X29" s="109"/>
      <c r="Y29" s="88"/>
      <c r="Z29" s="34"/>
    </row>
    <row r="30" spans="1:26">
      <c r="A30" s="642" t="s">
        <v>2002</v>
      </c>
      <c r="B30" s="1277">
        <v>15.9</v>
      </c>
      <c r="C30" s="1277">
        <v>3.53</v>
      </c>
      <c r="D30" s="643">
        <v>14</v>
      </c>
      <c r="E30" s="443">
        <v>68</v>
      </c>
      <c r="F30" s="440" t="s">
        <v>1982</v>
      </c>
      <c r="G30" s="36">
        <v>129</v>
      </c>
      <c r="H30" s="800" t="s">
        <v>1349</v>
      </c>
      <c r="I30" s="644"/>
      <c r="K30" s="645">
        <v>1218000</v>
      </c>
      <c r="M30" s="88"/>
      <c r="N30" s="88"/>
      <c r="P30" s="99"/>
      <c r="Q30" s="99">
        <f t="shared" si="1"/>
        <v>0</v>
      </c>
      <c r="R30" s="99">
        <f t="shared" si="2"/>
        <v>0</v>
      </c>
      <c r="S30" s="89">
        <v>1465</v>
      </c>
      <c r="T30" s="89">
        <v>1035</v>
      </c>
      <c r="U30" s="89">
        <v>560</v>
      </c>
      <c r="V30" s="109">
        <v>0.84911400000000015</v>
      </c>
      <c r="W30" s="88">
        <v>155</v>
      </c>
      <c r="X30" s="109"/>
      <c r="Y30" s="88"/>
      <c r="Z30" s="34"/>
    </row>
    <row r="31" spans="1:26">
      <c r="A31" s="642" t="s">
        <v>2003</v>
      </c>
      <c r="B31" s="1277">
        <v>12.1</v>
      </c>
      <c r="C31" s="1277">
        <v>2.44</v>
      </c>
      <c r="D31" s="643">
        <v>11.5</v>
      </c>
      <c r="E31" s="443">
        <v>65</v>
      </c>
      <c r="F31" s="440" t="s">
        <v>1982</v>
      </c>
      <c r="G31" s="36">
        <v>144</v>
      </c>
      <c r="H31" s="800" t="s">
        <v>1349</v>
      </c>
      <c r="I31" s="644"/>
      <c r="K31" s="645">
        <v>1227000</v>
      </c>
      <c r="M31" s="88"/>
      <c r="N31" s="88"/>
      <c r="P31" s="99"/>
      <c r="Q31" s="99">
        <f t="shared" si="1"/>
        <v>0</v>
      </c>
      <c r="R31" s="99">
        <f t="shared" si="2"/>
        <v>0</v>
      </c>
      <c r="S31" s="89">
        <v>1465</v>
      </c>
      <c r="T31" s="89">
        <v>1035</v>
      </c>
      <c r="U31" s="89">
        <v>560</v>
      </c>
      <c r="V31" s="109">
        <v>0.84911400000000015</v>
      </c>
      <c r="W31" s="88">
        <v>172</v>
      </c>
      <c r="X31" s="109"/>
      <c r="Y31" s="88"/>
      <c r="Z31" s="34"/>
    </row>
    <row r="32" spans="1:26">
      <c r="A32" s="642" t="s">
        <v>2004</v>
      </c>
      <c r="B32" s="1277">
        <v>14.5</v>
      </c>
      <c r="C32" s="1277">
        <v>3.15</v>
      </c>
      <c r="D32" s="643">
        <v>12.4</v>
      </c>
      <c r="E32" s="443">
        <v>65</v>
      </c>
      <c r="F32" s="440" t="s">
        <v>1982</v>
      </c>
      <c r="G32" s="36">
        <v>144</v>
      </c>
      <c r="H32" s="800" t="s">
        <v>1349</v>
      </c>
      <c r="I32" s="644"/>
      <c r="K32" s="645">
        <v>1254000</v>
      </c>
      <c r="M32" s="88"/>
      <c r="N32" s="88"/>
      <c r="P32" s="99"/>
      <c r="Q32" s="99">
        <f t="shared" si="1"/>
        <v>0</v>
      </c>
      <c r="R32" s="99">
        <f t="shared" si="2"/>
        <v>0</v>
      </c>
      <c r="S32" s="89">
        <v>1465</v>
      </c>
      <c r="T32" s="89">
        <v>1035</v>
      </c>
      <c r="U32" s="89">
        <v>560</v>
      </c>
      <c r="V32" s="109">
        <v>0.84911400000000015</v>
      </c>
      <c r="W32" s="88">
        <v>172</v>
      </c>
      <c r="X32" s="109"/>
      <c r="Y32" s="88"/>
      <c r="Z32" s="34"/>
    </row>
    <row r="33" spans="1:26" ht="21" thickBot="1">
      <c r="A33" s="1283" t="s">
        <v>2005</v>
      </c>
      <c r="B33" s="1276">
        <v>15.9</v>
      </c>
      <c r="C33" s="1276">
        <v>3.53</v>
      </c>
      <c r="D33" s="382">
        <v>14</v>
      </c>
      <c r="E33" s="651">
        <v>68</v>
      </c>
      <c r="F33" s="1284" t="s">
        <v>1982</v>
      </c>
      <c r="G33" s="43">
        <v>144</v>
      </c>
      <c r="H33" s="800" t="s">
        <v>1349</v>
      </c>
      <c r="I33" s="873"/>
      <c r="K33" s="486">
        <v>1291000</v>
      </c>
      <c r="L33" s="111"/>
      <c r="M33" s="88"/>
      <c r="N33" s="88"/>
      <c r="O33" s="111"/>
      <c r="P33" s="99"/>
      <c r="Q33" s="99">
        <f t="shared" si="1"/>
        <v>0</v>
      </c>
      <c r="R33" s="99">
        <f t="shared" si="2"/>
        <v>0</v>
      </c>
      <c r="S33" s="89">
        <v>1465</v>
      </c>
      <c r="T33" s="89">
        <v>1035</v>
      </c>
      <c r="U33" s="89">
        <v>560</v>
      </c>
      <c r="V33" s="109">
        <v>0.84911400000000015</v>
      </c>
      <c r="W33" s="88">
        <v>172</v>
      </c>
      <c r="X33" s="109"/>
      <c r="Y33" s="88"/>
      <c r="Z33" s="34"/>
    </row>
    <row r="34" spans="1:26" s="11" customFormat="1" ht="34.5" customHeight="1" thickBot="1">
      <c r="A34" s="1508" t="s">
        <v>2006</v>
      </c>
      <c r="B34" s="1509"/>
      <c r="C34" s="1509"/>
      <c r="D34" s="1509"/>
      <c r="E34" s="1509"/>
      <c r="F34" s="1509"/>
      <c r="G34" s="1509"/>
      <c r="H34" s="1509"/>
      <c r="I34" s="1510"/>
      <c r="K34" s="638"/>
      <c r="L34" s="1225"/>
      <c r="O34" s="1225"/>
      <c r="P34" s="446"/>
      <c r="Q34" s="99">
        <f t="shared" si="1"/>
        <v>0</v>
      </c>
      <c r="R34" s="99">
        <f t="shared" si="2"/>
        <v>0</v>
      </c>
      <c r="Z34" s="34"/>
    </row>
    <row r="35" spans="1:26">
      <c r="A35" s="639" t="s">
        <v>2007</v>
      </c>
      <c r="B35" s="262">
        <v>8.4</v>
      </c>
      <c r="C35" s="262">
        <v>1.63</v>
      </c>
      <c r="D35" s="640">
        <v>7.45</v>
      </c>
      <c r="E35" s="441">
        <v>59</v>
      </c>
      <c r="F35" s="442" t="s">
        <v>1982</v>
      </c>
      <c r="G35" s="350">
        <v>105</v>
      </c>
      <c r="H35" s="800" t="s">
        <v>1349</v>
      </c>
      <c r="I35" s="641"/>
      <c r="K35" s="598">
        <v>924000</v>
      </c>
      <c r="L35" s="111"/>
      <c r="M35" s="88"/>
      <c r="N35" s="88"/>
      <c r="O35" s="111"/>
      <c r="P35" s="99"/>
      <c r="Q35" s="99">
        <f t="shared" si="1"/>
        <v>0</v>
      </c>
      <c r="R35" s="99">
        <f t="shared" si="2"/>
        <v>0</v>
      </c>
      <c r="S35" s="89">
        <v>1465</v>
      </c>
      <c r="T35" s="89">
        <v>1035</v>
      </c>
      <c r="U35" s="89">
        <v>560</v>
      </c>
      <c r="V35" s="109">
        <v>0.84911400000000015</v>
      </c>
      <c r="W35" s="88">
        <v>132</v>
      </c>
      <c r="X35" s="109"/>
      <c r="Y35" s="88"/>
      <c r="Z35" s="34"/>
    </row>
    <row r="36" spans="1:26">
      <c r="A36" s="642" t="s">
        <v>2008</v>
      </c>
      <c r="B36" s="1277">
        <v>10</v>
      </c>
      <c r="C36" s="1277">
        <v>2.02</v>
      </c>
      <c r="D36" s="643">
        <v>8.1999999999999993</v>
      </c>
      <c r="E36" s="443">
        <v>60</v>
      </c>
      <c r="F36" s="440" t="s">
        <v>1982</v>
      </c>
      <c r="G36" s="36">
        <v>105</v>
      </c>
      <c r="H36" s="800" t="s">
        <v>1349</v>
      </c>
      <c r="I36" s="644"/>
      <c r="K36" s="645">
        <v>935000</v>
      </c>
      <c r="L36" s="111"/>
      <c r="M36" s="88"/>
      <c r="N36" s="88"/>
      <c r="O36" s="111"/>
      <c r="P36" s="99"/>
      <c r="Q36" s="99">
        <f t="shared" si="1"/>
        <v>0</v>
      </c>
      <c r="R36" s="99">
        <f t="shared" si="2"/>
        <v>0</v>
      </c>
      <c r="S36" s="89">
        <v>1465</v>
      </c>
      <c r="T36" s="89">
        <v>1035</v>
      </c>
      <c r="U36" s="89">
        <v>560</v>
      </c>
      <c r="V36" s="109">
        <v>0.84911400000000015</v>
      </c>
      <c r="W36" s="88">
        <v>132</v>
      </c>
      <c r="X36" s="109"/>
      <c r="Y36" s="88"/>
      <c r="Z36" s="34"/>
    </row>
    <row r="37" spans="1:26">
      <c r="A37" s="642" t="s">
        <v>2009</v>
      </c>
      <c r="B37" s="1277">
        <v>12.1</v>
      </c>
      <c r="C37" s="1277">
        <v>2.44</v>
      </c>
      <c r="D37" s="643">
        <v>11.5</v>
      </c>
      <c r="E37" s="443">
        <v>65</v>
      </c>
      <c r="F37" s="440" t="s">
        <v>1982</v>
      </c>
      <c r="G37" s="36">
        <v>129</v>
      </c>
      <c r="H37" s="800" t="s">
        <v>1349</v>
      </c>
      <c r="I37" s="644"/>
      <c r="K37" s="645">
        <v>1194000</v>
      </c>
      <c r="L37" s="111"/>
      <c r="M37" s="88"/>
      <c r="N37" s="88"/>
      <c r="O37" s="111"/>
      <c r="P37" s="99"/>
      <c r="Q37" s="99">
        <f t="shared" si="1"/>
        <v>0</v>
      </c>
      <c r="R37" s="99">
        <f t="shared" si="2"/>
        <v>0</v>
      </c>
      <c r="S37" s="89">
        <v>1465</v>
      </c>
      <c r="T37" s="89">
        <v>1035</v>
      </c>
      <c r="U37" s="89">
        <v>560</v>
      </c>
      <c r="V37" s="109">
        <v>0.84911400000000015</v>
      </c>
      <c r="W37" s="88">
        <v>155</v>
      </c>
      <c r="X37" s="109"/>
      <c r="Y37" s="88"/>
      <c r="Z37" s="34"/>
    </row>
    <row r="38" spans="1:26">
      <c r="A38" s="642" t="s">
        <v>2010</v>
      </c>
      <c r="B38" s="1277">
        <v>14.5</v>
      </c>
      <c r="C38" s="1277">
        <v>3.15</v>
      </c>
      <c r="D38" s="643">
        <v>12.4</v>
      </c>
      <c r="E38" s="443">
        <v>65</v>
      </c>
      <c r="F38" s="440" t="s">
        <v>1982</v>
      </c>
      <c r="G38" s="36">
        <v>129</v>
      </c>
      <c r="H38" s="800" t="s">
        <v>1349</v>
      </c>
      <c r="I38" s="644"/>
      <c r="K38" s="645">
        <v>1209000</v>
      </c>
      <c r="L38" s="111"/>
      <c r="M38" s="88"/>
      <c r="N38" s="88"/>
      <c r="O38" s="111"/>
      <c r="P38" s="99"/>
      <c r="Q38" s="99">
        <f t="shared" si="1"/>
        <v>0</v>
      </c>
      <c r="R38" s="99">
        <f t="shared" si="2"/>
        <v>0</v>
      </c>
      <c r="S38" s="89">
        <v>1465</v>
      </c>
      <c r="T38" s="89">
        <v>1035</v>
      </c>
      <c r="U38" s="89">
        <v>560</v>
      </c>
      <c r="V38" s="109">
        <v>0.84911400000000015</v>
      </c>
      <c r="W38" s="88">
        <v>155</v>
      </c>
      <c r="X38" s="109"/>
      <c r="Y38" s="88"/>
      <c r="Z38" s="34"/>
    </row>
    <row r="39" spans="1:26">
      <c r="A39" s="642" t="s">
        <v>2011</v>
      </c>
      <c r="B39" s="1277">
        <v>15.9</v>
      </c>
      <c r="C39" s="1277">
        <v>3.53</v>
      </c>
      <c r="D39" s="643">
        <v>14</v>
      </c>
      <c r="E39" s="443">
        <v>68</v>
      </c>
      <c r="F39" s="440" t="s">
        <v>1982</v>
      </c>
      <c r="G39" s="36">
        <v>129</v>
      </c>
      <c r="H39" s="800" t="s">
        <v>1349</v>
      </c>
      <c r="I39" s="644"/>
      <c r="K39" s="645">
        <v>1228000</v>
      </c>
      <c r="M39" s="88"/>
      <c r="N39" s="88"/>
      <c r="P39" s="99"/>
      <c r="Q39" s="99">
        <f t="shared" si="1"/>
        <v>0</v>
      </c>
      <c r="R39" s="99">
        <f t="shared" si="2"/>
        <v>0</v>
      </c>
      <c r="S39" s="89">
        <v>1465</v>
      </c>
      <c r="T39" s="89">
        <v>1035</v>
      </c>
      <c r="U39" s="89">
        <v>560</v>
      </c>
      <c r="V39" s="109">
        <v>0.84911400000000015</v>
      </c>
      <c r="W39" s="88">
        <v>155</v>
      </c>
      <c r="X39" s="109"/>
      <c r="Y39" s="88"/>
      <c r="Z39" s="34"/>
    </row>
    <row r="40" spans="1:26">
      <c r="A40" s="642" t="s">
        <v>2012</v>
      </c>
      <c r="B40" s="1277">
        <v>12.1</v>
      </c>
      <c r="C40" s="1277">
        <v>2.44</v>
      </c>
      <c r="D40" s="643">
        <v>11.5</v>
      </c>
      <c r="E40" s="443">
        <v>65</v>
      </c>
      <c r="F40" s="440" t="s">
        <v>1982</v>
      </c>
      <c r="G40" s="36">
        <v>144</v>
      </c>
      <c r="H40" s="800" t="s">
        <v>1349</v>
      </c>
      <c r="I40" s="644"/>
      <c r="K40" s="645">
        <v>1237000</v>
      </c>
      <c r="M40" s="88"/>
      <c r="N40" s="88"/>
      <c r="P40" s="99"/>
      <c r="Q40" s="99">
        <f t="shared" si="1"/>
        <v>0</v>
      </c>
      <c r="R40" s="99">
        <f t="shared" si="2"/>
        <v>0</v>
      </c>
      <c r="S40" s="89">
        <v>1465</v>
      </c>
      <c r="T40" s="89">
        <v>1035</v>
      </c>
      <c r="U40" s="89">
        <v>560</v>
      </c>
      <c r="V40" s="109">
        <v>0.84911400000000015</v>
      </c>
      <c r="W40" s="88">
        <v>172</v>
      </c>
      <c r="X40" s="109"/>
      <c r="Y40" s="88"/>
      <c r="Z40" s="34"/>
    </row>
    <row r="41" spans="1:26">
      <c r="A41" s="642" t="s">
        <v>2013</v>
      </c>
      <c r="B41" s="1277">
        <v>14.5</v>
      </c>
      <c r="C41" s="1277">
        <v>3.15</v>
      </c>
      <c r="D41" s="643">
        <v>12.4</v>
      </c>
      <c r="E41" s="443">
        <v>65</v>
      </c>
      <c r="F41" s="440" t="s">
        <v>1982</v>
      </c>
      <c r="G41" s="36">
        <v>144</v>
      </c>
      <c r="H41" s="800" t="s">
        <v>1349</v>
      </c>
      <c r="I41" s="644"/>
      <c r="K41" s="645">
        <v>1264000</v>
      </c>
      <c r="M41" s="88"/>
      <c r="N41" s="88"/>
      <c r="P41" s="99"/>
      <c r="Q41" s="99">
        <f t="shared" si="1"/>
        <v>0</v>
      </c>
      <c r="R41" s="99">
        <f t="shared" si="2"/>
        <v>0</v>
      </c>
      <c r="S41" s="89">
        <v>1465</v>
      </c>
      <c r="T41" s="89">
        <v>1035</v>
      </c>
      <c r="U41" s="89">
        <v>560</v>
      </c>
      <c r="V41" s="109">
        <v>0.84911400000000015</v>
      </c>
      <c r="W41" s="88">
        <v>172</v>
      </c>
      <c r="X41" s="109"/>
      <c r="Y41" s="88"/>
      <c r="Z41" s="34"/>
    </row>
    <row r="42" spans="1:26" ht="21" thickBot="1">
      <c r="A42" s="642" t="s">
        <v>2014</v>
      </c>
      <c r="B42" s="1277">
        <v>15.9</v>
      </c>
      <c r="C42" s="1277">
        <v>3.53</v>
      </c>
      <c r="D42" s="643">
        <v>14</v>
      </c>
      <c r="E42" s="443">
        <v>68</v>
      </c>
      <c r="F42" s="440" t="s">
        <v>1982</v>
      </c>
      <c r="G42" s="36">
        <v>144</v>
      </c>
      <c r="H42" s="800" t="s">
        <v>1349</v>
      </c>
      <c r="I42" s="644"/>
      <c r="K42" s="645">
        <v>1301000</v>
      </c>
      <c r="M42" s="88"/>
      <c r="N42" s="88"/>
      <c r="P42" s="99"/>
      <c r="Q42" s="99">
        <f t="shared" si="1"/>
        <v>0</v>
      </c>
      <c r="R42" s="99">
        <f t="shared" si="2"/>
        <v>0</v>
      </c>
      <c r="S42" s="89">
        <v>1465</v>
      </c>
      <c r="T42" s="89">
        <v>1035</v>
      </c>
      <c r="U42" s="89">
        <v>560</v>
      </c>
      <c r="V42" s="109">
        <v>0.84911400000000015</v>
      </c>
      <c r="W42" s="88">
        <v>172</v>
      </c>
      <c r="X42" s="109"/>
      <c r="Y42" s="88"/>
      <c r="Z42" s="34"/>
    </row>
    <row r="43" spans="1:26" s="11" customFormat="1" ht="29.65" customHeight="1" thickBot="1">
      <c r="A43" s="1508" t="s">
        <v>2015</v>
      </c>
      <c r="B43" s="1509"/>
      <c r="C43" s="1509"/>
      <c r="D43" s="1509"/>
      <c r="E43" s="1509"/>
      <c r="F43" s="1509"/>
      <c r="G43" s="1509"/>
      <c r="H43" s="1509"/>
      <c r="I43" s="1510"/>
      <c r="K43" s="638"/>
      <c r="L43" s="1225"/>
      <c r="O43" s="1225"/>
      <c r="P43" s="446"/>
      <c r="Q43" s="99">
        <f t="shared" si="1"/>
        <v>0</v>
      </c>
      <c r="R43" s="99">
        <f t="shared" si="2"/>
        <v>0</v>
      </c>
      <c r="Z43" s="34"/>
    </row>
    <row r="44" spans="1:26">
      <c r="A44" s="639" t="s">
        <v>2016</v>
      </c>
      <c r="B44" s="262">
        <v>4.25</v>
      </c>
      <c r="C44" s="262">
        <v>0.82</v>
      </c>
      <c r="D44" s="640">
        <v>4.7</v>
      </c>
      <c r="E44" s="441">
        <v>56</v>
      </c>
      <c r="F44" s="442" t="s">
        <v>2017</v>
      </c>
      <c r="G44" s="350">
        <v>58</v>
      </c>
      <c r="H44" s="800" t="s">
        <v>1349</v>
      </c>
      <c r="I44" s="641"/>
      <c r="K44" s="598">
        <v>359000</v>
      </c>
      <c r="L44" s="111"/>
      <c r="M44" s="88"/>
      <c r="N44" s="88"/>
      <c r="O44" s="111"/>
      <c r="P44" s="99"/>
      <c r="Q44" s="99">
        <f t="shared" si="1"/>
        <v>0</v>
      </c>
      <c r="R44" s="99">
        <f t="shared" si="2"/>
        <v>0</v>
      </c>
      <c r="S44" s="89">
        <v>1065</v>
      </c>
      <c r="T44" s="89">
        <v>800</v>
      </c>
      <c r="U44" s="89">
        <v>485</v>
      </c>
      <c r="V44" s="109">
        <v>0.41321999999999998</v>
      </c>
      <c r="W44" s="88">
        <v>63.5</v>
      </c>
      <c r="X44" s="109"/>
      <c r="Y44" s="88"/>
      <c r="Z44" s="34"/>
    </row>
    <row r="45" spans="1:26">
      <c r="A45" s="642" t="s">
        <v>2018</v>
      </c>
      <c r="B45" s="1277">
        <v>6.2</v>
      </c>
      <c r="C45" s="1277">
        <v>1.24</v>
      </c>
      <c r="D45" s="643">
        <v>7</v>
      </c>
      <c r="E45" s="443">
        <v>58</v>
      </c>
      <c r="F45" s="440" t="s">
        <v>2017</v>
      </c>
      <c r="G45" s="36">
        <v>58</v>
      </c>
      <c r="H45" s="800" t="s">
        <v>1349</v>
      </c>
      <c r="I45" s="644"/>
      <c r="K45" s="645">
        <v>360000</v>
      </c>
      <c r="L45" s="111"/>
      <c r="M45" s="88"/>
      <c r="N45" s="88"/>
      <c r="O45" s="111"/>
      <c r="P45" s="99"/>
      <c r="Q45" s="99">
        <f t="shared" si="1"/>
        <v>0</v>
      </c>
      <c r="R45" s="99">
        <f t="shared" si="2"/>
        <v>0</v>
      </c>
      <c r="S45" s="89">
        <v>1065</v>
      </c>
      <c r="T45" s="89">
        <v>800</v>
      </c>
      <c r="U45" s="89">
        <v>485</v>
      </c>
      <c r="V45" s="109">
        <v>0.41321999999999998</v>
      </c>
      <c r="W45" s="88">
        <v>63.5</v>
      </c>
      <c r="X45" s="109"/>
      <c r="Y45" s="88"/>
      <c r="Z45" s="34"/>
    </row>
    <row r="46" spans="1:26">
      <c r="A46" s="642" t="s">
        <v>2019</v>
      </c>
      <c r="B46" s="1277">
        <v>8.3000000000000007</v>
      </c>
      <c r="C46" s="1277">
        <v>1.6</v>
      </c>
      <c r="D46" s="643">
        <v>7.4</v>
      </c>
      <c r="E46" s="443">
        <v>59</v>
      </c>
      <c r="F46" s="440" t="s">
        <v>2020</v>
      </c>
      <c r="G46" s="36">
        <v>77</v>
      </c>
      <c r="H46" s="800" t="s">
        <v>1349</v>
      </c>
      <c r="I46" s="644"/>
      <c r="K46" s="645">
        <v>410000</v>
      </c>
      <c r="L46" s="111"/>
      <c r="M46" s="88"/>
      <c r="N46" s="88"/>
      <c r="O46" s="111"/>
      <c r="P46" s="99"/>
      <c r="Q46" s="99">
        <f t="shared" si="1"/>
        <v>0</v>
      </c>
      <c r="R46" s="99">
        <f t="shared" si="2"/>
        <v>0</v>
      </c>
      <c r="S46" s="89">
        <v>1190</v>
      </c>
      <c r="T46" s="89">
        <v>970</v>
      </c>
      <c r="U46" s="89">
        <v>560</v>
      </c>
      <c r="V46" s="109">
        <v>0.64640799999999998</v>
      </c>
      <c r="W46" s="88">
        <v>89</v>
      </c>
      <c r="X46" s="109"/>
      <c r="Y46" s="88"/>
      <c r="Z46" s="34"/>
    </row>
    <row r="47" spans="1:26">
      <c r="A47" s="642" t="s">
        <v>2021</v>
      </c>
      <c r="B47" s="1277">
        <v>10</v>
      </c>
      <c r="C47" s="1277">
        <v>2</v>
      </c>
      <c r="D47" s="643">
        <v>8.1999999999999993</v>
      </c>
      <c r="E47" s="443">
        <v>60</v>
      </c>
      <c r="F47" s="440" t="s">
        <v>2020</v>
      </c>
      <c r="G47" s="36">
        <v>77</v>
      </c>
      <c r="H47" s="800" t="s">
        <v>1349</v>
      </c>
      <c r="I47" s="644"/>
      <c r="K47" s="645">
        <v>436000</v>
      </c>
      <c r="L47" s="111"/>
      <c r="M47" s="88"/>
      <c r="N47" s="88"/>
      <c r="O47" s="111"/>
      <c r="P47" s="99"/>
      <c r="Q47" s="99">
        <f t="shared" si="1"/>
        <v>0</v>
      </c>
      <c r="R47" s="99">
        <f t="shared" si="2"/>
        <v>0</v>
      </c>
      <c r="S47" s="89">
        <v>1190</v>
      </c>
      <c r="T47" s="89">
        <v>970</v>
      </c>
      <c r="U47" s="89">
        <v>560</v>
      </c>
      <c r="V47" s="109">
        <v>0.64640799999999998</v>
      </c>
      <c r="W47" s="88">
        <v>89</v>
      </c>
      <c r="X47" s="109"/>
      <c r="Y47" s="88"/>
      <c r="Z47" s="34"/>
    </row>
    <row r="48" spans="1:26">
      <c r="A48" s="642" t="s">
        <v>2022</v>
      </c>
      <c r="B48" s="1277">
        <v>12.1</v>
      </c>
      <c r="C48" s="1277">
        <v>2.44</v>
      </c>
      <c r="D48" s="643">
        <v>11.6</v>
      </c>
      <c r="E48" s="443">
        <v>64</v>
      </c>
      <c r="F48" s="440" t="s">
        <v>2020</v>
      </c>
      <c r="G48" s="36">
        <v>97</v>
      </c>
      <c r="H48" s="800" t="s">
        <v>1349</v>
      </c>
      <c r="I48" s="644"/>
      <c r="K48" s="645">
        <v>635000</v>
      </c>
      <c r="M48" s="88"/>
      <c r="N48" s="88"/>
      <c r="P48" s="99"/>
      <c r="Q48" s="99">
        <f t="shared" si="1"/>
        <v>0</v>
      </c>
      <c r="R48" s="99">
        <f t="shared" si="2"/>
        <v>0</v>
      </c>
      <c r="S48" s="89">
        <v>1190</v>
      </c>
      <c r="T48" s="89">
        <v>970</v>
      </c>
      <c r="U48" s="89">
        <v>560</v>
      </c>
      <c r="V48" s="109">
        <v>0.64640799999999998</v>
      </c>
      <c r="W48" s="88">
        <v>110.5</v>
      </c>
      <c r="X48" s="109"/>
      <c r="Y48" s="88"/>
      <c r="Z48" s="34"/>
    </row>
    <row r="49" spans="1:26">
      <c r="A49" s="642" t="s">
        <v>2023</v>
      </c>
      <c r="B49" s="1277">
        <v>14.5</v>
      </c>
      <c r="C49" s="1277">
        <v>3.09</v>
      </c>
      <c r="D49" s="643">
        <v>12.7</v>
      </c>
      <c r="E49" s="443">
        <v>65</v>
      </c>
      <c r="F49" s="440" t="s">
        <v>2020</v>
      </c>
      <c r="G49" s="36">
        <v>97</v>
      </c>
      <c r="H49" s="800" t="s">
        <v>1349</v>
      </c>
      <c r="I49" s="644"/>
      <c r="K49" s="645">
        <v>665000</v>
      </c>
      <c r="M49" s="88"/>
      <c r="N49" s="88"/>
      <c r="P49" s="99"/>
      <c r="Q49" s="99">
        <f t="shared" si="1"/>
        <v>0</v>
      </c>
      <c r="R49" s="99">
        <f t="shared" si="2"/>
        <v>0</v>
      </c>
      <c r="S49" s="89">
        <v>1190</v>
      </c>
      <c r="T49" s="89">
        <v>970</v>
      </c>
      <c r="U49" s="89">
        <v>560</v>
      </c>
      <c r="V49" s="109">
        <v>0.64640799999999998</v>
      </c>
      <c r="W49" s="88">
        <v>110.5</v>
      </c>
      <c r="X49" s="109"/>
      <c r="Y49" s="88"/>
      <c r="Z49" s="34"/>
    </row>
    <row r="50" spans="1:26">
      <c r="A50" s="642" t="s">
        <v>2024</v>
      </c>
      <c r="B50" s="1277">
        <v>16</v>
      </c>
      <c r="C50" s="1277">
        <v>3.56</v>
      </c>
      <c r="D50" s="643">
        <v>14</v>
      </c>
      <c r="E50" s="443">
        <v>68</v>
      </c>
      <c r="F50" s="440" t="s">
        <v>2020</v>
      </c>
      <c r="G50" s="36">
        <v>97</v>
      </c>
      <c r="H50" s="800" t="s">
        <v>1349</v>
      </c>
      <c r="I50" s="644"/>
      <c r="K50" s="645">
        <v>680000</v>
      </c>
      <c r="M50" s="88"/>
      <c r="N50" s="88"/>
      <c r="P50" s="99"/>
      <c r="Q50" s="99">
        <f t="shared" si="1"/>
        <v>0</v>
      </c>
      <c r="R50" s="99">
        <f t="shared" si="2"/>
        <v>0</v>
      </c>
      <c r="S50" s="89">
        <v>1190</v>
      </c>
      <c r="T50" s="89">
        <v>970</v>
      </c>
      <c r="U50" s="89">
        <v>560</v>
      </c>
      <c r="V50" s="109">
        <v>0.64640799999999998</v>
      </c>
      <c r="W50" s="88">
        <v>110.5</v>
      </c>
      <c r="X50" s="109"/>
      <c r="Y50" s="88"/>
      <c r="Z50" s="34"/>
    </row>
    <row r="51" spans="1:26">
      <c r="A51" s="642" t="s">
        <v>2025</v>
      </c>
      <c r="B51" s="1277">
        <v>12.1</v>
      </c>
      <c r="C51" s="1277">
        <v>2.44</v>
      </c>
      <c r="D51" s="643">
        <v>11.6</v>
      </c>
      <c r="E51" s="443">
        <v>64</v>
      </c>
      <c r="F51" s="440" t="s">
        <v>2020</v>
      </c>
      <c r="G51" s="36">
        <v>112</v>
      </c>
      <c r="H51" s="800" t="s">
        <v>1349</v>
      </c>
      <c r="I51" s="644"/>
      <c r="K51" s="645">
        <v>706000</v>
      </c>
      <c r="M51" s="88"/>
      <c r="N51" s="88"/>
      <c r="P51" s="99"/>
      <c r="Q51" s="99">
        <f t="shared" si="1"/>
        <v>0</v>
      </c>
      <c r="R51" s="99">
        <f t="shared" si="2"/>
        <v>0</v>
      </c>
      <c r="S51" s="89">
        <v>1190</v>
      </c>
      <c r="T51" s="89">
        <v>970</v>
      </c>
      <c r="U51" s="89">
        <v>560</v>
      </c>
      <c r="V51" s="109">
        <v>0.64640799999999998</v>
      </c>
      <c r="W51" s="88">
        <v>125.5</v>
      </c>
      <c r="X51" s="109"/>
      <c r="Y51" s="88"/>
      <c r="Z51" s="34"/>
    </row>
    <row r="52" spans="1:26">
      <c r="A52" s="642" t="s">
        <v>2026</v>
      </c>
      <c r="B52" s="1277">
        <v>14.5</v>
      </c>
      <c r="C52" s="1277">
        <v>3.09</v>
      </c>
      <c r="D52" s="643">
        <v>12.7</v>
      </c>
      <c r="E52" s="443">
        <v>65</v>
      </c>
      <c r="F52" s="440" t="s">
        <v>2020</v>
      </c>
      <c r="G52" s="36">
        <v>112</v>
      </c>
      <c r="H52" s="800" t="s">
        <v>1349</v>
      </c>
      <c r="I52" s="644"/>
      <c r="K52" s="645">
        <v>717000</v>
      </c>
      <c r="M52" s="88"/>
      <c r="N52" s="88"/>
      <c r="P52" s="99"/>
      <c r="Q52" s="99">
        <f t="shared" si="1"/>
        <v>0</v>
      </c>
      <c r="R52" s="99">
        <f t="shared" si="2"/>
        <v>0</v>
      </c>
      <c r="S52" s="89">
        <v>1190</v>
      </c>
      <c r="T52" s="89">
        <v>970</v>
      </c>
      <c r="U52" s="89">
        <v>560</v>
      </c>
      <c r="V52" s="109">
        <v>0.64640799999999998</v>
      </c>
      <c r="W52" s="88">
        <v>125.5</v>
      </c>
      <c r="X52" s="109"/>
      <c r="Y52" s="88"/>
      <c r="Z52" s="34"/>
    </row>
    <row r="53" spans="1:26" ht="21" thickBot="1">
      <c r="A53" s="1283" t="s">
        <v>2027</v>
      </c>
      <c r="B53" s="1276">
        <v>16</v>
      </c>
      <c r="C53" s="1276">
        <v>3.56</v>
      </c>
      <c r="D53" s="382">
        <v>14</v>
      </c>
      <c r="E53" s="651">
        <v>68</v>
      </c>
      <c r="F53" s="1284" t="s">
        <v>2020</v>
      </c>
      <c r="G53" s="43">
        <v>112</v>
      </c>
      <c r="H53" s="800" t="s">
        <v>1349</v>
      </c>
      <c r="I53" s="873"/>
      <c r="K53" s="486">
        <v>735000</v>
      </c>
      <c r="L53" s="111"/>
      <c r="M53" s="88"/>
      <c r="N53" s="88"/>
      <c r="O53" s="111"/>
      <c r="P53" s="99"/>
      <c r="Q53" s="99">
        <f t="shared" si="1"/>
        <v>0</v>
      </c>
      <c r="R53" s="99">
        <f t="shared" si="2"/>
        <v>0</v>
      </c>
      <c r="S53" s="89">
        <v>1190</v>
      </c>
      <c r="T53" s="89">
        <v>970</v>
      </c>
      <c r="U53" s="89">
        <v>560</v>
      </c>
      <c r="V53" s="109">
        <v>0.64640799999999998</v>
      </c>
      <c r="W53" s="88">
        <v>125.5</v>
      </c>
      <c r="X53" s="109"/>
      <c r="Y53" s="88"/>
      <c r="Z53" s="34"/>
    </row>
    <row r="54" spans="1:26" s="11" customFormat="1" ht="29.65" customHeight="1" thickBot="1">
      <c r="A54" s="1508" t="s">
        <v>2028</v>
      </c>
      <c r="B54" s="1509"/>
      <c r="C54" s="1509"/>
      <c r="D54" s="1509"/>
      <c r="E54" s="1509"/>
      <c r="F54" s="1509"/>
      <c r="G54" s="1509"/>
      <c r="H54" s="1509"/>
      <c r="I54" s="1510"/>
      <c r="K54" s="638"/>
      <c r="L54" s="1225"/>
      <c r="O54" s="1225"/>
      <c r="P54" s="446"/>
      <c r="Q54" s="99">
        <f t="shared" si="1"/>
        <v>0</v>
      </c>
      <c r="R54" s="99">
        <f t="shared" si="2"/>
        <v>0</v>
      </c>
      <c r="Z54" s="34"/>
    </row>
    <row r="55" spans="1:26">
      <c r="A55" s="639" t="s">
        <v>2029</v>
      </c>
      <c r="B55" s="262" t="s">
        <v>132</v>
      </c>
      <c r="C55" s="2003" t="s">
        <v>2030</v>
      </c>
      <c r="D55" s="2004"/>
      <c r="E55" s="441">
        <v>9</v>
      </c>
      <c r="F55" s="442" t="s">
        <v>2031</v>
      </c>
      <c r="G55" s="350">
        <v>37</v>
      </c>
      <c r="H55" s="800" t="s">
        <v>1349</v>
      </c>
      <c r="I55" s="641"/>
      <c r="K55" s="598">
        <v>433000</v>
      </c>
      <c r="L55" s="111"/>
      <c r="M55" s="88"/>
      <c r="N55" s="88"/>
      <c r="O55" s="111"/>
      <c r="P55" s="99"/>
      <c r="Q55" s="99">
        <f t="shared" si="1"/>
        <v>0</v>
      </c>
      <c r="R55" s="99">
        <f t="shared" si="2"/>
        <v>0</v>
      </c>
      <c r="S55" s="89">
        <v>525</v>
      </c>
      <c r="T55" s="89">
        <v>1050</v>
      </c>
      <c r="U55" s="89">
        <v>360</v>
      </c>
      <c r="V55" s="109">
        <v>0.19844999999999999</v>
      </c>
      <c r="W55" s="88">
        <v>43</v>
      </c>
      <c r="X55" s="109"/>
      <c r="Y55" s="88"/>
      <c r="Z55" s="34"/>
    </row>
    <row r="56" spans="1:26">
      <c r="A56" s="642" t="s">
        <v>2032</v>
      </c>
      <c r="B56" s="1277" t="s">
        <v>132</v>
      </c>
      <c r="C56" s="1998" t="s">
        <v>2030</v>
      </c>
      <c r="D56" s="1999"/>
      <c r="E56" s="443">
        <v>9</v>
      </c>
      <c r="F56" s="440" t="s">
        <v>2031</v>
      </c>
      <c r="G56" s="36">
        <v>37</v>
      </c>
      <c r="H56" s="800" t="s">
        <v>1349</v>
      </c>
      <c r="I56" s="644"/>
      <c r="K56" s="645">
        <v>439000</v>
      </c>
      <c r="L56" s="111"/>
      <c r="M56" s="88"/>
      <c r="N56" s="88"/>
      <c r="O56" s="111"/>
      <c r="P56" s="99"/>
      <c r="Q56" s="99">
        <f t="shared" si="1"/>
        <v>0</v>
      </c>
      <c r="R56" s="99">
        <f t="shared" si="2"/>
        <v>0</v>
      </c>
      <c r="S56" s="89">
        <v>525</v>
      </c>
      <c r="T56" s="89">
        <v>1050</v>
      </c>
      <c r="U56" s="89">
        <v>360</v>
      </c>
      <c r="V56" s="109">
        <v>0.19844999999999999</v>
      </c>
      <c r="W56" s="88">
        <v>43</v>
      </c>
      <c r="X56" s="109"/>
      <c r="Y56" s="88"/>
      <c r="Z56" s="34"/>
    </row>
    <row r="57" spans="1:26">
      <c r="A57" s="642" t="s">
        <v>2033</v>
      </c>
      <c r="B57" s="1277" t="s">
        <v>132</v>
      </c>
      <c r="C57" s="1998" t="s">
        <v>2030</v>
      </c>
      <c r="D57" s="1999"/>
      <c r="E57" s="443">
        <v>9</v>
      </c>
      <c r="F57" s="440" t="s">
        <v>2031</v>
      </c>
      <c r="G57" s="36">
        <v>39</v>
      </c>
      <c r="H57" s="800" t="s">
        <v>1349</v>
      </c>
      <c r="I57" s="644"/>
      <c r="K57" s="645">
        <v>451000</v>
      </c>
      <c r="L57" s="111"/>
      <c r="M57" s="88"/>
      <c r="N57" s="88"/>
      <c r="O57" s="111"/>
      <c r="P57" s="99"/>
      <c r="Q57" s="99">
        <f t="shared" si="1"/>
        <v>0</v>
      </c>
      <c r="R57" s="99">
        <f t="shared" si="2"/>
        <v>0</v>
      </c>
      <c r="S57" s="89">
        <v>525</v>
      </c>
      <c r="T57" s="89">
        <v>1050</v>
      </c>
      <c r="U57" s="89">
        <v>360</v>
      </c>
      <c r="V57" s="109">
        <v>0.19844999999999999</v>
      </c>
      <c r="W57" s="88">
        <v>45</v>
      </c>
      <c r="X57" s="109"/>
      <c r="Y57" s="88"/>
      <c r="Z57" s="34"/>
    </row>
    <row r="58" spans="1:26">
      <c r="A58" s="642" t="s">
        <v>2034</v>
      </c>
      <c r="B58" s="1277">
        <v>3</v>
      </c>
      <c r="C58" s="1998" t="s">
        <v>2030</v>
      </c>
      <c r="D58" s="1999"/>
      <c r="E58" s="443">
        <v>9</v>
      </c>
      <c r="F58" s="440" t="s">
        <v>2031</v>
      </c>
      <c r="G58" s="36">
        <v>37</v>
      </c>
      <c r="H58" s="800" t="s">
        <v>1349</v>
      </c>
      <c r="I58" s="644"/>
      <c r="K58" s="645">
        <v>478000</v>
      </c>
      <c r="L58" s="111"/>
      <c r="M58" s="88"/>
      <c r="N58" s="88"/>
      <c r="O58" s="111"/>
      <c r="P58" s="99"/>
      <c r="Q58" s="99">
        <f t="shared" si="1"/>
        <v>0</v>
      </c>
      <c r="R58" s="99">
        <f t="shared" si="2"/>
        <v>0</v>
      </c>
      <c r="S58" s="89">
        <v>525</v>
      </c>
      <c r="T58" s="89">
        <v>1050</v>
      </c>
      <c r="U58" s="89">
        <v>360</v>
      </c>
      <c r="V58" s="109">
        <v>0.19844999999999999</v>
      </c>
      <c r="W58" s="88">
        <v>43</v>
      </c>
      <c r="X58" s="109"/>
      <c r="Y58" s="88"/>
      <c r="Z58" s="34"/>
    </row>
    <row r="59" spans="1:26">
      <c r="A59" s="642" t="s">
        <v>2035</v>
      </c>
      <c r="B59" s="1277">
        <v>3</v>
      </c>
      <c r="C59" s="1998" t="s">
        <v>2030</v>
      </c>
      <c r="D59" s="1999"/>
      <c r="E59" s="443">
        <v>9</v>
      </c>
      <c r="F59" s="440" t="s">
        <v>2031</v>
      </c>
      <c r="G59" s="36">
        <v>37</v>
      </c>
      <c r="H59" s="800" t="s">
        <v>1349</v>
      </c>
      <c r="I59" s="644"/>
      <c r="K59" s="645">
        <v>484000</v>
      </c>
      <c r="M59" s="88"/>
      <c r="N59" s="88"/>
      <c r="P59" s="99"/>
      <c r="Q59" s="99">
        <f t="shared" si="1"/>
        <v>0</v>
      </c>
      <c r="R59" s="99">
        <f t="shared" si="2"/>
        <v>0</v>
      </c>
      <c r="S59" s="89">
        <v>525</v>
      </c>
      <c r="T59" s="89">
        <v>1050</v>
      </c>
      <c r="U59" s="89">
        <v>360</v>
      </c>
      <c r="V59" s="109">
        <v>0.19844999999999999</v>
      </c>
      <c r="W59" s="88">
        <v>43</v>
      </c>
      <c r="X59" s="109"/>
      <c r="Y59" s="88"/>
      <c r="Z59" s="34"/>
    </row>
    <row r="60" spans="1:26">
      <c r="A60" s="642" t="s">
        <v>2036</v>
      </c>
      <c r="B60" s="1277">
        <v>3</v>
      </c>
      <c r="C60" s="1998" t="s">
        <v>2030</v>
      </c>
      <c r="D60" s="1999"/>
      <c r="E60" s="443">
        <v>9</v>
      </c>
      <c r="F60" s="440" t="s">
        <v>2031</v>
      </c>
      <c r="G60" s="36">
        <v>39</v>
      </c>
      <c r="H60" s="800" t="s">
        <v>1349</v>
      </c>
      <c r="I60" s="644"/>
      <c r="K60" s="645">
        <v>496000</v>
      </c>
      <c r="M60" s="88"/>
      <c r="N60" s="88"/>
      <c r="P60" s="99"/>
      <c r="Q60" s="99">
        <f t="shared" si="1"/>
        <v>0</v>
      </c>
      <c r="R60" s="99">
        <f t="shared" si="2"/>
        <v>0</v>
      </c>
      <c r="S60" s="89">
        <v>525</v>
      </c>
      <c r="T60" s="89">
        <v>1050</v>
      </c>
      <c r="U60" s="89">
        <v>360</v>
      </c>
      <c r="V60" s="109">
        <v>0.19844999999999999</v>
      </c>
      <c r="W60" s="88">
        <v>45</v>
      </c>
      <c r="X60" s="109"/>
      <c r="Y60" s="88"/>
      <c r="Z60" s="34"/>
    </row>
    <row r="61" spans="1:26">
      <c r="A61" s="642" t="s">
        <v>2037</v>
      </c>
      <c r="B61" s="1277">
        <v>9</v>
      </c>
      <c r="C61" s="1998" t="s">
        <v>2030</v>
      </c>
      <c r="D61" s="1999"/>
      <c r="E61" s="443">
        <v>9</v>
      </c>
      <c r="F61" s="440" t="s">
        <v>2031</v>
      </c>
      <c r="G61" s="36">
        <v>37</v>
      </c>
      <c r="H61" s="800" t="s">
        <v>1349</v>
      </c>
      <c r="I61" s="644"/>
      <c r="K61" s="645">
        <v>495000</v>
      </c>
      <c r="M61" s="88"/>
      <c r="N61" s="88"/>
      <c r="P61" s="99"/>
      <c r="Q61" s="99">
        <f t="shared" si="1"/>
        <v>0</v>
      </c>
      <c r="R61" s="99">
        <f t="shared" si="2"/>
        <v>0</v>
      </c>
      <c r="S61" s="89">
        <v>525</v>
      </c>
      <c r="T61" s="89">
        <v>1050</v>
      </c>
      <c r="U61" s="89">
        <v>360</v>
      </c>
      <c r="V61" s="109">
        <v>0.19844999999999999</v>
      </c>
      <c r="W61" s="88">
        <v>43</v>
      </c>
      <c r="X61" s="109"/>
      <c r="Y61" s="88"/>
      <c r="Z61" s="34"/>
    </row>
    <row r="62" spans="1:26">
      <c r="A62" s="642" t="s">
        <v>2038</v>
      </c>
      <c r="B62" s="1277">
        <v>9</v>
      </c>
      <c r="C62" s="1998" t="s">
        <v>2030</v>
      </c>
      <c r="D62" s="1999"/>
      <c r="E62" s="443">
        <v>9</v>
      </c>
      <c r="F62" s="440" t="s">
        <v>2031</v>
      </c>
      <c r="G62" s="36">
        <v>37</v>
      </c>
      <c r="H62" s="800" t="s">
        <v>1349</v>
      </c>
      <c r="I62" s="644"/>
      <c r="K62" s="645">
        <v>501000</v>
      </c>
      <c r="M62" s="88"/>
      <c r="N62" s="88"/>
      <c r="P62" s="99"/>
      <c r="Q62" s="99">
        <f t="shared" si="1"/>
        <v>0</v>
      </c>
      <c r="R62" s="99">
        <f t="shared" si="2"/>
        <v>0</v>
      </c>
      <c r="S62" s="89">
        <v>525</v>
      </c>
      <c r="T62" s="89">
        <v>1050</v>
      </c>
      <c r="U62" s="89">
        <v>360</v>
      </c>
      <c r="V62" s="109">
        <v>0.19844999999999999</v>
      </c>
      <c r="W62" s="88">
        <v>43</v>
      </c>
      <c r="X62" s="109"/>
      <c r="Y62" s="88"/>
      <c r="Z62" s="34"/>
    </row>
    <row r="63" spans="1:26" ht="21" thickBot="1">
      <c r="A63" s="642" t="s">
        <v>2039</v>
      </c>
      <c r="B63" s="1277">
        <v>9</v>
      </c>
      <c r="C63" s="1998" t="s">
        <v>2030</v>
      </c>
      <c r="D63" s="1999"/>
      <c r="E63" s="443">
        <v>9</v>
      </c>
      <c r="F63" s="440" t="s">
        <v>2031</v>
      </c>
      <c r="G63" s="36">
        <v>39</v>
      </c>
      <c r="H63" s="800" t="s">
        <v>1349</v>
      </c>
      <c r="I63" s="644"/>
      <c r="K63" s="645">
        <v>513000</v>
      </c>
      <c r="M63" s="88"/>
      <c r="N63" s="88"/>
      <c r="P63" s="99"/>
      <c r="Q63" s="99">
        <f t="shared" si="1"/>
        <v>0</v>
      </c>
      <c r="R63" s="99">
        <f t="shared" si="2"/>
        <v>0</v>
      </c>
      <c r="S63" s="89">
        <v>525</v>
      </c>
      <c r="T63" s="89">
        <v>1050</v>
      </c>
      <c r="U63" s="89">
        <v>360</v>
      </c>
      <c r="V63" s="109">
        <v>0.19844999999999999</v>
      </c>
      <c r="W63" s="88">
        <v>45</v>
      </c>
      <c r="X63" s="109"/>
      <c r="Y63" s="88"/>
      <c r="Z63" s="34"/>
    </row>
    <row r="64" spans="1:26" s="11" customFormat="1" ht="29.65" customHeight="1" thickBot="1">
      <c r="A64" s="1508" t="s">
        <v>2040</v>
      </c>
      <c r="B64" s="1509"/>
      <c r="C64" s="1509"/>
      <c r="D64" s="1509"/>
      <c r="E64" s="1509"/>
      <c r="F64" s="1509"/>
      <c r="G64" s="1509"/>
      <c r="H64" s="1509"/>
      <c r="I64" s="1510"/>
      <c r="K64" s="638"/>
      <c r="L64" s="1225"/>
      <c r="O64" s="1225"/>
      <c r="P64" s="446"/>
      <c r="Q64" s="99">
        <f t="shared" si="1"/>
        <v>0</v>
      </c>
      <c r="R64" s="99">
        <f t="shared" si="2"/>
        <v>0</v>
      </c>
      <c r="Z64" s="34"/>
    </row>
    <row r="65" spans="1:26">
      <c r="A65" s="639" t="s">
        <v>2041</v>
      </c>
      <c r="B65" s="262">
        <v>3</v>
      </c>
      <c r="C65" s="2003" t="s">
        <v>2030</v>
      </c>
      <c r="D65" s="2004"/>
      <c r="E65" s="441">
        <v>9</v>
      </c>
      <c r="F65" s="442" t="s">
        <v>2042</v>
      </c>
      <c r="G65" s="350">
        <v>140</v>
      </c>
      <c r="H65" s="845" t="s">
        <v>1349</v>
      </c>
      <c r="I65" s="641"/>
      <c r="K65" s="598">
        <v>983000</v>
      </c>
      <c r="L65" s="111"/>
      <c r="M65" s="88"/>
      <c r="N65" s="88"/>
      <c r="O65" s="111"/>
      <c r="P65" s="99"/>
      <c r="Q65" s="99">
        <f t="shared" si="1"/>
        <v>0</v>
      </c>
      <c r="R65" s="99">
        <f t="shared" si="2"/>
        <v>0</v>
      </c>
      <c r="S65" s="89">
        <v>730</v>
      </c>
      <c r="T65" s="89">
        <v>1920</v>
      </c>
      <c r="U65" s="89">
        <v>730</v>
      </c>
      <c r="V65" s="109">
        <v>1.0231679999999999</v>
      </c>
      <c r="W65" s="88">
        <v>161</v>
      </c>
      <c r="X65" s="109"/>
      <c r="Y65" s="88"/>
      <c r="Z65" s="34"/>
    </row>
    <row r="66" spans="1:26">
      <c r="A66" s="642" t="s">
        <v>2043</v>
      </c>
      <c r="B66" s="1277">
        <v>3</v>
      </c>
      <c r="C66" s="1998" t="s">
        <v>2030</v>
      </c>
      <c r="D66" s="1999"/>
      <c r="E66" s="443">
        <v>9</v>
      </c>
      <c r="F66" s="440" t="s">
        <v>2044</v>
      </c>
      <c r="G66" s="36">
        <v>157</v>
      </c>
      <c r="H66" s="800" t="s">
        <v>1349</v>
      </c>
      <c r="I66" s="644"/>
      <c r="K66" s="645">
        <v>1169000</v>
      </c>
      <c r="L66" s="111"/>
      <c r="M66" s="88"/>
      <c r="N66" s="88"/>
      <c r="O66" s="111"/>
      <c r="P66" s="99"/>
      <c r="Q66" s="99">
        <f t="shared" si="1"/>
        <v>0</v>
      </c>
      <c r="R66" s="99">
        <f t="shared" si="2"/>
        <v>0</v>
      </c>
      <c r="S66" s="89">
        <v>730</v>
      </c>
      <c r="T66" s="89">
        <v>2180</v>
      </c>
      <c r="U66" s="89">
        <v>730</v>
      </c>
      <c r="V66" s="109">
        <v>1.1617220000000001</v>
      </c>
      <c r="W66" s="88">
        <v>178</v>
      </c>
      <c r="X66" s="109"/>
      <c r="Y66" s="88"/>
      <c r="Z66" s="34"/>
    </row>
    <row r="67" spans="1:26">
      <c r="A67" s="642" t="s">
        <v>2045</v>
      </c>
      <c r="B67" s="1277">
        <v>3</v>
      </c>
      <c r="C67" s="1998" t="s">
        <v>2030</v>
      </c>
      <c r="D67" s="1999"/>
      <c r="E67" s="443">
        <v>9</v>
      </c>
      <c r="F67" s="440" t="s">
        <v>2044</v>
      </c>
      <c r="G67" s="36">
        <v>159</v>
      </c>
      <c r="H67" s="800" t="s">
        <v>1349</v>
      </c>
      <c r="I67" s="644"/>
      <c r="K67" s="645">
        <v>1153000</v>
      </c>
      <c r="L67" s="111"/>
      <c r="M67" s="88"/>
      <c r="N67" s="88"/>
      <c r="O67" s="111"/>
      <c r="P67" s="99"/>
      <c r="Q67" s="99">
        <f t="shared" si="1"/>
        <v>0</v>
      </c>
      <c r="R67" s="99">
        <f t="shared" si="2"/>
        <v>0</v>
      </c>
      <c r="S67" s="89">
        <v>730</v>
      </c>
      <c r="T67" s="89">
        <v>2180</v>
      </c>
      <c r="U67" s="89">
        <v>730</v>
      </c>
      <c r="V67" s="109">
        <v>1.1617220000000001</v>
      </c>
      <c r="W67" s="88">
        <v>180</v>
      </c>
      <c r="X67" s="109"/>
      <c r="Y67" s="88"/>
      <c r="Z67" s="34"/>
    </row>
    <row r="68" spans="1:26">
      <c r="A68" s="642" t="s">
        <v>2046</v>
      </c>
      <c r="B68" s="1277">
        <v>9</v>
      </c>
      <c r="C68" s="1998" t="s">
        <v>2030</v>
      </c>
      <c r="D68" s="1999"/>
      <c r="E68" s="443">
        <v>9</v>
      </c>
      <c r="F68" s="440" t="s">
        <v>2044</v>
      </c>
      <c r="G68" s="36">
        <v>161</v>
      </c>
      <c r="H68" s="800" t="s">
        <v>1349</v>
      </c>
      <c r="I68" s="644"/>
      <c r="K68" s="645">
        <v>1206000</v>
      </c>
      <c r="L68" s="111"/>
      <c r="M68" s="88"/>
      <c r="N68" s="88"/>
      <c r="O68" s="111"/>
      <c r="P68" s="99"/>
      <c r="Q68" s="99">
        <f t="shared" si="1"/>
        <v>0</v>
      </c>
      <c r="R68" s="99">
        <f t="shared" si="2"/>
        <v>0</v>
      </c>
      <c r="S68" s="89">
        <v>730</v>
      </c>
      <c r="T68" s="89">
        <v>2180</v>
      </c>
      <c r="U68" s="89">
        <v>730</v>
      </c>
      <c r="V68" s="109">
        <v>1.1617220000000001</v>
      </c>
      <c r="W68" s="88">
        <v>180</v>
      </c>
      <c r="X68" s="109"/>
      <c r="Y68" s="88"/>
      <c r="Z68" s="34"/>
    </row>
    <row r="69" spans="1:26" ht="21" thickBot="1">
      <c r="A69" s="646" t="s">
        <v>2047</v>
      </c>
      <c r="B69" s="263">
        <v>9</v>
      </c>
      <c r="C69" s="2009" t="s">
        <v>2030</v>
      </c>
      <c r="D69" s="2010"/>
      <c r="E69" s="444">
        <v>9</v>
      </c>
      <c r="F69" s="445" t="s">
        <v>2044</v>
      </c>
      <c r="G69" s="352">
        <v>163</v>
      </c>
      <c r="H69" s="846" t="s">
        <v>1349</v>
      </c>
      <c r="I69" s="648"/>
      <c r="K69" s="649">
        <v>1224000</v>
      </c>
      <c r="M69" s="88"/>
      <c r="N69" s="88"/>
      <c r="P69" s="99"/>
      <c r="Q69" s="99">
        <f t="shared" ref="Q69" si="3">IF(OR(V69="",I69=""),0,I69*V69)</f>
        <v>0</v>
      </c>
      <c r="R69" s="99">
        <f t="shared" ref="R69" si="4">IF(OR(W69="",I69=""),0,I69*W69)</f>
        <v>0</v>
      </c>
      <c r="S69" s="89">
        <v>730</v>
      </c>
      <c r="T69" s="89">
        <v>2180</v>
      </c>
      <c r="U69" s="89">
        <v>730</v>
      </c>
      <c r="V69" s="109">
        <v>1.1617220000000001</v>
      </c>
      <c r="W69" s="88">
        <v>178</v>
      </c>
      <c r="X69" s="109"/>
      <c r="Y69" s="88"/>
      <c r="Z69" s="34"/>
    </row>
  </sheetData>
  <mergeCells count="31">
    <mergeCell ref="C69:D69"/>
    <mergeCell ref="A64:I64"/>
    <mergeCell ref="C65:D65"/>
    <mergeCell ref="C66:D66"/>
    <mergeCell ref="C67:D67"/>
    <mergeCell ref="C68:D68"/>
    <mergeCell ref="C59:D59"/>
    <mergeCell ref="C60:D60"/>
    <mergeCell ref="C61:D61"/>
    <mergeCell ref="C62:D62"/>
    <mergeCell ref="C63:D63"/>
    <mergeCell ref="A3:I3"/>
    <mergeCell ref="K1:K2"/>
    <mergeCell ref="A1:A2"/>
    <mergeCell ref="B1:B2"/>
    <mergeCell ref="A8:I8"/>
    <mergeCell ref="E1:E2"/>
    <mergeCell ref="A23:I23"/>
    <mergeCell ref="A34:I34"/>
    <mergeCell ref="A43:I43"/>
    <mergeCell ref="A54:I54"/>
    <mergeCell ref="C55:D55"/>
    <mergeCell ref="C56:D56"/>
    <mergeCell ref="C57:D57"/>
    <mergeCell ref="C58:D58"/>
    <mergeCell ref="H1:H2"/>
    <mergeCell ref="F1:F2"/>
    <mergeCell ref="G1:G2"/>
    <mergeCell ref="I1:I2"/>
    <mergeCell ref="D1:D2"/>
    <mergeCell ref="C1:C2"/>
  </mergeCells>
  <phoneticPr fontId="23" type="noConversion"/>
  <pageMargins left="0.7" right="0.7" top="0.75" bottom="0.75" header="0.3" footer="0.3"/>
  <pageSetup paperSize="9" scale="7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6">
    <tabColor theme="4" tint="-0.499984740745262"/>
  </sheetPr>
  <dimension ref="A1:A38"/>
  <sheetViews>
    <sheetView zoomScaleNormal="100" zoomScaleSheetLayoutView="100" workbookViewId="0">
      <pane ySplit="2" topLeftCell="A3" activePane="bottomLeft" state="frozen"/>
      <selection pane="bottomLeft" activeCell="A3" sqref="A3"/>
    </sheetView>
  </sheetViews>
  <sheetFormatPr defaultColWidth="9.140625" defaultRowHeight="12.75"/>
  <cols>
    <col min="1" max="1" width="91.7109375" style="139" customWidth="1"/>
    <col min="2" max="16384" width="9.140625" style="139"/>
  </cols>
  <sheetData>
    <row r="1" spans="1:1" ht="59.25" customHeight="1" thickBot="1"/>
    <row r="2" spans="1:1" ht="32.25" customHeight="1" thickBot="1">
      <c r="A2" s="243" t="s">
        <v>107</v>
      </c>
    </row>
    <row r="3" spans="1:1" ht="31.5">
      <c r="A3" s="140" t="s">
        <v>22</v>
      </c>
    </row>
    <row r="4" spans="1:1" ht="15.75">
      <c r="A4" s="141"/>
    </row>
    <row r="5" spans="1:1" ht="31.5">
      <c r="A5" s="142" t="s">
        <v>23</v>
      </c>
    </row>
    <row r="6" spans="1:1">
      <c r="A6" s="142"/>
    </row>
    <row r="7" spans="1:1" ht="42" thickBot="1">
      <c r="A7" s="143" t="s">
        <v>1393</v>
      </c>
    </row>
    <row r="8" spans="1:1" ht="13.5" thickBot="1">
      <c r="A8" s="144"/>
    </row>
    <row r="9" spans="1:1" ht="31.5">
      <c r="A9" s="145" t="s">
        <v>85</v>
      </c>
    </row>
    <row r="10" spans="1:1">
      <c r="A10" s="142" t="s">
        <v>24</v>
      </c>
    </row>
    <row r="11" spans="1:1">
      <c r="A11" s="142" t="s">
        <v>25</v>
      </c>
    </row>
    <row r="12" spans="1:1">
      <c r="A12" s="142" t="s">
        <v>26</v>
      </c>
    </row>
    <row r="13" spans="1:1">
      <c r="A13" s="142" t="s">
        <v>82</v>
      </c>
    </row>
    <row r="14" spans="1:1" ht="13.5" thickBot="1">
      <c r="A14" s="146" t="s">
        <v>83</v>
      </c>
    </row>
    <row r="15" spans="1:1" ht="13.5" thickBot="1">
      <c r="A15" s="147"/>
    </row>
    <row r="16" spans="1:1" ht="31.5">
      <c r="A16" s="145" t="s">
        <v>27</v>
      </c>
    </row>
    <row r="17" spans="1:1" ht="25.5">
      <c r="A17" s="883" t="s">
        <v>1354</v>
      </c>
    </row>
    <row r="18" spans="1:1" ht="25.5">
      <c r="A18" s="1016" t="s">
        <v>204</v>
      </c>
    </row>
    <row r="19" spans="1:1" ht="13.5" thickBot="1">
      <c r="A19" s="146" t="s">
        <v>84</v>
      </c>
    </row>
    <row r="20" spans="1:1" ht="13.5" thickBot="1">
      <c r="A20" s="147"/>
    </row>
    <row r="21" spans="1:1" ht="47.25">
      <c r="A21" s="145" t="s">
        <v>28</v>
      </c>
    </row>
    <row r="22" spans="1:1">
      <c r="A22" s="142" t="s">
        <v>29</v>
      </c>
    </row>
    <row r="23" spans="1:1">
      <c r="A23" s="142" t="s">
        <v>30</v>
      </c>
    </row>
    <row r="24" spans="1:1" ht="13.5" thickBot="1">
      <c r="A24" s="146" t="s">
        <v>109</v>
      </c>
    </row>
    <row r="25" spans="1:1" ht="13.5" thickBot="1">
      <c r="A25" s="147"/>
    </row>
    <row r="26" spans="1:1" ht="41.25">
      <c r="A26" s="148" t="s">
        <v>86</v>
      </c>
    </row>
    <row r="27" spans="1:1" ht="51.75" thickBot="1">
      <c r="A27" s="146" t="s">
        <v>179</v>
      </c>
    </row>
    <row r="28" spans="1:1" ht="42" customHeight="1" thickBot="1">
      <c r="A28" s="882" t="s">
        <v>1353</v>
      </c>
    </row>
    <row r="29" spans="1:1" ht="13.5" thickBot="1">
      <c r="A29" s="147"/>
    </row>
    <row r="30" spans="1:1" ht="60">
      <c r="A30" s="148" t="s">
        <v>3</v>
      </c>
    </row>
    <row r="31" spans="1:1" ht="42" thickBot="1">
      <c r="A31" s="146" t="s">
        <v>106</v>
      </c>
    </row>
    <row r="32" spans="1:1" ht="13.5" thickBot="1">
      <c r="A32" s="149"/>
    </row>
    <row r="33" spans="1:1" ht="31.5">
      <c r="A33" s="150" t="s">
        <v>31</v>
      </c>
    </row>
    <row r="34" spans="1:1" ht="25.5">
      <c r="A34" s="151" t="s">
        <v>32</v>
      </c>
    </row>
    <row r="35" spans="1:1">
      <c r="A35" s="151" t="s">
        <v>33</v>
      </c>
    </row>
    <row r="36" spans="1:1">
      <c r="A36" s="151" t="s">
        <v>34</v>
      </c>
    </row>
    <row r="37" spans="1:1">
      <c r="A37" s="151" t="s">
        <v>205</v>
      </c>
    </row>
    <row r="38" spans="1:1" ht="15" customHeight="1" thickBot="1">
      <c r="A38" s="152" t="s">
        <v>206</v>
      </c>
    </row>
  </sheetData>
  <sheetProtection formatCells="0" formatColumns="0" formatRows="0" insertColumns="0" insertRows="0" insertHyperlinks="0" deleteColumns="0" deleteRows="0" sort="0" autoFilter="0" pivotTables="0"/>
  <phoneticPr fontId="16" type="noConversion"/>
  <pageMargins left="0.75" right="0.75" top="1" bottom="1" header="0.5" footer="0.5"/>
  <pageSetup paperSize="9" orientation="portrait" horizontalDpi="4294967293"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499984740745262"/>
    <pageSetUpPr fitToPage="1"/>
  </sheetPr>
  <dimension ref="A2:B16"/>
  <sheetViews>
    <sheetView zoomScaleNormal="100" workbookViewId="0">
      <selection activeCell="B37" sqref="B37"/>
    </sheetView>
  </sheetViews>
  <sheetFormatPr defaultRowHeight="12.75"/>
  <cols>
    <col min="1" max="1" width="51.7109375" customWidth="1"/>
    <col min="2" max="2" width="48" customWidth="1"/>
  </cols>
  <sheetData>
    <row r="2" spans="1:2" ht="13.5" customHeight="1"/>
    <row r="3" spans="1:2" ht="13.5" customHeight="1"/>
    <row r="4" spans="1:2" ht="13.5" customHeight="1"/>
    <row r="5" spans="1:2" ht="13.5" customHeight="1" thickBot="1"/>
    <row r="6" spans="1:2" ht="20.25" customHeight="1" thickBot="1">
      <c r="A6" s="1445" t="s">
        <v>217</v>
      </c>
      <c r="B6" s="1446"/>
    </row>
    <row r="7" spans="1:2" ht="16.5" thickBot="1">
      <c r="A7" s="171" t="s">
        <v>207</v>
      </c>
      <c r="B7" s="172" t="s">
        <v>208</v>
      </c>
    </row>
    <row r="8" spans="1:2" ht="16.5" thickBot="1">
      <c r="A8" s="173" t="s">
        <v>12</v>
      </c>
      <c r="B8" s="174" t="s">
        <v>209</v>
      </c>
    </row>
    <row r="9" spans="1:2" ht="32.25" customHeight="1" thickBot="1">
      <c r="A9" s="173" t="s">
        <v>210</v>
      </c>
      <c r="B9" s="174" t="s">
        <v>211</v>
      </c>
    </row>
    <row r="10" spans="1:2" ht="16.5" thickBot="1">
      <c r="A10" s="173" t="s">
        <v>1075</v>
      </c>
      <c r="B10" s="174" t="s">
        <v>212</v>
      </c>
    </row>
    <row r="11" spans="1:2" ht="16.5" thickBot="1">
      <c r="A11" s="173" t="s">
        <v>1077</v>
      </c>
      <c r="B11" s="174" t="s">
        <v>1076</v>
      </c>
    </row>
    <row r="12" spans="1:2" ht="16.5" thickBot="1">
      <c r="A12" s="173" t="s">
        <v>213</v>
      </c>
      <c r="B12" s="174" t="s">
        <v>214</v>
      </c>
    </row>
    <row r="13" spans="1:2" ht="51" customHeight="1" thickBot="1">
      <c r="A13" s="173" t="s">
        <v>1471</v>
      </c>
      <c r="B13" s="174" t="s">
        <v>215</v>
      </c>
    </row>
    <row r="14" spans="1:2" ht="32.25" thickBot="1">
      <c r="A14" s="448" t="s">
        <v>395</v>
      </c>
      <c r="B14" s="174" t="s">
        <v>1390</v>
      </c>
    </row>
    <row r="15" spans="1:2" ht="16.5" thickBot="1">
      <c r="A15" s="173" t="s">
        <v>216</v>
      </c>
      <c r="B15" s="174" t="s">
        <v>396</v>
      </c>
    </row>
    <row r="16" spans="1:2" ht="14.25">
      <c r="A16" s="170"/>
    </row>
  </sheetData>
  <mergeCells count="1">
    <mergeCell ref="A6:B6"/>
  </mergeCells>
  <pageMargins left="0.70866141732283472" right="0.70866141732283472" top="0.74803149606299213" bottom="0.74803149606299213" header="0.31496062992125984" footer="0.31496062992125984"/>
  <pageSetup paperSize="9" scale="8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499984740745262"/>
  </sheetPr>
  <dimension ref="A1:C29"/>
  <sheetViews>
    <sheetView zoomScaleNormal="100" workbookViewId="0"/>
  </sheetViews>
  <sheetFormatPr defaultRowHeight="12.75"/>
  <cols>
    <col min="1" max="1" width="4.7109375" style="893" customWidth="1"/>
    <col min="2" max="2" width="71.85546875" customWidth="1"/>
    <col min="3" max="3" width="19.5703125" customWidth="1"/>
  </cols>
  <sheetData>
    <row r="1" spans="1:1" ht="14.25">
      <c r="A1" s="892"/>
    </row>
    <row r="23" spans="1:3" ht="12.75" customHeight="1"/>
    <row r="24" spans="1:3" ht="76.5">
      <c r="A24" s="778">
        <v>1</v>
      </c>
      <c r="B24" s="894" t="s">
        <v>2170</v>
      </c>
      <c r="C24" s="1174" t="s">
        <v>1901</v>
      </c>
    </row>
    <row r="25" spans="1:3" ht="76.5">
      <c r="A25" s="778">
        <v>2</v>
      </c>
      <c r="B25" s="894" t="s">
        <v>1375</v>
      </c>
      <c r="C25" s="1174" t="s">
        <v>1901</v>
      </c>
    </row>
    <row r="26" spans="1:3" ht="114.75">
      <c r="A26" s="778">
        <v>3</v>
      </c>
      <c r="B26" s="894" t="s">
        <v>1376</v>
      </c>
      <c r="C26" s="1174" t="s">
        <v>1901</v>
      </c>
    </row>
    <row r="27" spans="1:3" ht="89.25">
      <c r="A27" s="778">
        <v>4</v>
      </c>
      <c r="B27" s="896" t="s">
        <v>1377</v>
      </c>
      <c r="C27" s="1174" t="s">
        <v>1901</v>
      </c>
    </row>
    <row r="28" spans="1:3" ht="76.5">
      <c r="A28" s="778">
        <v>5</v>
      </c>
      <c r="B28" s="894" t="s">
        <v>1378</v>
      </c>
      <c r="C28" s="895" t="s">
        <v>1379</v>
      </c>
    </row>
    <row r="29" spans="1:3" ht="89.25">
      <c r="A29" s="778">
        <v>6</v>
      </c>
      <c r="B29" s="897" t="s">
        <v>1380</v>
      </c>
      <c r="C29" s="895" t="s">
        <v>1381</v>
      </c>
    </row>
  </sheetData>
  <hyperlinks>
    <hyperlink ref="C29" r:id="rId1" location="reklamnye-materialy" display="https://mdv-aircond.ru/support/marketing-support/ - reklamnye-materialy" xr:uid="{00000000-0004-0000-0300-000000000000}"/>
    <hyperlink ref="C28" r:id="rId2" xr:uid="{00000000-0004-0000-0300-000001000000}"/>
    <hyperlink ref="C24" r:id="rId3" location="materialy-dlya-saytov" xr:uid="{00000000-0004-0000-0300-000002000000}"/>
    <hyperlink ref="C25" r:id="rId4" location="materialy-dlya-saytov" xr:uid="{00000000-0004-0000-0300-000003000000}"/>
    <hyperlink ref="C26" r:id="rId5" location="materialy-dlya-saytov" xr:uid="{00000000-0004-0000-0300-000004000000}"/>
    <hyperlink ref="C27" r:id="rId6" location="materialy-dlya-saytov" xr:uid="{00000000-0004-0000-0300-000005000000}"/>
  </hyperlinks>
  <pageMargins left="0.7" right="0.7" top="0.75" bottom="0.75" header="0.3" footer="0.3"/>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11">
    <tabColor theme="3" tint="-0.249977111117893"/>
    <pageSetUpPr fitToPage="1"/>
  </sheetPr>
  <dimension ref="A1:Z431"/>
  <sheetViews>
    <sheetView zoomScaleNormal="100" zoomScaleSheetLayoutView="100" workbookViewId="0">
      <pane xSplit="1" ySplit="3" topLeftCell="B4" activePane="bottomRight" state="frozen"/>
      <selection pane="topRight" activeCell="C1" sqref="C1"/>
      <selection pane="bottomLeft" activeCell="A9" sqref="A9"/>
      <selection pane="bottomRight" sqref="A1:A2"/>
    </sheetView>
  </sheetViews>
  <sheetFormatPr defaultColWidth="9.140625" defaultRowHeight="20.25"/>
  <cols>
    <col min="1" max="1" width="34.42578125" style="34" customWidth="1"/>
    <col min="2" max="3" width="10.28515625" style="33" customWidth="1"/>
    <col min="4" max="4" width="12.5703125" style="33" customWidth="1"/>
    <col min="5" max="5" width="11" style="33" customWidth="1"/>
    <col min="6" max="6" width="11.28515625" style="33" customWidth="1"/>
    <col min="7" max="7" width="15.140625" style="33" customWidth="1"/>
    <col min="8" max="8" width="6.85546875" style="33" customWidth="1"/>
    <col min="9" max="9" width="15.5703125" style="269" customWidth="1"/>
    <col min="10" max="10" width="10" style="77" customWidth="1"/>
    <col min="11" max="11" width="1.7109375" style="193" customWidth="1"/>
    <col min="12" max="12" width="13.140625" style="470" customWidth="1"/>
    <col min="13" max="13" width="9.140625" style="1226" customWidth="1"/>
    <col min="14" max="14" width="10" style="175" customWidth="1"/>
    <col min="15" max="15" width="7.5703125" style="175" hidden="1" customWidth="1"/>
    <col min="16" max="16" width="8.7109375" style="175" hidden="1" customWidth="1"/>
    <col min="17" max="17" width="8.28515625" style="175" hidden="1" customWidth="1"/>
    <col min="18" max="18" width="7.140625" style="34" hidden="1" customWidth="1"/>
    <col min="19" max="19" width="6.7109375" style="34" hidden="1" customWidth="1"/>
    <col min="20" max="20" width="7.42578125" style="34" hidden="1" customWidth="1"/>
    <col min="21" max="21" width="8.85546875" style="214" hidden="1" customWidth="1"/>
    <col min="22" max="22" width="12" style="34" hidden="1" customWidth="1"/>
    <col min="23" max="23" width="11.7109375" style="34" customWidth="1"/>
    <col min="24" max="24" width="12.42578125" style="34" bestFit="1" customWidth="1"/>
    <col min="25" max="16384" width="9.140625" style="34"/>
  </cols>
  <sheetData>
    <row r="1" spans="1:26" ht="34.5" customHeight="1">
      <c r="A1" s="1485" t="s">
        <v>115</v>
      </c>
      <c r="B1" s="1486" t="s">
        <v>230</v>
      </c>
      <c r="C1" s="1486"/>
      <c r="D1" s="1453" t="s">
        <v>347</v>
      </c>
      <c r="E1" s="1453" t="s">
        <v>118</v>
      </c>
      <c r="F1" s="1453" t="s">
        <v>518</v>
      </c>
      <c r="G1" s="1453" t="s">
        <v>35</v>
      </c>
      <c r="H1" s="1453" t="s">
        <v>11</v>
      </c>
      <c r="I1" s="1487" t="s">
        <v>5</v>
      </c>
      <c r="J1" s="1456" t="s">
        <v>92</v>
      </c>
      <c r="K1" s="176"/>
      <c r="L1" s="1484" t="s">
        <v>500</v>
      </c>
      <c r="N1" s="176"/>
      <c r="O1" s="1483" t="s">
        <v>93</v>
      </c>
      <c r="P1" s="1483" t="s">
        <v>94</v>
      </c>
      <c r="Q1" s="1483" t="s">
        <v>95</v>
      </c>
    </row>
    <row r="2" spans="1:26" ht="21.75" customHeight="1" thickBot="1">
      <c r="A2" s="1472"/>
      <c r="B2" s="252" t="s">
        <v>119</v>
      </c>
      <c r="C2" s="252" t="s">
        <v>120</v>
      </c>
      <c r="D2" s="1452"/>
      <c r="E2" s="1452"/>
      <c r="F2" s="1452"/>
      <c r="G2" s="1452"/>
      <c r="H2" s="1452"/>
      <c r="I2" s="1455"/>
      <c r="J2" s="1457"/>
      <c r="K2" s="195"/>
      <c r="L2" s="1469"/>
      <c r="N2" s="176"/>
      <c r="O2" s="1483"/>
      <c r="P2" s="1483"/>
      <c r="Q2" s="1483"/>
      <c r="R2" s="98" t="s">
        <v>87</v>
      </c>
      <c r="S2" s="98" t="s">
        <v>88</v>
      </c>
      <c r="T2" s="98" t="s">
        <v>89</v>
      </c>
      <c r="U2" s="215" t="s">
        <v>91</v>
      </c>
      <c r="V2" s="98" t="s">
        <v>90</v>
      </c>
    </row>
    <row r="3" spans="1:26" ht="28.5" customHeight="1" thickBot="1">
      <c r="A3" s="248" t="s">
        <v>7</v>
      </c>
      <c r="B3" s="249"/>
      <c r="C3" s="249"/>
      <c r="D3" s="249"/>
      <c r="E3" s="249"/>
      <c r="F3" s="249"/>
      <c r="G3" s="249"/>
      <c r="H3" s="249"/>
      <c r="I3" s="271"/>
      <c r="J3" s="250"/>
      <c r="K3" s="195"/>
      <c r="L3" s="464"/>
      <c r="N3" s="177"/>
      <c r="O3" s="110">
        <f>SUM(O6:O429)</f>
        <v>0</v>
      </c>
      <c r="P3" s="110">
        <f>SUM(P6:P429)</f>
        <v>0</v>
      </c>
      <c r="Q3" s="110">
        <f>SUM(Q6:Q429)</f>
        <v>0</v>
      </c>
    </row>
    <row r="4" spans="1:26" ht="22.5" customHeight="1" thickBot="1">
      <c r="A4" s="242" t="s">
        <v>563</v>
      </c>
      <c r="B4" s="81"/>
      <c r="C4" s="81"/>
      <c r="D4" s="81"/>
      <c r="E4" s="81"/>
      <c r="F4" s="81"/>
      <c r="G4" s="81"/>
      <c r="H4" s="81"/>
      <c r="I4" s="501"/>
      <c r="J4" s="82"/>
      <c r="K4" s="509"/>
      <c r="L4" s="466"/>
      <c r="N4" s="178"/>
      <c r="O4" s="178"/>
      <c r="P4" s="178"/>
      <c r="Q4" s="178"/>
    </row>
    <row r="5" spans="1:26" s="574" customFormat="1" ht="33" customHeight="1" thickBot="1">
      <c r="A5" s="1479" t="s">
        <v>564</v>
      </c>
      <c r="B5" s="1480"/>
      <c r="C5" s="1480"/>
      <c r="D5" s="1480"/>
      <c r="E5" s="1480"/>
      <c r="F5" s="1480"/>
      <c r="G5" s="1480"/>
      <c r="H5" s="1480"/>
      <c r="I5" s="1480"/>
      <c r="J5" s="1481"/>
      <c r="K5" s="570"/>
      <c r="L5" s="468"/>
      <c r="M5" s="1227"/>
      <c r="N5" s="570"/>
      <c r="O5" s="610"/>
      <c r="P5" s="573"/>
      <c r="Q5" s="573"/>
      <c r="R5" s="578"/>
      <c r="S5" s="578"/>
      <c r="T5" s="578"/>
      <c r="U5" s="575"/>
    </row>
    <row r="6" spans="1:26" ht="12.75" customHeight="1">
      <c r="A6" s="55" t="s">
        <v>404</v>
      </c>
      <c r="B6" s="83">
        <v>25.2</v>
      </c>
      <c r="C6" s="83">
        <v>25.2</v>
      </c>
      <c r="D6" s="63">
        <v>5.3</v>
      </c>
      <c r="E6" s="49" t="s">
        <v>114</v>
      </c>
      <c r="F6" s="36" t="s">
        <v>909</v>
      </c>
      <c r="G6" s="94" t="s">
        <v>288</v>
      </c>
      <c r="H6" s="36">
        <v>227</v>
      </c>
      <c r="I6" s="800" t="s">
        <v>1349</v>
      </c>
      <c r="J6" s="797"/>
      <c r="K6" s="509"/>
      <c r="L6" s="467">
        <v>2029000</v>
      </c>
      <c r="M6" s="1228"/>
      <c r="N6" s="509"/>
      <c r="O6" s="162"/>
      <c r="P6" s="163">
        <f t="shared" ref="P6:P18" si="0">IF(OR(U6="",J6=""),0,J6*U6)</f>
        <v>0</v>
      </c>
      <c r="Q6" s="163">
        <f t="shared" ref="Q6:Q18" si="1">IF(OR(V6="",J6=""),0,J6*V6)</f>
        <v>0</v>
      </c>
      <c r="R6" s="297">
        <v>1090</v>
      </c>
      <c r="S6" s="297">
        <v>1805</v>
      </c>
      <c r="T6" s="297">
        <v>860</v>
      </c>
      <c r="U6" s="214">
        <f>(R6/1000)*(S6/1000)*(T6/1000)</f>
        <v>1.692007</v>
      </c>
      <c r="V6" s="298">
        <v>242</v>
      </c>
      <c r="W6" s="1206"/>
      <c r="X6" s="1244"/>
      <c r="Z6" s="166"/>
    </row>
    <row r="7" spans="1:26" ht="12.75" customHeight="1">
      <c r="A7" s="55" t="s">
        <v>405</v>
      </c>
      <c r="B7" s="83">
        <v>28</v>
      </c>
      <c r="C7" s="83">
        <v>28</v>
      </c>
      <c r="D7" s="63">
        <v>6.3</v>
      </c>
      <c r="E7" s="49" t="s">
        <v>114</v>
      </c>
      <c r="F7" s="36" t="s">
        <v>909</v>
      </c>
      <c r="G7" s="94" t="s">
        <v>288</v>
      </c>
      <c r="H7" s="36">
        <v>227</v>
      </c>
      <c r="I7" s="800" t="s">
        <v>1349</v>
      </c>
      <c r="J7" s="793"/>
      <c r="K7" s="509"/>
      <c r="L7" s="467">
        <v>2149000</v>
      </c>
      <c r="M7" s="1228"/>
      <c r="N7" s="509"/>
      <c r="O7" s="162"/>
      <c r="P7" s="163">
        <f t="shared" si="0"/>
        <v>0</v>
      </c>
      <c r="Q7" s="163">
        <f t="shared" si="1"/>
        <v>0</v>
      </c>
      <c r="R7" s="297">
        <v>1090</v>
      </c>
      <c r="S7" s="297">
        <v>1805</v>
      </c>
      <c r="T7" s="297">
        <v>860</v>
      </c>
      <c r="U7" s="214">
        <f>(R7/1000)*(S7/1000)*(T7/1000)</f>
        <v>1.692007</v>
      </c>
      <c r="V7" s="298">
        <v>242</v>
      </c>
      <c r="W7" s="1206"/>
      <c r="X7" s="1244"/>
      <c r="Z7" s="166"/>
    </row>
    <row r="8" spans="1:26" ht="12.75" customHeight="1">
      <c r="A8" s="55" t="s">
        <v>406</v>
      </c>
      <c r="B8" s="83">
        <v>33.5</v>
      </c>
      <c r="C8" s="83">
        <v>33.5</v>
      </c>
      <c r="D8" s="63">
        <v>8.6999999999999993</v>
      </c>
      <c r="E8" s="49" t="s">
        <v>114</v>
      </c>
      <c r="F8" s="36" t="s">
        <v>910</v>
      </c>
      <c r="G8" s="94" t="s">
        <v>288</v>
      </c>
      <c r="H8" s="36">
        <v>227</v>
      </c>
      <c r="I8" s="800" t="s">
        <v>1349</v>
      </c>
      <c r="J8" s="793"/>
      <c r="K8" s="509"/>
      <c r="L8" s="467">
        <v>2313000</v>
      </c>
      <c r="M8" s="1228"/>
      <c r="N8" s="509"/>
      <c r="O8" s="162"/>
      <c r="P8" s="163">
        <f t="shared" si="0"/>
        <v>0</v>
      </c>
      <c r="Q8" s="163">
        <f t="shared" si="1"/>
        <v>0</v>
      </c>
      <c r="R8" s="297">
        <v>1090</v>
      </c>
      <c r="S8" s="297">
        <v>1805</v>
      </c>
      <c r="T8" s="297">
        <v>860</v>
      </c>
      <c r="U8" s="214">
        <f t="shared" ref="U8:U18" si="2">(R8/1000)*(S8/1000)*(T8/1000)</f>
        <v>1.692007</v>
      </c>
      <c r="V8" s="298">
        <v>242</v>
      </c>
      <c r="W8" s="1206"/>
      <c r="X8" s="1244"/>
      <c r="Z8" s="166"/>
    </row>
    <row r="9" spans="1:26" ht="12.75" customHeight="1">
      <c r="A9" s="55" t="s">
        <v>407</v>
      </c>
      <c r="B9" s="83">
        <v>40</v>
      </c>
      <c r="C9" s="83">
        <v>40</v>
      </c>
      <c r="D9" s="63">
        <v>9.9</v>
      </c>
      <c r="E9" s="49" t="s">
        <v>114</v>
      </c>
      <c r="F9" s="36" t="s">
        <v>910</v>
      </c>
      <c r="G9" s="94" t="s">
        <v>408</v>
      </c>
      <c r="H9" s="36">
        <v>277</v>
      </c>
      <c r="I9" s="800" t="s">
        <v>1349</v>
      </c>
      <c r="J9" s="793"/>
      <c r="K9" s="509"/>
      <c r="L9" s="467">
        <v>2622000</v>
      </c>
      <c r="M9" s="1228"/>
      <c r="N9" s="509"/>
      <c r="O9" s="162"/>
      <c r="P9" s="163">
        <f t="shared" si="0"/>
        <v>0</v>
      </c>
      <c r="Q9" s="163">
        <f t="shared" si="1"/>
        <v>0</v>
      </c>
      <c r="R9" s="297">
        <v>1405</v>
      </c>
      <c r="S9" s="297">
        <v>1805</v>
      </c>
      <c r="T9" s="297">
        <v>910</v>
      </c>
      <c r="U9" s="214">
        <f t="shared" si="2"/>
        <v>2.3077827499999999</v>
      </c>
      <c r="V9" s="298">
        <v>304</v>
      </c>
      <c r="W9" s="1206"/>
      <c r="X9" s="1244"/>
      <c r="Z9" s="166"/>
    </row>
    <row r="10" spans="1:26" ht="12.75" customHeight="1">
      <c r="A10" s="67" t="s">
        <v>409</v>
      </c>
      <c r="B10" s="341">
        <v>45</v>
      </c>
      <c r="C10" s="341">
        <v>45</v>
      </c>
      <c r="D10" s="342">
        <v>12</v>
      </c>
      <c r="E10" s="49" t="s">
        <v>114</v>
      </c>
      <c r="F10" s="343" t="s">
        <v>410</v>
      </c>
      <c r="G10" s="344" t="s">
        <v>408</v>
      </c>
      <c r="H10" s="343">
        <v>277</v>
      </c>
      <c r="I10" s="800" t="s">
        <v>1349</v>
      </c>
      <c r="J10" s="794"/>
      <c r="K10" s="509"/>
      <c r="L10" s="467">
        <v>2777000</v>
      </c>
      <c r="M10" s="1228"/>
      <c r="N10" s="509"/>
      <c r="O10" s="162"/>
      <c r="P10" s="163">
        <f t="shared" si="0"/>
        <v>0</v>
      </c>
      <c r="Q10" s="163">
        <f t="shared" si="1"/>
        <v>0</v>
      </c>
      <c r="R10" s="297">
        <v>1405</v>
      </c>
      <c r="S10" s="297">
        <v>1805</v>
      </c>
      <c r="T10" s="297">
        <v>910</v>
      </c>
      <c r="U10" s="214">
        <f t="shared" si="2"/>
        <v>2.3077827499999999</v>
      </c>
      <c r="V10" s="298">
        <v>304</v>
      </c>
      <c r="W10" s="1206"/>
      <c r="X10" s="1244"/>
      <c r="Z10" s="166"/>
    </row>
    <row r="11" spans="1:26" ht="12.75" customHeight="1">
      <c r="A11" s="67" t="s">
        <v>411</v>
      </c>
      <c r="B11" s="341">
        <v>50</v>
      </c>
      <c r="C11" s="341">
        <v>50</v>
      </c>
      <c r="D11" s="342">
        <v>12.5</v>
      </c>
      <c r="E11" s="49" t="s">
        <v>114</v>
      </c>
      <c r="F11" s="343" t="s">
        <v>911</v>
      </c>
      <c r="G11" s="344" t="s">
        <v>524</v>
      </c>
      <c r="H11" s="343">
        <v>348</v>
      </c>
      <c r="I11" s="800" t="s">
        <v>1349</v>
      </c>
      <c r="J11" s="794"/>
      <c r="K11" s="509"/>
      <c r="L11" s="467">
        <v>3211000</v>
      </c>
      <c r="M11" s="1228"/>
      <c r="N11" s="509"/>
      <c r="O11" s="162"/>
      <c r="P11" s="163">
        <f t="shared" si="0"/>
        <v>0</v>
      </c>
      <c r="Q11" s="163">
        <f t="shared" si="1"/>
        <v>0</v>
      </c>
      <c r="R11" s="297">
        <v>1405</v>
      </c>
      <c r="S11" s="297">
        <v>1805</v>
      </c>
      <c r="T11" s="297">
        <v>910</v>
      </c>
      <c r="U11" s="214">
        <f t="shared" si="2"/>
        <v>2.3077827499999999</v>
      </c>
      <c r="V11" s="298">
        <v>368</v>
      </c>
      <c r="W11" s="1206"/>
      <c r="X11" s="1244"/>
      <c r="Z11" s="166"/>
    </row>
    <row r="12" spans="1:26" ht="12.75" customHeight="1">
      <c r="A12" s="67" t="s">
        <v>412</v>
      </c>
      <c r="B12" s="341">
        <v>56</v>
      </c>
      <c r="C12" s="341">
        <v>56</v>
      </c>
      <c r="D12" s="342">
        <v>15.1</v>
      </c>
      <c r="E12" s="49" t="s">
        <v>114</v>
      </c>
      <c r="F12" s="343" t="s">
        <v>912</v>
      </c>
      <c r="G12" s="344" t="s">
        <v>524</v>
      </c>
      <c r="H12" s="343">
        <v>348</v>
      </c>
      <c r="I12" s="800" t="s">
        <v>1349</v>
      </c>
      <c r="J12" s="794"/>
      <c r="K12" s="509"/>
      <c r="L12" s="467">
        <v>3360000</v>
      </c>
      <c r="M12" s="1228"/>
      <c r="N12" s="509"/>
      <c r="O12" s="162"/>
      <c r="P12" s="163">
        <f t="shared" si="0"/>
        <v>0</v>
      </c>
      <c r="Q12" s="163">
        <f t="shared" si="1"/>
        <v>0</v>
      </c>
      <c r="R12" s="297">
        <v>1405</v>
      </c>
      <c r="S12" s="297">
        <v>1805</v>
      </c>
      <c r="T12" s="297">
        <v>910</v>
      </c>
      <c r="U12" s="214">
        <f t="shared" si="2"/>
        <v>2.3077827499999999</v>
      </c>
      <c r="V12" s="298">
        <v>368</v>
      </c>
      <c r="W12" s="1206"/>
      <c r="X12" s="1244"/>
      <c r="Z12" s="166"/>
    </row>
    <row r="13" spans="1:26" ht="12.75" customHeight="1">
      <c r="A13" s="67" t="s">
        <v>413</v>
      </c>
      <c r="B13" s="341">
        <v>61.5</v>
      </c>
      <c r="C13" s="341">
        <v>61.5</v>
      </c>
      <c r="D13" s="342">
        <v>18.399999999999999</v>
      </c>
      <c r="E13" s="49" t="s">
        <v>114</v>
      </c>
      <c r="F13" s="343" t="s">
        <v>912</v>
      </c>
      <c r="G13" s="344" t="s">
        <v>524</v>
      </c>
      <c r="H13" s="343">
        <v>348</v>
      </c>
      <c r="I13" s="800" t="s">
        <v>1349</v>
      </c>
      <c r="J13" s="793"/>
      <c r="K13" s="509"/>
      <c r="L13" s="467">
        <v>3679000</v>
      </c>
      <c r="M13" s="1228"/>
      <c r="N13" s="509"/>
      <c r="O13" s="162"/>
      <c r="P13" s="163">
        <f t="shared" si="0"/>
        <v>0</v>
      </c>
      <c r="Q13" s="163">
        <f t="shared" si="1"/>
        <v>0</v>
      </c>
      <c r="R13" s="297">
        <v>1405</v>
      </c>
      <c r="S13" s="297">
        <v>1805</v>
      </c>
      <c r="T13" s="297">
        <v>910</v>
      </c>
      <c r="U13" s="214">
        <f t="shared" ref="U13:U17" si="3">(R13/1000)*(S13/1000)*(T13/1000)</f>
        <v>2.3077827499999999</v>
      </c>
      <c r="V13" s="298">
        <v>368</v>
      </c>
      <c r="W13" s="1206"/>
      <c r="X13" s="1244"/>
      <c r="Z13" s="166"/>
    </row>
    <row r="14" spans="1:26" ht="12.75" customHeight="1">
      <c r="A14" s="55" t="s">
        <v>414</v>
      </c>
      <c r="B14" s="83">
        <v>67</v>
      </c>
      <c r="C14" s="83">
        <v>67</v>
      </c>
      <c r="D14" s="63">
        <v>18.100000000000001</v>
      </c>
      <c r="E14" s="49" t="s">
        <v>114</v>
      </c>
      <c r="F14" s="36" t="s">
        <v>913</v>
      </c>
      <c r="G14" s="94" t="s">
        <v>415</v>
      </c>
      <c r="H14" s="36">
        <v>430</v>
      </c>
      <c r="I14" s="800" t="s">
        <v>1349</v>
      </c>
      <c r="J14" s="793"/>
      <c r="K14" s="509"/>
      <c r="L14" s="467">
        <v>4119000</v>
      </c>
      <c r="M14" s="1228"/>
      <c r="N14" s="509"/>
      <c r="O14" s="162"/>
      <c r="P14" s="163">
        <f t="shared" si="0"/>
        <v>0</v>
      </c>
      <c r="Q14" s="163">
        <f t="shared" si="1"/>
        <v>0</v>
      </c>
      <c r="R14" s="297">
        <v>1800</v>
      </c>
      <c r="S14" s="297">
        <v>2000</v>
      </c>
      <c r="T14" s="297">
        <v>910</v>
      </c>
      <c r="U14" s="214">
        <f t="shared" ref="U14" si="4">(R14/1000)*(S14/1000)*(T14/1000)</f>
        <v>3.2760000000000002</v>
      </c>
      <c r="V14" s="298">
        <v>453</v>
      </c>
      <c r="W14" s="1206"/>
      <c r="X14" s="1244"/>
      <c r="Z14" s="166"/>
    </row>
    <row r="15" spans="1:26" ht="12.75" customHeight="1">
      <c r="A15" s="55" t="s">
        <v>416</v>
      </c>
      <c r="B15" s="83">
        <v>73</v>
      </c>
      <c r="C15" s="83">
        <v>73</v>
      </c>
      <c r="D15" s="63">
        <v>20.9</v>
      </c>
      <c r="E15" s="49" t="s">
        <v>114</v>
      </c>
      <c r="F15" s="36" t="s">
        <v>913</v>
      </c>
      <c r="G15" s="94" t="s">
        <v>415</v>
      </c>
      <c r="H15" s="36">
        <v>430</v>
      </c>
      <c r="I15" s="800" t="s">
        <v>1349</v>
      </c>
      <c r="J15" s="794"/>
      <c r="K15" s="509"/>
      <c r="L15" s="467">
        <v>4531000</v>
      </c>
      <c r="M15" s="1228"/>
      <c r="N15" s="509"/>
      <c r="O15" s="162"/>
      <c r="P15" s="163">
        <f t="shared" si="0"/>
        <v>0</v>
      </c>
      <c r="Q15" s="163">
        <f t="shared" si="1"/>
        <v>0</v>
      </c>
      <c r="R15" s="297">
        <v>1800</v>
      </c>
      <c r="S15" s="297">
        <v>2000</v>
      </c>
      <c r="T15" s="297">
        <v>910</v>
      </c>
      <c r="U15" s="214">
        <f t="shared" si="3"/>
        <v>3.2760000000000002</v>
      </c>
      <c r="V15" s="298">
        <v>453</v>
      </c>
      <c r="W15" s="1206"/>
      <c r="X15" s="1244"/>
      <c r="Z15" s="166"/>
    </row>
    <row r="16" spans="1:26" ht="12.75" customHeight="1">
      <c r="A16" s="55" t="s">
        <v>417</v>
      </c>
      <c r="B16" s="83">
        <v>78.5</v>
      </c>
      <c r="C16" s="83">
        <v>78.5</v>
      </c>
      <c r="D16" s="63">
        <v>24.2</v>
      </c>
      <c r="E16" s="49" t="s">
        <v>114</v>
      </c>
      <c r="F16" s="36" t="s">
        <v>913</v>
      </c>
      <c r="G16" s="94" t="s">
        <v>415</v>
      </c>
      <c r="H16" s="36">
        <v>430</v>
      </c>
      <c r="I16" s="800" t="s">
        <v>1349</v>
      </c>
      <c r="J16" s="794"/>
      <c r="K16" s="509"/>
      <c r="L16" s="467">
        <v>4715000</v>
      </c>
      <c r="M16" s="1228"/>
      <c r="N16" s="509"/>
      <c r="O16" s="162"/>
      <c r="P16" s="163">
        <f t="shared" si="0"/>
        <v>0</v>
      </c>
      <c r="Q16" s="163">
        <f t="shared" si="1"/>
        <v>0</v>
      </c>
      <c r="R16" s="297">
        <v>1800</v>
      </c>
      <c r="S16" s="297">
        <v>2000</v>
      </c>
      <c r="T16" s="297">
        <v>910</v>
      </c>
      <c r="U16" s="214">
        <f t="shared" si="3"/>
        <v>3.2760000000000002</v>
      </c>
      <c r="V16" s="298">
        <v>453</v>
      </c>
      <c r="W16" s="1206"/>
      <c r="X16" s="1244"/>
      <c r="Z16" s="166"/>
    </row>
    <row r="17" spans="1:26" ht="12.75" customHeight="1">
      <c r="A17" s="67" t="s">
        <v>418</v>
      </c>
      <c r="B17" s="341">
        <v>85</v>
      </c>
      <c r="C17" s="341">
        <v>85</v>
      </c>
      <c r="D17" s="342">
        <v>27.4</v>
      </c>
      <c r="E17" s="49" t="s">
        <v>114</v>
      </c>
      <c r="F17" s="343" t="s">
        <v>913</v>
      </c>
      <c r="G17" s="344" t="s">
        <v>415</v>
      </c>
      <c r="H17" s="343">
        <v>475</v>
      </c>
      <c r="I17" s="800" t="s">
        <v>1349</v>
      </c>
      <c r="J17" s="794"/>
      <c r="K17" s="509"/>
      <c r="L17" s="467">
        <v>5060000</v>
      </c>
      <c r="M17" s="1228"/>
      <c r="N17" s="509"/>
      <c r="O17" s="162"/>
      <c r="P17" s="163">
        <f t="shared" si="0"/>
        <v>0</v>
      </c>
      <c r="Q17" s="163">
        <f t="shared" si="1"/>
        <v>0</v>
      </c>
      <c r="R17" s="297">
        <v>1800</v>
      </c>
      <c r="S17" s="297">
        <v>2000</v>
      </c>
      <c r="T17" s="297">
        <v>910</v>
      </c>
      <c r="U17" s="214">
        <f t="shared" si="3"/>
        <v>3.2760000000000002</v>
      </c>
      <c r="V17" s="298">
        <v>507</v>
      </c>
      <c r="W17" s="1206"/>
      <c r="X17" s="1244"/>
      <c r="Z17" s="166"/>
    </row>
    <row r="18" spans="1:26" ht="12.75" customHeight="1" thickBot="1">
      <c r="A18" s="67" t="s">
        <v>419</v>
      </c>
      <c r="B18" s="341">
        <v>90</v>
      </c>
      <c r="C18" s="341">
        <v>90</v>
      </c>
      <c r="D18" s="342">
        <v>31</v>
      </c>
      <c r="E18" s="526" t="s">
        <v>114</v>
      </c>
      <c r="F18" s="343" t="s">
        <v>913</v>
      </c>
      <c r="G18" s="344" t="s">
        <v>415</v>
      </c>
      <c r="H18" s="343">
        <v>475</v>
      </c>
      <c r="I18" s="800" t="s">
        <v>1349</v>
      </c>
      <c r="J18" s="796"/>
      <c r="K18" s="509"/>
      <c r="L18" s="467">
        <v>5097000</v>
      </c>
      <c r="M18" s="1228"/>
      <c r="N18" s="509"/>
      <c r="O18" s="162"/>
      <c r="P18" s="163">
        <f t="shared" si="0"/>
        <v>0</v>
      </c>
      <c r="Q18" s="163">
        <f t="shared" si="1"/>
        <v>0</v>
      </c>
      <c r="R18" s="297">
        <v>1800</v>
      </c>
      <c r="S18" s="297">
        <v>2000</v>
      </c>
      <c r="T18" s="297">
        <v>910</v>
      </c>
      <c r="U18" s="214">
        <f t="shared" si="2"/>
        <v>3.2760000000000002</v>
      </c>
      <c r="V18" s="298">
        <v>507</v>
      </c>
      <c r="W18" s="1206"/>
      <c r="X18" s="1244"/>
      <c r="Z18" s="166"/>
    </row>
    <row r="19" spans="1:26" s="574" customFormat="1" ht="33" customHeight="1" thickBot="1">
      <c r="A19" s="1479" t="s">
        <v>565</v>
      </c>
      <c r="B19" s="1480"/>
      <c r="C19" s="1480"/>
      <c r="D19" s="1480"/>
      <c r="E19" s="1480"/>
      <c r="F19" s="1480"/>
      <c r="G19" s="1480"/>
      <c r="H19" s="1480"/>
      <c r="I19" s="1480"/>
      <c r="J19" s="1481"/>
      <c r="K19" s="570"/>
      <c r="L19" s="468"/>
      <c r="M19" s="1228"/>
      <c r="N19" s="570"/>
      <c r="O19" s="568"/>
      <c r="P19" s="573"/>
      <c r="Q19" s="573"/>
      <c r="R19" s="578"/>
      <c r="S19" s="578"/>
      <c r="T19" s="578"/>
      <c r="U19" s="575"/>
      <c r="W19" s="1206"/>
      <c r="X19" s="1244"/>
    </row>
    <row r="20" spans="1:26" ht="12.75" customHeight="1">
      <c r="A20" s="55" t="s">
        <v>420</v>
      </c>
      <c r="B20" s="83">
        <v>25.2</v>
      </c>
      <c r="C20" s="83">
        <v>25.2</v>
      </c>
      <c r="D20" s="63">
        <v>5.5</v>
      </c>
      <c r="E20" s="49" t="s">
        <v>114</v>
      </c>
      <c r="F20" s="36" t="s">
        <v>909</v>
      </c>
      <c r="G20" s="94" t="s">
        <v>288</v>
      </c>
      <c r="H20" s="36">
        <v>227</v>
      </c>
      <c r="I20" s="800" t="s">
        <v>1349</v>
      </c>
      <c r="J20" s="797"/>
      <c r="K20" s="509"/>
      <c r="L20" s="467">
        <v>1738000</v>
      </c>
      <c r="M20" s="1228"/>
      <c r="N20" s="509"/>
      <c r="O20" s="162"/>
      <c r="P20" s="163">
        <f t="shared" ref="P20:P32" si="5">IF(OR(U20="",J20=""),0,J20*U20)</f>
        <v>0</v>
      </c>
      <c r="Q20" s="163">
        <f t="shared" ref="Q20:Q32" si="6">IF(OR(V20="",J20=""),0,J20*V20)</f>
        <v>0</v>
      </c>
      <c r="R20" s="297">
        <v>1090</v>
      </c>
      <c r="S20" s="297">
        <v>1805</v>
      </c>
      <c r="T20" s="297">
        <v>860</v>
      </c>
      <c r="U20" s="214">
        <f>(R20/1000)*(S20/1000)*(T20/1000)</f>
        <v>1.692007</v>
      </c>
      <c r="V20" s="298">
        <v>242</v>
      </c>
      <c r="W20" s="1206"/>
      <c r="X20" s="1244"/>
      <c r="Z20" s="166"/>
    </row>
    <row r="21" spans="1:26" ht="12.75" customHeight="1">
      <c r="A21" s="55" t="s">
        <v>421</v>
      </c>
      <c r="B21" s="83">
        <v>28</v>
      </c>
      <c r="C21" s="83">
        <v>28</v>
      </c>
      <c r="D21" s="63">
        <v>6.7</v>
      </c>
      <c r="E21" s="49" t="s">
        <v>114</v>
      </c>
      <c r="F21" s="36" t="s">
        <v>909</v>
      </c>
      <c r="G21" s="94" t="s">
        <v>288</v>
      </c>
      <c r="H21" s="36">
        <v>227</v>
      </c>
      <c r="I21" s="800" t="s">
        <v>1349</v>
      </c>
      <c r="J21" s="793"/>
      <c r="K21" s="509"/>
      <c r="L21" s="467">
        <v>1832000</v>
      </c>
      <c r="M21" s="1228"/>
      <c r="N21" s="509"/>
      <c r="O21" s="162"/>
      <c r="P21" s="163">
        <f t="shared" si="5"/>
        <v>0</v>
      </c>
      <c r="Q21" s="163">
        <f t="shared" si="6"/>
        <v>0</v>
      </c>
      <c r="R21" s="297">
        <v>1090</v>
      </c>
      <c r="S21" s="297">
        <v>1805</v>
      </c>
      <c r="T21" s="297">
        <v>860</v>
      </c>
      <c r="U21" s="214">
        <f>(R21/1000)*(S21/1000)*(T21/1000)</f>
        <v>1.692007</v>
      </c>
      <c r="V21" s="298">
        <v>242</v>
      </c>
      <c r="W21" s="1206"/>
      <c r="X21" s="1244"/>
      <c r="Z21" s="166"/>
    </row>
    <row r="22" spans="1:26" ht="12.75" customHeight="1">
      <c r="A22" s="55" t="s">
        <v>422</v>
      </c>
      <c r="B22" s="83">
        <v>33.5</v>
      </c>
      <c r="C22" s="83">
        <v>33.5</v>
      </c>
      <c r="D22" s="63">
        <v>8.9</v>
      </c>
      <c r="E22" s="49" t="s">
        <v>114</v>
      </c>
      <c r="F22" s="36" t="s">
        <v>910</v>
      </c>
      <c r="G22" s="94" t="s">
        <v>288</v>
      </c>
      <c r="H22" s="36">
        <v>227</v>
      </c>
      <c r="I22" s="800" t="s">
        <v>1349</v>
      </c>
      <c r="J22" s="793"/>
      <c r="K22" s="509"/>
      <c r="L22" s="467">
        <v>2013000</v>
      </c>
      <c r="M22" s="1228"/>
      <c r="N22" s="509"/>
      <c r="O22" s="162"/>
      <c r="P22" s="163">
        <f t="shared" si="5"/>
        <v>0</v>
      </c>
      <c r="Q22" s="163">
        <f t="shared" si="6"/>
        <v>0</v>
      </c>
      <c r="R22" s="297">
        <v>1090</v>
      </c>
      <c r="S22" s="297">
        <v>1805</v>
      </c>
      <c r="T22" s="297">
        <v>860</v>
      </c>
      <c r="U22" s="214">
        <f t="shared" ref="U22:U32" si="7">(R22/1000)*(S22/1000)*(T22/1000)</f>
        <v>1.692007</v>
      </c>
      <c r="V22" s="298">
        <v>242</v>
      </c>
      <c r="W22" s="1206"/>
      <c r="X22" s="1244"/>
      <c r="Z22" s="166"/>
    </row>
    <row r="23" spans="1:26" ht="12.75" customHeight="1">
      <c r="A23" s="55" t="s">
        <v>423</v>
      </c>
      <c r="B23" s="83">
        <v>40</v>
      </c>
      <c r="C23" s="83">
        <v>40</v>
      </c>
      <c r="D23" s="63">
        <v>11</v>
      </c>
      <c r="E23" s="49" t="s">
        <v>114</v>
      </c>
      <c r="F23" s="36" t="s">
        <v>910</v>
      </c>
      <c r="G23" s="94" t="s">
        <v>408</v>
      </c>
      <c r="H23" s="36">
        <v>277</v>
      </c>
      <c r="I23" s="800" t="s">
        <v>1349</v>
      </c>
      <c r="J23" s="793"/>
      <c r="K23" s="509"/>
      <c r="L23" s="467">
        <v>2243000</v>
      </c>
      <c r="M23" s="1228"/>
      <c r="N23" s="509"/>
      <c r="O23" s="162"/>
      <c r="P23" s="163">
        <f t="shared" si="5"/>
        <v>0</v>
      </c>
      <c r="Q23" s="163">
        <f t="shared" si="6"/>
        <v>0</v>
      </c>
      <c r="R23" s="297">
        <v>1405</v>
      </c>
      <c r="S23" s="297">
        <v>1805</v>
      </c>
      <c r="T23" s="297">
        <v>910</v>
      </c>
      <c r="U23" s="214">
        <f t="shared" si="7"/>
        <v>2.3077827499999999</v>
      </c>
      <c r="V23" s="298">
        <v>304</v>
      </c>
      <c r="W23" s="1206"/>
      <c r="X23" s="1244"/>
      <c r="Z23" s="166"/>
    </row>
    <row r="24" spans="1:26" ht="12.75" customHeight="1">
      <c r="A24" s="67" t="s">
        <v>424</v>
      </c>
      <c r="B24" s="341">
        <v>45</v>
      </c>
      <c r="C24" s="341">
        <v>45</v>
      </c>
      <c r="D24" s="342">
        <v>12.9</v>
      </c>
      <c r="E24" s="49" t="s">
        <v>114</v>
      </c>
      <c r="F24" s="343" t="s">
        <v>410</v>
      </c>
      <c r="G24" s="344" t="s">
        <v>408</v>
      </c>
      <c r="H24" s="343">
        <v>277</v>
      </c>
      <c r="I24" s="800" t="s">
        <v>1349</v>
      </c>
      <c r="J24" s="794"/>
      <c r="K24" s="509"/>
      <c r="L24" s="467">
        <v>2338000</v>
      </c>
      <c r="M24" s="1228"/>
      <c r="N24" s="509"/>
      <c r="O24" s="162"/>
      <c r="P24" s="163">
        <f t="shared" si="5"/>
        <v>0</v>
      </c>
      <c r="Q24" s="163">
        <f t="shared" si="6"/>
        <v>0</v>
      </c>
      <c r="R24" s="297">
        <v>1405</v>
      </c>
      <c r="S24" s="297">
        <v>1805</v>
      </c>
      <c r="T24" s="297">
        <v>910</v>
      </c>
      <c r="U24" s="214">
        <f t="shared" si="7"/>
        <v>2.3077827499999999</v>
      </c>
      <c r="V24" s="298">
        <v>304</v>
      </c>
      <c r="W24" s="1206"/>
      <c r="X24" s="1244"/>
      <c r="Z24" s="166"/>
    </row>
    <row r="25" spans="1:26" ht="12.75" customHeight="1">
      <c r="A25" s="67" t="s">
        <v>425</v>
      </c>
      <c r="B25" s="341">
        <v>50</v>
      </c>
      <c r="C25" s="341">
        <v>50</v>
      </c>
      <c r="D25" s="342">
        <v>14.7</v>
      </c>
      <c r="E25" s="49" t="s">
        <v>114</v>
      </c>
      <c r="F25" s="343" t="s">
        <v>911</v>
      </c>
      <c r="G25" s="344" t="s">
        <v>408</v>
      </c>
      <c r="H25" s="343">
        <v>295</v>
      </c>
      <c r="I25" s="800" t="s">
        <v>1349</v>
      </c>
      <c r="J25" s="794"/>
      <c r="K25" s="509"/>
      <c r="L25" s="467">
        <v>2730000</v>
      </c>
      <c r="M25" s="1228"/>
      <c r="N25" s="509"/>
      <c r="O25" s="162"/>
      <c r="P25" s="163">
        <f t="shared" si="5"/>
        <v>0</v>
      </c>
      <c r="Q25" s="163">
        <f t="shared" si="6"/>
        <v>0</v>
      </c>
      <c r="R25" s="297">
        <v>1405</v>
      </c>
      <c r="S25" s="297">
        <v>1805</v>
      </c>
      <c r="T25" s="297">
        <v>910</v>
      </c>
      <c r="U25" s="214">
        <f t="shared" si="7"/>
        <v>2.3077827499999999</v>
      </c>
      <c r="V25" s="298">
        <v>322</v>
      </c>
      <c r="W25" s="1206"/>
      <c r="X25" s="1244"/>
      <c r="Z25" s="166"/>
    </row>
    <row r="26" spans="1:26" ht="12.75" customHeight="1">
      <c r="A26" s="67" t="s">
        <v>426</v>
      </c>
      <c r="B26" s="341">
        <v>56</v>
      </c>
      <c r="C26" s="341">
        <v>56</v>
      </c>
      <c r="D26" s="342">
        <v>16</v>
      </c>
      <c r="E26" s="49" t="s">
        <v>114</v>
      </c>
      <c r="F26" s="343" t="s">
        <v>912</v>
      </c>
      <c r="G26" s="344" t="s">
        <v>524</v>
      </c>
      <c r="H26" s="343">
        <v>344</v>
      </c>
      <c r="I26" s="800" t="s">
        <v>1349</v>
      </c>
      <c r="J26" s="794"/>
      <c r="K26" s="509"/>
      <c r="L26" s="467">
        <v>2857000</v>
      </c>
      <c r="M26" s="1228"/>
      <c r="N26" s="509"/>
      <c r="O26" s="162"/>
      <c r="P26" s="163">
        <f t="shared" si="5"/>
        <v>0</v>
      </c>
      <c r="Q26" s="163">
        <f t="shared" si="6"/>
        <v>0</v>
      </c>
      <c r="R26" s="297">
        <v>1405</v>
      </c>
      <c r="S26" s="297">
        <v>1805</v>
      </c>
      <c r="T26" s="297">
        <v>910</v>
      </c>
      <c r="U26" s="214">
        <f t="shared" si="7"/>
        <v>2.3077827499999999</v>
      </c>
      <c r="V26" s="298">
        <v>364</v>
      </c>
      <c r="W26" s="1206"/>
      <c r="X26" s="1244"/>
      <c r="Z26" s="166"/>
    </row>
    <row r="27" spans="1:26" ht="12.75" customHeight="1">
      <c r="A27" s="67" t="s">
        <v>427</v>
      </c>
      <c r="B27" s="341">
        <v>61.5</v>
      </c>
      <c r="C27" s="341">
        <v>61.5</v>
      </c>
      <c r="D27" s="342">
        <v>20.2</v>
      </c>
      <c r="E27" s="49" t="s">
        <v>114</v>
      </c>
      <c r="F27" s="343" t="s">
        <v>912</v>
      </c>
      <c r="G27" s="344" t="s">
        <v>524</v>
      </c>
      <c r="H27" s="343">
        <v>344</v>
      </c>
      <c r="I27" s="800" t="s">
        <v>1349</v>
      </c>
      <c r="J27" s="793"/>
      <c r="K27" s="509"/>
      <c r="L27" s="467">
        <v>3128000</v>
      </c>
      <c r="M27" s="1228"/>
      <c r="N27" s="509"/>
      <c r="O27" s="162"/>
      <c r="P27" s="163">
        <f t="shared" si="5"/>
        <v>0</v>
      </c>
      <c r="Q27" s="163">
        <f t="shared" si="6"/>
        <v>0</v>
      </c>
      <c r="R27" s="297">
        <v>1405</v>
      </c>
      <c r="S27" s="297">
        <v>1805</v>
      </c>
      <c r="T27" s="297">
        <v>910</v>
      </c>
      <c r="U27" s="214">
        <f t="shared" si="7"/>
        <v>2.3077827499999999</v>
      </c>
      <c r="V27" s="298">
        <v>364</v>
      </c>
      <c r="W27" s="1206"/>
      <c r="X27" s="1244"/>
      <c r="Z27" s="166"/>
    </row>
    <row r="28" spans="1:26" ht="12.75" customHeight="1">
      <c r="A28" s="55" t="s">
        <v>428</v>
      </c>
      <c r="B28" s="83">
        <v>67</v>
      </c>
      <c r="C28" s="83">
        <v>67</v>
      </c>
      <c r="D28" s="63">
        <v>21.6</v>
      </c>
      <c r="E28" s="49" t="s">
        <v>114</v>
      </c>
      <c r="F28" s="36" t="s">
        <v>913</v>
      </c>
      <c r="G28" s="94" t="s">
        <v>415</v>
      </c>
      <c r="H28" s="36">
        <v>407</v>
      </c>
      <c r="I28" s="800" t="s">
        <v>1349</v>
      </c>
      <c r="J28" s="793"/>
      <c r="K28" s="509"/>
      <c r="L28" s="467">
        <v>3384000</v>
      </c>
      <c r="M28" s="1228"/>
      <c r="N28" s="509"/>
      <c r="O28" s="162"/>
      <c r="P28" s="163">
        <f t="shared" si="5"/>
        <v>0</v>
      </c>
      <c r="Q28" s="163">
        <f t="shared" si="6"/>
        <v>0</v>
      </c>
      <c r="R28" s="297">
        <v>1800</v>
      </c>
      <c r="S28" s="297">
        <v>2000</v>
      </c>
      <c r="T28" s="297">
        <v>910</v>
      </c>
      <c r="U28" s="214">
        <f t="shared" si="7"/>
        <v>3.2760000000000002</v>
      </c>
      <c r="V28" s="298">
        <v>430</v>
      </c>
      <c r="W28" s="1206"/>
      <c r="X28" s="1244"/>
      <c r="Z28" s="166"/>
    </row>
    <row r="29" spans="1:26" ht="12.75" customHeight="1">
      <c r="A29" s="55" t="s">
        <v>429</v>
      </c>
      <c r="B29" s="83">
        <v>73</v>
      </c>
      <c r="C29" s="83">
        <v>73</v>
      </c>
      <c r="D29" s="63">
        <v>21.6</v>
      </c>
      <c r="E29" s="49" t="s">
        <v>114</v>
      </c>
      <c r="F29" s="36" t="s">
        <v>913</v>
      </c>
      <c r="G29" s="94" t="s">
        <v>415</v>
      </c>
      <c r="H29" s="36">
        <v>429</v>
      </c>
      <c r="I29" s="800" t="s">
        <v>1349</v>
      </c>
      <c r="J29" s="794"/>
      <c r="K29" s="509"/>
      <c r="L29" s="467">
        <v>3972000</v>
      </c>
      <c r="M29" s="1228"/>
      <c r="N29" s="509"/>
      <c r="O29" s="162"/>
      <c r="P29" s="163">
        <f t="shared" si="5"/>
        <v>0</v>
      </c>
      <c r="Q29" s="163">
        <f t="shared" si="6"/>
        <v>0</v>
      </c>
      <c r="R29" s="297">
        <v>1800</v>
      </c>
      <c r="S29" s="297">
        <v>2000</v>
      </c>
      <c r="T29" s="297">
        <v>910</v>
      </c>
      <c r="U29" s="214">
        <f t="shared" si="7"/>
        <v>3.2760000000000002</v>
      </c>
      <c r="V29" s="298">
        <v>452</v>
      </c>
      <c r="W29" s="1206"/>
      <c r="X29" s="1244"/>
      <c r="Z29" s="166"/>
    </row>
    <row r="30" spans="1:26" ht="12.75" customHeight="1">
      <c r="A30" s="55" t="s">
        <v>430</v>
      </c>
      <c r="B30" s="83">
        <v>78.5</v>
      </c>
      <c r="C30" s="83">
        <v>78.5</v>
      </c>
      <c r="D30" s="63">
        <v>24.9</v>
      </c>
      <c r="E30" s="49" t="s">
        <v>114</v>
      </c>
      <c r="F30" s="36" t="s">
        <v>913</v>
      </c>
      <c r="G30" s="94" t="s">
        <v>415</v>
      </c>
      <c r="H30" s="36">
        <v>429</v>
      </c>
      <c r="I30" s="800" t="s">
        <v>1349</v>
      </c>
      <c r="J30" s="794"/>
      <c r="K30" s="509"/>
      <c r="L30" s="467">
        <v>4007000</v>
      </c>
      <c r="M30" s="1228"/>
      <c r="N30" s="509"/>
      <c r="O30" s="162"/>
      <c r="P30" s="163">
        <f t="shared" si="5"/>
        <v>0</v>
      </c>
      <c r="Q30" s="163">
        <f t="shared" si="6"/>
        <v>0</v>
      </c>
      <c r="R30" s="297">
        <v>1800</v>
      </c>
      <c r="S30" s="297">
        <v>2000</v>
      </c>
      <c r="T30" s="297">
        <v>910</v>
      </c>
      <c r="U30" s="214">
        <f t="shared" si="7"/>
        <v>3.2760000000000002</v>
      </c>
      <c r="V30" s="298">
        <v>452</v>
      </c>
      <c r="W30" s="1206"/>
      <c r="X30" s="1244"/>
      <c r="Z30" s="166"/>
    </row>
    <row r="31" spans="1:26" ht="12.75" customHeight="1">
      <c r="A31" s="67" t="s">
        <v>431</v>
      </c>
      <c r="B31" s="341">
        <v>85</v>
      </c>
      <c r="C31" s="341">
        <v>85</v>
      </c>
      <c r="D31" s="342">
        <v>28.3</v>
      </c>
      <c r="E31" s="49" t="s">
        <v>114</v>
      </c>
      <c r="F31" s="343" t="s">
        <v>913</v>
      </c>
      <c r="G31" s="344" t="s">
        <v>415</v>
      </c>
      <c r="H31" s="343">
        <v>475</v>
      </c>
      <c r="I31" s="800" t="s">
        <v>1349</v>
      </c>
      <c r="J31" s="794"/>
      <c r="K31" s="509"/>
      <c r="L31" s="467">
        <v>4344000</v>
      </c>
      <c r="M31" s="1228"/>
      <c r="N31" s="509"/>
      <c r="O31" s="162"/>
      <c r="P31" s="163">
        <f t="shared" si="5"/>
        <v>0</v>
      </c>
      <c r="Q31" s="163">
        <f t="shared" si="6"/>
        <v>0</v>
      </c>
      <c r="R31" s="297">
        <v>1800</v>
      </c>
      <c r="S31" s="297">
        <v>2000</v>
      </c>
      <c r="T31" s="297">
        <v>910</v>
      </c>
      <c r="U31" s="214">
        <f t="shared" si="7"/>
        <v>3.2760000000000002</v>
      </c>
      <c r="V31" s="298">
        <v>507</v>
      </c>
      <c r="W31" s="1206"/>
      <c r="X31" s="1244"/>
      <c r="Z31" s="166"/>
    </row>
    <row r="32" spans="1:26" ht="12.75" customHeight="1" thickBot="1">
      <c r="A32" s="67" t="s">
        <v>432</v>
      </c>
      <c r="B32" s="341">
        <v>90</v>
      </c>
      <c r="C32" s="341">
        <v>90</v>
      </c>
      <c r="D32" s="342">
        <v>32.1</v>
      </c>
      <c r="E32" s="49" t="s">
        <v>114</v>
      </c>
      <c r="F32" s="343" t="s">
        <v>913</v>
      </c>
      <c r="G32" s="344" t="s">
        <v>415</v>
      </c>
      <c r="H32" s="343">
        <v>475</v>
      </c>
      <c r="I32" s="800" t="s">
        <v>1349</v>
      </c>
      <c r="J32" s="796"/>
      <c r="K32" s="509"/>
      <c r="L32" s="467">
        <v>4375000</v>
      </c>
      <c r="M32" s="1228"/>
      <c r="N32" s="509"/>
      <c r="O32" s="162"/>
      <c r="P32" s="163">
        <f t="shared" si="5"/>
        <v>0</v>
      </c>
      <c r="Q32" s="163">
        <f t="shared" si="6"/>
        <v>0</v>
      </c>
      <c r="R32" s="297">
        <v>1800</v>
      </c>
      <c r="S32" s="297">
        <v>2000</v>
      </c>
      <c r="T32" s="297">
        <v>910</v>
      </c>
      <c r="U32" s="214">
        <f t="shared" si="7"/>
        <v>3.2760000000000002</v>
      </c>
      <c r="V32" s="298">
        <v>507</v>
      </c>
      <c r="W32" s="1206"/>
      <c r="X32" s="1244"/>
      <c r="Z32" s="166"/>
    </row>
    <row r="33" spans="1:26" s="574" customFormat="1" ht="21.75" customHeight="1" thickBot="1">
      <c r="A33" s="744" t="s">
        <v>1084</v>
      </c>
      <c r="B33" s="254"/>
      <c r="C33" s="254"/>
      <c r="D33" s="254"/>
      <c r="E33" s="254"/>
      <c r="F33" s="254"/>
      <c r="G33" s="254"/>
      <c r="H33" s="254"/>
      <c r="I33" s="274"/>
      <c r="J33" s="255"/>
      <c r="K33" s="719"/>
      <c r="L33" s="468"/>
      <c r="M33" s="1228"/>
      <c r="N33" s="719"/>
      <c r="O33" s="718"/>
      <c r="P33" s="573"/>
      <c r="Q33" s="573"/>
      <c r="R33" s="578"/>
      <c r="S33" s="578"/>
      <c r="T33" s="578"/>
      <c r="U33" s="575"/>
      <c r="W33" s="1206"/>
      <c r="X33" s="1244"/>
      <c r="Z33" s="576"/>
    </row>
    <row r="34" spans="1:26" ht="12.75" customHeight="1">
      <c r="A34" s="56" t="s">
        <v>1079</v>
      </c>
      <c r="B34" s="41">
        <v>20</v>
      </c>
      <c r="C34" s="724">
        <v>20</v>
      </c>
      <c r="D34" s="725">
        <v>5.6</v>
      </c>
      <c r="E34" s="728" t="s">
        <v>114</v>
      </c>
      <c r="F34" s="36">
        <v>58</v>
      </c>
      <c r="G34" s="94" t="s">
        <v>525</v>
      </c>
      <c r="H34" s="36">
        <v>143</v>
      </c>
      <c r="I34" s="800" t="s">
        <v>1349</v>
      </c>
      <c r="J34" s="797"/>
      <c r="K34" s="719"/>
      <c r="L34" s="467">
        <v>1187000</v>
      </c>
      <c r="M34" s="1228"/>
      <c r="N34" s="719"/>
      <c r="O34" s="162"/>
      <c r="P34" s="163">
        <f>IF(OR(U34="",J34=""),0,J34*U34)</f>
        <v>0</v>
      </c>
      <c r="Q34" s="163">
        <f>IF(OR(V34="",J34=""),0,J34*V34)</f>
        <v>0</v>
      </c>
      <c r="R34" s="723">
        <v>1270</v>
      </c>
      <c r="S34" s="723">
        <v>1720</v>
      </c>
      <c r="T34" s="723">
        <v>565</v>
      </c>
      <c r="U34" s="214">
        <f>(R34/1000)*(S34/1000)*(T34/1000)</f>
        <v>1.234186</v>
      </c>
      <c r="V34" s="703">
        <v>159</v>
      </c>
      <c r="W34" s="1206"/>
      <c r="X34" s="1244"/>
      <c r="Z34" s="166"/>
    </row>
    <row r="35" spans="1:26" ht="12.75" customHeight="1">
      <c r="A35" s="68" t="s">
        <v>1080</v>
      </c>
      <c r="B35" s="41">
        <v>22.4</v>
      </c>
      <c r="C35" s="724">
        <v>22.4</v>
      </c>
      <c r="D35" s="725">
        <v>6.3</v>
      </c>
      <c r="E35" s="728" t="s">
        <v>114</v>
      </c>
      <c r="F35" s="36">
        <v>58</v>
      </c>
      <c r="G35" s="344" t="s">
        <v>525</v>
      </c>
      <c r="H35" s="43">
        <v>143</v>
      </c>
      <c r="I35" s="800" t="s">
        <v>1349</v>
      </c>
      <c r="J35" s="721"/>
      <c r="K35" s="719"/>
      <c r="L35" s="467">
        <v>1220000</v>
      </c>
      <c r="M35" s="1228"/>
      <c r="N35" s="719"/>
      <c r="O35" s="162"/>
      <c r="P35" s="163">
        <f>IF(OR(U35="",J35=""),0,J35*U35)</f>
        <v>0</v>
      </c>
      <c r="Q35" s="163">
        <f>IF(OR(V35="",J35=""),0,J35*V35)</f>
        <v>0</v>
      </c>
      <c r="R35" s="723">
        <v>1270</v>
      </c>
      <c r="S35" s="723">
        <v>1720</v>
      </c>
      <c r="T35" s="723">
        <v>565</v>
      </c>
      <c r="U35" s="214">
        <f t="shared" ref="U35:U38" si="8">(R35/1000)*(S35/1000)*(T35/1000)</f>
        <v>1.234186</v>
      </c>
      <c r="V35" s="703">
        <v>159</v>
      </c>
      <c r="W35" s="1206"/>
      <c r="X35" s="1244"/>
      <c r="Z35" s="166"/>
    </row>
    <row r="36" spans="1:26" ht="12.75" customHeight="1">
      <c r="A36" s="56" t="s">
        <v>1081</v>
      </c>
      <c r="B36" s="41">
        <v>26</v>
      </c>
      <c r="C36" s="724">
        <v>26</v>
      </c>
      <c r="D36" s="725">
        <v>7.6</v>
      </c>
      <c r="E36" s="728" t="s">
        <v>114</v>
      </c>
      <c r="F36" s="36">
        <v>59</v>
      </c>
      <c r="G36" s="344" t="s">
        <v>525</v>
      </c>
      <c r="H36" s="36">
        <v>144</v>
      </c>
      <c r="I36" s="800" t="s">
        <v>1349</v>
      </c>
      <c r="J36" s="720"/>
      <c r="K36" s="76"/>
      <c r="L36" s="467">
        <v>1324000</v>
      </c>
      <c r="M36" s="1228"/>
      <c r="N36" s="719"/>
      <c r="O36" s="162"/>
      <c r="P36" s="163">
        <f>IF(OR(U36="",J36=""),0,J36*U36)</f>
        <v>0</v>
      </c>
      <c r="Q36" s="163">
        <f>IF(OR(V36="",J36=""),0,J36*V36)</f>
        <v>0</v>
      </c>
      <c r="R36" s="723">
        <v>1270</v>
      </c>
      <c r="S36" s="723">
        <v>1720</v>
      </c>
      <c r="T36" s="723">
        <v>565</v>
      </c>
      <c r="U36" s="214">
        <f t="shared" si="8"/>
        <v>1.234186</v>
      </c>
      <c r="V36" s="703">
        <v>160</v>
      </c>
      <c r="W36" s="1206"/>
      <c r="X36" s="1244"/>
      <c r="Z36" s="166"/>
    </row>
    <row r="37" spans="1:26" ht="12.75" customHeight="1">
      <c r="A37" s="56" t="s">
        <v>1082</v>
      </c>
      <c r="B37" s="41">
        <v>28.5</v>
      </c>
      <c r="C37" s="724">
        <v>28.5</v>
      </c>
      <c r="D37" s="725">
        <v>8.4</v>
      </c>
      <c r="E37" s="728" t="s">
        <v>114</v>
      </c>
      <c r="F37" s="36">
        <v>60</v>
      </c>
      <c r="G37" s="344" t="s">
        <v>525</v>
      </c>
      <c r="H37" s="36">
        <v>144</v>
      </c>
      <c r="I37" s="800" t="s">
        <v>1349</v>
      </c>
      <c r="J37" s="720"/>
      <c r="K37" s="196"/>
      <c r="L37" s="467">
        <v>1347000</v>
      </c>
      <c r="M37" s="1228"/>
      <c r="N37" s="719"/>
      <c r="O37" s="162"/>
      <c r="P37" s="163">
        <f>IF(OR(U37="",J37=""),0,J37*U37)</f>
        <v>0</v>
      </c>
      <c r="Q37" s="163">
        <f>IF(OR(V37="",J37=""),0,J37*V37)</f>
        <v>0</v>
      </c>
      <c r="R37" s="723">
        <v>1270</v>
      </c>
      <c r="S37" s="723">
        <v>1720</v>
      </c>
      <c r="T37" s="723">
        <v>565</v>
      </c>
      <c r="U37" s="214">
        <f t="shared" si="8"/>
        <v>1.234186</v>
      </c>
      <c r="V37" s="703">
        <v>160</v>
      </c>
      <c r="W37" s="1206"/>
      <c r="X37" s="1244"/>
      <c r="Z37" s="166"/>
    </row>
    <row r="38" spans="1:26" ht="12.75" customHeight="1" thickBot="1">
      <c r="A38" s="155" t="s">
        <v>1083</v>
      </c>
      <c r="B38" s="356">
        <v>33.5</v>
      </c>
      <c r="C38" s="349">
        <v>33.5</v>
      </c>
      <c r="D38" s="263">
        <v>9.1999999999999993</v>
      </c>
      <c r="E38" s="728" t="s">
        <v>114</v>
      </c>
      <c r="F38" s="352">
        <v>61</v>
      </c>
      <c r="G38" s="344" t="s">
        <v>525</v>
      </c>
      <c r="H38" s="352">
        <v>157</v>
      </c>
      <c r="I38" s="800" t="s">
        <v>1349</v>
      </c>
      <c r="J38" s="722"/>
      <c r="K38" s="719"/>
      <c r="L38" s="467">
        <v>1546000</v>
      </c>
      <c r="M38" s="1228"/>
      <c r="N38" s="719"/>
      <c r="O38" s="162"/>
      <c r="P38" s="163">
        <f>IF(OR(U38="",J38=""),0,J38*U38)</f>
        <v>0</v>
      </c>
      <c r="Q38" s="163">
        <f>IF(OR(V38="",J38=""),0,J38*V38)</f>
        <v>0</v>
      </c>
      <c r="R38" s="723">
        <v>1270</v>
      </c>
      <c r="S38" s="723">
        <v>1720</v>
      </c>
      <c r="T38" s="723">
        <v>565</v>
      </c>
      <c r="U38" s="214">
        <f t="shared" si="8"/>
        <v>1.234186</v>
      </c>
      <c r="V38" s="703">
        <v>173</v>
      </c>
      <c r="W38" s="1206"/>
      <c r="X38" s="1244"/>
      <c r="Z38" s="166"/>
    </row>
    <row r="39" spans="1:26" ht="22.7" customHeight="1" thickBot="1">
      <c r="A39" s="242" t="s">
        <v>915</v>
      </c>
      <c r="B39" s="81"/>
      <c r="C39" s="81"/>
      <c r="D39" s="81"/>
      <c r="E39" s="81"/>
      <c r="F39" s="81"/>
      <c r="G39" s="81"/>
      <c r="H39" s="81"/>
      <c r="I39" s="501"/>
      <c r="J39" s="82"/>
      <c r="K39" s="657"/>
      <c r="L39" s="466"/>
      <c r="M39" s="1228"/>
      <c r="N39" s="178"/>
      <c r="O39" s="178"/>
      <c r="P39" s="178"/>
      <c r="Q39" s="178"/>
      <c r="W39" s="1206"/>
      <c r="X39" s="1244"/>
    </row>
    <row r="40" spans="1:26" s="574" customFormat="1" ht="33" customHeight="1" thickBot="1">
      <c r="A40" s="1479" t="s">
        <v>976</v>
      </c>
      <c r="B40" s="1480"/>
      <c r="C40" s="1480"/>
      <c r="D40" s="1480"/>
      <c r="E40" s="1480"/>
      <c r="F40" s="1480"/>
      <c r="G40" s="1480"/>
      <c r="H40" s="1480"/>
      <c r="I40" s="1480"/>
      <c r="J40" s="1481"/>
      <c r="K40" s="657"/>
      <c r="L40" s="468"/>
      <c r="M40" s="1228"/>
      <c r="N40" s="657"/>
      <c r="O40" s="656"/>
      <c r="P40" s="573"/>
      <c r="Q40" s="573"/>
      <c r="R40" s="578"/>
      <c r="S40" s="578"/>
      <c r="T40" s="578"/>
      <c r="U40" s="575"/>
      <c r="W40" s="1206"/>
      <c r="X40" s="1244"/>
    </row>
    <row r="41" spans="1:26" ht="12.75" customHeight="1">
      <c r="A41" s="662" t="s">
        <v>916</v>
      </c>
      <c r="B41" s="83">
        <v>22.4</v>
      </c>
      <c r="C41" s="348" t="s">
        <v>114</v>
      </c>
      <c r="D41" s="63">
        <v>5.17</v>
      </c>
      <c r="E41" s="348" t="s">
        <v>114</v>
      </c>
      <c r="F41" s="36" t="s">
        <v>917</v>
      </c>
      <c r="G41" s="94" t="s">
        <v>918</v>
      </c>
      <c r="H41" s="36">
        <v>188</v>
      </c>
      <c r="I41" s="800" t="s">
        <v>1349</v>
      </c>
      <c r="J41" s="797"/>
      <c r="K41" s="657"/>
      <c r="L41" s="467">
        <v>1375000</v>
      </c>
      <c r="M41" s="1228"/>
      <c r="N41" s="657"/>
      <c r="O41" s="162"/>
      <c r="P41" s="163">
        <f t="shared" ref="P41:P52" si="9">IF(OR(U41="",J41=""),0,J41*U41)</f>
        <v>0</v>
      </c>
      <c r="Q41" s="163">
        <f t="shared" ref="Q41:Q52" si="10">IF(OR(V41="",J41=""),0,J41*V41)</f>
        <v>0</v>
      </c>
      <c r="R41" s="297">
        <v>1025</v>
      </c>
      <c r="S41" s="297">
        <v>1790</v>
      </c>
      <c r="T41" s="297">
        <v>830</v>
      </c>
      <c r="U41" s="214">
        <f>(R41/1000)*(S41/1000)*(T41/1000)</f>
        <v>1.5228424999999999</v>
      </c>
      <c r="V41" s="298">
        <v>204</v>
      </c>
      <c r="W41" s="1206"/>
      <c r="X41" s="1244"/>
      <c r="Z41" s="166"/>
    </row>
    <row r="42" spans="1:26" ht="12.75" customHeight="1">
      <c r="A42" s="662" t="s">
        <v>919</v>
      </c>
      <c r="B42" s="83">
        <v>28</v>
      </c>
      <c r="C42" s="348" t="s">
        <v>114</v>
      </c>
      <c r="D42" s="63">
        <v>6.81</v>
      </c>
      <c r="E42" s="348" t="s">
        <v>114</v>
      </c>
      <c r="F42" s="36" t="s">
        <v>920</v>
      </c>
      <c r="G42" s="94" t="s">
        <v>918</v>
      </c>
      <c r="H42" s="36">
        <v>188</v>
      </c>
      <c r="I42" s="800" t="s">
        <v>1349</v>
      </c>
      <c r="J42" s="793"/>
      <c r="K42" s="657"/>
      <c r="L42" s="467">
        <v>1459000</v>
      </c>
      <c r="M42" s="1228"/>
      <c r="N42" s="657"/>
      <c r="O42" s="162"/>
      <c r="P42" s="163">
        <f t="shared" si="9"/>
        <v>0</v>
      </c>
      <c r="Q42" s="163">
        <f t="shared" si="10"/>
        <v>0</v>
      </c>
      <c r="R42" s="297">
        <v>1025</v>
      </c>
      <c r="S42" s="297">
        <v>1790</v>
      </c>
      <c r="T42" s="297">
        <v>830</v>
      </c>
      <c r="U42" s="214">
        <f>(R42/1000)*(S42/1000)*(T42/1000)</f>
        <v>1.5228424999999999</v>
      </c>
      <c r="V42" s="298">
        <v>204</v>
      </c>
      <c r="W42" s="1206"/>
      <c r="X42" s="1244"/>
      <c r="Z42" s="166"/>
    </row>
    <row r="43" spans="1:26" ht="12.75" customHeight="1">
      <c r="A43" s="662" t="s">
        <v>921</v>
      </c>
      <c r="B43" s="83">
        <v>33.5</v>
      </c>
      <c r="C43" s="348" t="s">
        <v>114</v>
      </c>
      <c r="D43" s="63">
        <v>9.1300000000000008</v>
      </c>
      <c r="E43" s="348" t="s">
        <v>114</v>
      </c>
      <c r="F43" s="36" t="s">
        <v>922</v>
      </c>
      <c r="G43" s="94" t="s">
        <v>918</v>
      </c>
      <c r="H43" s="36">
        <v>188</v>
      </c>
      <c r="I43" s="800" t="s">
        <v>1349</v>
      </c>
      <c r="J43" s="793"/>
      <c r="K43" s="657"/>
      <c r="L43" s="467">
        <v>1564000</v>
      </c>
      <c r="M43" s="1228"/>
      <c r="N43" s="657"/>
      <c r="O43" s="162"/>
      <c r="P43" s="163">
        <f t="shared" si="9"/>
        <v>0</v>
      </c>
      <c r="Q43" s="163">
        <f t="shared" si="10"/>
        <v>0</v>
      </c>
      <c r="R43" s="297">
        <v>1025</v>
      </c>
      <c r="S43" s="297">
        <v>1790</v>
      </c>
      <c r="T43" s="297">
        <v>830</v>
      </c>
      <c r="U43" s="214">
        <f t="shared" ref="U43:U52" si="11">(R43/1000)*(S43/1000)*(T43/1000)</f>
        <v>1.5228424999999999</v>
      </c>
      <c r="V43" s="298">
        <v>204</v>
      </c>
      <c r="W43" s="1206"/>
      <c r="X43" s="1244"/>
      <c r="Z43" s="166"/>
    </row>
    <row r="44" spans="1:26" ht="12.75" customHeight="1">
      <c r="A44" s="662" t="s">
        <v>923</v>
      </c>
      <c r="B44" s="83">
        <v>40</v>
      </c>
      <c r="C44" s="348" t="s">
        <v>114</v>
      </c>
      <c r="D44" s="63">
        <v>10.58</v>
      </c>
      <c r="E44" s="348" t="s">
        <v>114</v>
      </c>
      <c r="F44" s="36" t="s">
        <v>922</v>
      </c>
      <c r="G44" s="94" t="s">
        <v>918</v>
      </c>
      <c r="H44" s="36">
        <v>197</v>
      </c>
      <c r="I44" s="800" t="s">
        <v>1349</v>
      </c>
      <c r="J44" s="793"/>
      <c r="K44" s="657"/>
      <c r="L44" s="467">
        <v>1832000</v>
      </c>
      <c r="M44" s="1228"/>
      <c r="N44" s="657"/>
      <c r="O44" s="162"/>
      <c r="P44" s="163">
        <f t="shared" si="9"/>
        <v>0</v>
      </c>
      <c r="Q44" s="163">
        <f t="shared" si="10"/>
        <v>0</v>
      </c>
      <c r="R44" s="297">
        <v>1025</v>
      </c>
      <c r="S44" s="297">
        <v>1790</v>
      </c>
      <c r="T44" s="297">
        <v>830</v>
      </c>
      <c r="U44" s="214">
        <f t="shared" si="11"/>
        <v>1.5228424999999999</v>
      </c>
      <c r="V44" s="298">
        <v>213</v>
      </c>
      <c r="W44" s="1206"/>
      <c r="X44" s="1244"/>
      <c r="Z44" s="166"/>
    </row>
    <row r="45" spans="1:26" ht="12.75" customHeight="1">
      <c r="A45" s="66" t="s">
        <v>924</v>
      </c>
      <c r="B45" s="659">
        <v>45</v>
      </c>
      <c r="C45" s="348" t="s">
        <v>114</v>
      </c>
      <c r="D45" s="658">
        <v>12.26</v>
      </c>
      <c r="E45" s="348" t="s">
        <v>114</v>
      </c>
      <c r="F45" s="343" t="s">
        <v>925</v>
      </c>
      <c r="G45" s="344" t="s">
        <v>918</v>
      </c>
      <c r="H45" s="343">
        <v>197</v>
      </c>
      <c r="I45" s="800" t="s">
        <v>1349</v>
      </c>
      <c r="J45" s="794"/>
      <c r="K45" s="657"/>
      <c r="L45" s="467">
        <v>1899000</v>
      </c>
      <c r="M45" s="1228"/>
      <c r="N45" s="657"/>
      <c r="O45" s="162"/>
      <c r="P45" s="163">
        <f t="shared" si="9"/>
        <v>0</v>
      </c>
      <c r="Q45" s="163">
        <f t="shared" si="10"/>
        <v>0</v>
      </c>
      <c r="R45" s="297">
        <v>1025</v>
      </c>
      <c r="S45" s="297">
        <v>1790</v>
      </c>
      <c r="T45" s="297">
        <v>830</v>
      </c>
      <c r="U45" s="214">
        <f t="shared" si="11"/>
        <v>1.5228424999999999</v>
      </c>
      <c r="V45" s="298">
        <v>213</v>
      </c>
      <c r="W45" s="1206"/>
      <c r="X45" s="1244"/>
      <c r="Z45" s="166"/>
    </row>
    <row r="46" spans="1:26" ht="12.75" customHeight="1">
      <c r="A46" s="66" t="s">
        <v>926</v>
      </c>
      <c r="B46" s="659">
        <v>50</v>
      </c>
      <c r="C46" s="348" t="s">
        <v>114</v>
      </c>
      <c r="D46" s="658">
        <v>14.88</v>
      </c>
      <c r="E46" s="348" t="s">
        <v>114</v>
      </c>
      <c r="F46" s="343" t="s">
        <v>927</v>
      </c>
      <c r="G46" s="344" t="s">
        <v>251</v>
      </c>
      <c r="H46" s="343">
        <v>278</v>
      </c>
      <c r="I46" s="800" t="s">
        <v>1349</v>
      </c>
      <c r="J46" s="794"/>
      <c r="K46" s="657"/>
      <c r="L46" s="467">
        <v>2184000</v>
      </c>
      <c r="M46" s="1228"/>
      <c r="N46" s="657"/>
      <c r="O46" s="162"/>
      <c r="P46" s="163">
        <f t="shared" si="9"/>
        <v>0</v>
      </c>
      <c r="Q46" s="163">
        <f t="shared" si="10"/>
        <v>0</v>
      </c>
      <c r="R46" s="297">
        <v>1305</v>
      </c>
      <c r="S46" s="297">
        <v>1790</v>
      </c>
      <c r="T46" s="297">
        <v>820</v>
      </c>
      <c r="U46" s="214">
        <f t="shared" si="11"/>
        <v>1.9154789999999999</v>
      </c>
      <c r="V46" s="298">
        <v>297</v>
      </c>
      <c r="W46" s="1206"/>
      <c r="X46" s="1244"/>
      <c r="Z46" s="166"/>
    </row>
    <row r="47" spans="1:26" ht="12.75" customHeight="1">
      <c r="A47" s="66" t="s">
        <v>928</v>
      </c>
      <c r="B47" s="659">
        <v>56</v>
      </c>
      <c r="C47" s="348" t="s">
        <v>114</v>
      </c>
      <c r="D47" s="658">
        <v>17.45</v>
      </c>
      <c r="E47" s="348" t="s">
        <v>114</v>
      </c>
      <c r="F47" s="343" t="s">
        <v>929</v>
      </c>
      <c r="G47" s="344" t="s">
        <v>251</v>
      </c>
      <c r="H47" s="343">
        <v>278</v>
      </c>
      <c r="I47" s="800" t="s">
        <v>1349</v>
      </c>
      <c r="J47" s="794"/>
      <c r="K47" s="657"/>
      <c r="L47" s="467">
        <v>2284000</v>
      </c>
      <c r="M47" s="1228"/>
      <c r="N47" s="657"/>
      <c r="O47" s="162"/>
      <c r="P47" s="163">
        <f t="shared" si="9"/>
        <v>0</v>
      </c>
      <c r="Q47" s="163">
        <f t="shared" si="10"/>
        <v>0</v>
      </c>
      <c r="R47" s="297">
        <v>1305</v>
      </c>
      <c r="S47" s="297">
        <v>1790</v>
      </c>
      <c r="T47" s="297">
        <v>820</v>
      </c>
      <c r="U47" s="214">
        <f t="shared" si="11"/>
        <v>1.9154789999999999</v>
      </c>
      <c r="V47" s="298">
        <v>297</v>
      </c>
      <c r="W47" s="1206"/>
      <c r="X47" s="1244"/>
      <c r="Z47" s="166"/>
    </row>
    <row r="48" spans="1:26" ht="12.75" customHeight="1">
      <c r="A48" s="66" t="s">
        <v>930</v>
      </c>
      <c r="B48" s="659">
        <v>61.5</v>
      </c>
      <c r="C48" s="348" t="s">
        <v>114</v>
      </c>
      <c r="D48" s="658">
        <v>20.23</v>
      </c>
      <c r="E48" s="348" t="s">
        <v>114</v>
      </c>
      <c r="F48" s="343" t="s">
        <v>929</v>
      </c>
      <c r="G48" s="344" t="s">
        <v>251</v>
      </c>
      <c r="H48" s="343">
        <v>278</v>
      </c>
      <c r="I48" s="800" t="s">
        <v>1349</v>
      </c>
      <c r="J48" s="793"/>
      <c r="K48" s="657"/>
      <c r="L48" s="467">
        <v>2470000</v>
      </c>
      <c r="M48" s="1228"/>
      <c r="N48" s="657"/>
      <c r="O48" s="162"/>
      <c r="P48" s="163">
        <f t="shared" si="9"/>
        <v>0</v>
      </c>
      <c r="Q48" s="163">
        <f t="shared" si="10"/>
        <v>0</v>
      </c>
      <c r="R48" s="297">
        <v>1305</v>
      </c>
      <c r="S48" s="297">
        <v>1790</v>
      </c>
      <c r="T48" s="297">
        <v>820</v>
      </c>
      <c r="U48" s="214">
        <f t="shared" si="11"/>
        <v>1.9154789999999999</v>
      </c>
      <c r="V48" s="298">
        <v>297</v>
      </c>
      <c r="W48" s="1206"/>
      <c r="X48" s="1244"/>
      <c r="Z48" s="166"/>
    </row>
    <row r="49" spans="1:26" ht="12.75" customHeight="1">
      <c r="A49" s="662" t="s">
        <v>931</v>
      </c>
      <c r="B49" s="83">
        <v>67</v>
      </c>
      <c r="C49" s="348" t="s">
        <v>114</v>
      </c>
      <c r="D49" s="63">
        <v>20.68</v>
      </c>
      <c r="E49" s="348" t="s">
        <v>114</v>
      </c>
      <c r="F49" s="36" t="s">
        <v>932</v>
      </c>
      <c r="G49" s="94" t="s">
        <v>933</v>
      </c>
      <c r="H49" s="36">
        <v>338</v>
      </c>
      <c r="I49" s="800" t="s">
        <v>1349</v>
      </c>
      <c r="J49" s="793"/>
      <c r="K49" s="657"/>
      <c r="L49" s="467">
        <v>2686000</v>
      </c>
      <c r="M49" s="1228"/>
      <c r="N49" s="657"/>
      <c r="O49" s="162"/>
      <c r="P49" s="163">
        <f t="shared" si="9"/>
        <v>0</v>
      </c>
      <c r="Q49" s="163">
        <f t="shared" si="10"/>
        <v>0</v>
      </c>
      <c r="R49" s="297">
        <v>1650</v>
      </c>
      <c r="S49" s="297">
        <v>1810</v>
      </c>
      <c r="T49" s="297">
        <v>840</v>
      </c>
      <c r="U49" s="214">
        <f t="shared" si="11"/>
        <v>2.5086599999999999</v>
      </c>
      <c r="V49" s="298">
        <v>362</v>
      </c>
      <c r="W49" s="1206"/>
      <c r="X49" s="1244"/>
      <c r="Z49" s="166"/>
    </row>
    <row r="50" spans="1:26" ht="12.75" customHeight="1">
      <c r="A50" s="662" t="s">
        <v>934</v>
      </c>
      <c r="B50" s="83">
        <v>73</v>
      </c>
      <c r="C50" s="348" t="s">
        <v>114</v>
      </c>
      <c r="D50" s="63">
        <v>23.4</v>
      </c>
      <c r="E50" s="348" t="s">
        <v>114</v>
      </c>
      <c r="F50" s="36" t="s">
        <v>932</v>
      </c>
      <c r="G50" s="94" t="s">
        <v>933</v>
      </c>
      <c r="H50" s="36">
        <v>338</v>
      </c>
      <c r="I50" s="800" t="s">
        <v>1349</v>
      </c>
      <c r="J50" s="794"/>
      <c r="K50" s="657"/>
      <c r="L50" s="467">
        <v>3140000</v>
      </c>
      <c r="M50" s="1228"/>
      <c r="N50" s="657"/>
      <c r="O50" s="162"/>
      <c r="P50" s="163">
        <f t="shared" si="9"/>
        <v>0</v>
      </c>
      <c r="Q50" s="163">
        <f t="shared" si="10"/>
        <v>0</v>
      </c>
      <c r="R50" s="297">
        <v>1650</v>
      </c>
      <c r="S50" s="297">
        <v>1810</v>
      </c>
      <c r="T50" s="297">
        <v>840</v>
      </c>
      <c r="U50" s="214">
        <f t="shared" si="11"/>
        <v>2.5086599999999999</v>
      </c>
      <c r="V50" s="298">
        <v>362</v>
      </c>
      <c r="W50" s="1206"/>
      <c r="X50" s="1244"/>
      <c r="Z50" s="166"/>
    </row>
    <row r="51" spans="1:26" ht="12.75" customHeight="1">
      <c r="A51" s="662" t="s">
        <v>935</v>
      </c>
      <c r="B51" s="83">
        <v>78.5</v>
      </c>
      <c r="C51" s="348" t="s">
        <v>114</v>
      </c>
      <c r="D51" s="63">
        <v>26.08</v>
      </c>
      <c r="E51" s="348" t="s">
        <v>114</v>
      </c>
      <c r="F51" s="36" t="s">
        <v>932</v>
      </c>
      <c r="G51" s="94" t="s">
        <v>933</v>
      </c>
      <c r="H51" s="36">
        <v>338</v>
      </c>
      <c r="I51" s="800" t="s">
        <v>1349</v>
      </c>
      <c r="J51" s="794"/>
      <c r="K51" s="657"/>
      <c r="L51" s="467">
        <v>3240000</v>
      </c>
      <c r="M51" s="1228"/>
      <c r="N51" s="657"/>
      <c r="O51" s="162"/>
      <c r="P51" s="163">
        <f t="shared" si="9"/>
        <v>0</v>
      </c>
      <c r="Q51" s="163">
        <f t="shared" si="10"/>
        <v>0</v>
      </c>
      <c r="R51" s="297">
        <v>1650</v>
      </c>
      <c r="S51" s="297">
        <v>1810</v>
      </c>
      <c r="T51" s="297">
        <v>840</v>
      </c>
      <c r="U51" s="214">
        <f t="shared" si="11"/>
        <v>2.5086599999999999</v>
      </c>
      <c r="V51" s="298">
        <v>362</v>
      </c>
      <c r="W51" s="1206"/>
      <c r="X51" s="1244"/>
      <c r="Z51" s="166"/>
    </row>
    <row r="52" spans="1:26" ht="12.75" customHeight="1" thickBot="1">
      <c r="A52" s="66" t="s">
        <v>936</v>
      </c>
      <c r="B52" s="659">
        <v>85</v>
      </c>
      <c r="C52" s="348" t="s">
        <v>114</v>
      </c>
      <c r="D52" s="658">
        <v>29.51</v>
      </c>
      <c r="E52" s="348" t="s">
        <v>114</v>
      </c>
      <c r="F52" s="343" t="s">
        <v>932</v>
      </c>
      <c r="G52" s="344" t="s">
        <v>933</v>
      </c>
      <c r="H52" s="343">
        <v>338</v>
      </c>
      <c r="I52" s="800" t="s">
        <v>1349</v>
      </c>
      <c r="J52" s="796"/>
      <c r="K52" s="657"/>
      <c r="L52" s="467">
        <v>3453000</v>
      </c>
      <c r="M52" s="1228"/>
      <c r="N52" s="657"/>
      <c r="O52" s="162"/>
      <c r="P52" s="163">
        <f t="shared" si="9"/>
        <v>0</v>
      </c>
      <c r="Q52" s="163">
        <f t="shared" si="10"/>
        <v>0</v>
      </c>
      <c r="R52" s="297">
        <v>1650</v>
      </c>
      <c r="S52" s="297">
        <v>1810</v>
      </c>
      <c r="T52" s="297">
        <v>840</v>
      </c>
      <c r="U52" s="214">
        <f t="shared" si="11"/>
        <v>2.5086599999999999</v>
      </c>
      <c r="V52" s="298">
        <v>362</v>
      </c>
      <c r="W52" s="1206"/>
      <c r="X52" s="1244"/>
      <c r="Z52" s="166"/>
    </row>
    <row r="53" spans="1:26" s="574" customFormat="1" ht="33" customHeight="1" thickBot="1">
      <c r="A53" s="1479" t="s">
        <v>975</v>
      </c>
      <c r="B53" s="1480"/>
      <c r="C53" s="1480"/>
      <c r="D53" s="1480"/>
      <c r="E53" s="1480"/>
      <c r="F53" s="1480"/>
      <c r="G53" s="1480"/>
      <c r="H53" s="1480"/>
      <c r="I53" s="1480"/>
      <c r="J53" s="1481"/>
      <c r="K53" s="657"/>
      <c r="L53" s="468"/>
      <c r="M53" s="1228"/>
      <c r="N53" s="657"/>
      <c r="O53" s="656"/>
      <c r="P53" s="573"/>
      <c r="Q53" s="573"/>
      <c r="R53" s="578"/>
      <c r="S53" s="578"/>
      <c r="T53" s="578"/>
      <c r="U53" s="575"/>
      <c r="W53" s="1206"/>
      <c r="X53" s="1244"/>
    </row>
    <row r="54" spans="1:26" ht="12.75" customHeight="1">
      <c r="A54" s="662" t="s">
        <v>937</v>
      </c>
      <c r="B54" s="83">
        <v>22.4</v>
      </c>
      <c r="C54" s="348" t="s">
        <v>114</v>
      </c>
      <c r="D54" s="63">
        <v>5.17</v>
      </c>
      <c r="E54" s="348" t="s">
        <v>114</v>
      </c>
      <c r="F54" s="36" t="s">
        <v>917</v>
      </c>
      <c r="G54" s="94" t="s">
        <v>918</v>
      </c>
      <c r="H54" s="36">
        <v>188</v>
      </c>
      <c r="I54" s="800" t="s">
        <v>1349</v>
      </c>
      <c r="J54" s="797"/>
      <c r="K54" s="657"/>
      <c r="L54" s="467">
        <v>1429000</v>
      </c>
      <c r="M54" s="1228"/>
      <c r="N54" s="657"/>
      <c r="O54" s="162"/>
      <c r="P54" s="163">
        <f t="shared" ref="P54:P65" si="12">IF(OR(U54="",J54=""),0,J54*U54)</f>
        <v>0</v>
      </c>
      <c r="Q54" s="163">
        <f t="shared" ref="Q54:Q65" si="13">IF(OR(V54="",J54=""),0,J54*V54)</f>
        <v>0</v>
      </c>
      <c r="R54" s="297">
        <v>1025</v>
      </c>
      <c r="S54" s="297">
        <v>1790</v>
      </c>
      <c r="T54" s="297">
        <v>830</v>
      </c>
      <c r="U54" s="214">
        <f>(R54/1000)*(S54/1000)*(T54/1000)</f>
        <v>1.5228424999999999</v>
      </c>
      <c r="V54" s="298">
        <v>204</v>
      </c>
      <c r="W54" s="1206"/>
      <c r="X54" s="1244"/>
      <c r="Z54" s="166"/>
    </row>
    <row r="55" spans="1:26" ht="12.75" customHeight="1">
      <c r="A55" s="662" t="s">
        <v>938</v>
      </c>
      <c r="B55" s="83">
        <v>28</v>
      </c>
      <c r="C55" s="348" t="s">
        <v>114</v>
      </c>
      <c r="D55" s="63">
        <v>6.81</v>
      </c>
      <c r="E55" s="348" t="s">
        <v>114</v>
      </c>
      <c r="F55" s="36" t="s">
        <v>920</v>
      </c>
      <c r="G55" s="94" t="s">
        <v>918</v>
      </c>
      <c r="H55" s="36">
        <v>188</v>
      </c>
      <c r="I55" s="800" t="s">
        <v>1349</v>
      </c>
      <c r="J55" s="793"/>
      <c r="K55" s="657"/>
      <c r="L55" s="467">
        <v>1492000</v>
      </c>
      <c r="M55" s="1228"/>
      <c r="N55" s="657"/>
      <c r="O55" s="162"/>
      <c r="P55" s="163">
        <f t="shared" si="12"/>
        <v>0</v>
      </c>
      <c r="Q55" s="163">
        <f t="shared" si="13"/>
        <v>0</v>
      </c>
      <c r="R55" s="297">
        <v>1025</v>
      </c>
      <c r="S55" s="297">
        <v>1790</v>
      </c>
      <c r="T55" s="297">
        <v>830</v>
      </c>
      <c r="U55" s="214">
        <f>(R55/1000)*(S55/1000)*(T55/1000)</f>
        <v>1.5228424999999999</v>
      </c>
      <c r="V55" s="298">
        <v>204</v>
      </c>
      <c r="W55" s="1206"/>
      <c r="X55" s="1244"/>
      <c r="Z55" s="166"/>
    </row>
    <row r="56" spans="1:26" ht="12.75" customHeight="1">
      <c r="A56" s="662" t="s">
        <v>939</v>
      </c>
      <c r="B56" s="83">
        <v>33.5</v>
      </c>
      <c r="C56" s="348" t="s">
        <v>114</v>
      </c>
      <c r="D56" s="63">
        <v>9.1300000000000008</v>
      </c>
      <c r="E56" s="348" t="s">
        <v>114</v>
      </c>
      <c r="F56" s="36" t="s">
        <v>922</v>
      </c>
      <c r="G56" s="94" t="s">
        <v>918</v>
      </c>
      <c r="H56" s="36">
        <v>188</v>
      </c>
      <c r="I56" s="800" t="s">
        <v>1349</v>
      </c>
      <c r="J56" s="793"/>
      <c r="K56" s="657"/>
      <c r="L56" s="467">
        <v>1610000</v>
      </c>
      <c r="M56" s="1228"/>
      <c r="N56" s="657"/>
      <c r="O56" s="162"/>
      <c r="P56" s="163">
        <f t="shared" si="12"/>
        <v>0</v>
      </c>
      <c r="Q56" s="163">
        <f t="shared" si="13"/>
        <v>0</v>
      </c>
      <c r="R56" s="297">
        <v>1025</v>
      </c>
      <c r="S56" s="297">
        <v>1790</v>
      </c>
      <c r="T56" s="297">
        <v>830</v>
      </c>
      <c r="U56" s="214">
        <f t="shared" ref="U56:U65" si="14">(R56/1000)*(S56/1000)*(T56/1000)</f>
        <v>1.5228424999999999</v>
      </c>
      <c r="V56" s="298">
        <v>204</v>
      </c>
      <c r="W56" s="1206"/>
      <c r="X56" s="1244"/>
      <c r="Z56" s="166"/>
    </row>
    <row r="57" spans="1:26" ht="12.75" customHeight="1">
      <c r="A57" s="662" t="s">
        <v>940</v>
      </c>
      <c r="B57" s="83">
        <v>40</v>
      </c>
      <c r="C57" s="348" t="s">
        <v>114</v>
      </c>
      <c r="D57" s="63">
        <v>10.58</v>
      </c>
      <c r="E57" s="348" t="s">
        <v>114</v>
      </c>
      <c r="F57" s="36" t="s">
        <v>922</v>
      </c>
      <c r="G57" s="94" t="s">
        <v>918</v>
      </c>
      <c r="H57" s="36">
        <v>197</v>
      </c>
      <c r="I57" s="800" t="s">
        <v>1349</v>
      </c>
      <c r="J57" s="793"/>
      <c r="K57" s="657"/>
      <c r="L57" s="467">
        <v>1870000</v>
      </c>
      <c r="M57" s="1228"/>
      <c r="N57" s="657"/>
      <c r="O57" s="162"/>
      <c r="P57" s="163">
        <f t="shared" si="12"/>
        <v>0</v>
      </c>
      <c r="Q57" s="163">
        <f t="shared" si="13"/>
        <v>0</v>
      </c>
      <c r="R57" s="297">
        <v>1025</v>
      </c>
      <c r="S57" s="297">
        <v>1790</v>
      </c>
      <c r="T57" s="297">
        <v>830</v>
      </c>
      <c r="U57" s="214">
        <f t="shared" si="14"/>
        <v>1.5228424999999999</v>
      </c>
      <c r="V57" s="298">
        <v>213</v>
      </c>
      <c r="W57" s="1206"/>
      <c r="X57" s="1244"/>
      <c r="Z57" s="166"/>
    </row>
    <row r="58" spans="1:26" ht="12.75" customHeight="1">
      <c r="A58" s="66" t="s">
        <v>941</v>
      </c>
      <c r="B58" s="659">
        <v>45</v>
      </c>
      <c r="C58" s="348" t="s">
        <v>114</v>
      </c>
      <c r="D58" s="658">
        <v>12.26</v>
      </c>
      <c r="E58" s="348" t="s">
        <v>114</v>
      </c>
      <c r="F58" s="343" t="s">
        <v>925</v>
      </c>
      <c r="G58" s="344" t="s">
        <v>918</v>
      </c>
      <c r="H58" s="343">
        <v>197</v>
      </c>
      <c r="I58" s="800" t="s">
        <v>1349</v>
      </c>
      <c r="J58" s="794"/>
      <c r="K58" s="657"/>
      <c r="L58" s="467">
        <v>1957000</v>
      </c>
      <c r="M58" s="1228"/>
      <c r="N58" s="657"/>
      <c r="O58" s="162"/>
      <c r="P58" s="163">
        <f t="shared" si="12"/>
        <v>0</v>
      </c>
      <c r="Q58" s="163">
        <f t="shared" si="13"/>
        <v>0</v>
      </c>
      <c r="R58" s="297">
        <v>1025</v>
      </c>
      <c r="S58" s="297">
        <v>1790</v>
      </c>
      <c r="T58" s="297">
        <v>830</v>
      </c>
      <c r="U58" s="214">
        <f t="shared" si="14"/>
        <v>1.5228424999999999</v>
      </c>
      <c r="V58" s="298">
        <v>213</v>
      </c>
      <c r="W58" s="1206"/>
      <c r="X58" s="1244"/>
      <c r="Z58" s="166"/>
    </row>
    <row r="59" spans="1:26" ht="12.75" customHeight="1">
      <c r="A59" s="66" t="s">
        <v>942</v>
      </c>
      <c r="B59" s="659">
        <v>50</v>
      </c>
      <c r="C59" s="348" t="s">
        <v>114</v>
      </c>
      <c r="D59" s="658">
        <v>14.88</v>
      </c>
      <c r="E59" s="348" t="s">
        <v>114</v>
      </c>
      <c r="F59" s="343" t="s">
        <v>927</v>
      </c>
      <c r="G59" s="344" t="s">
        <v>251</v>
      </c>
      <c r="H59" s="343">
        <v>278</v>
      </c>
      <c r="I59" s="800" t="s">
        <v>1349</v>
      </c>
      <c r="J59" s="794"/>
      <c r="K59" s="657"/>
      <c r="L59" s="467">
        <v>2248000</v>
      </c>
      <c r="M59" s="1228"/>
      <c r="N59" s="657"/>
      <c r="O59" s="162"/>
      <c r="P59" s="163">
        <f t="shared" si="12"/>
        <v>0</v>
      </c>
      <c r="Q59" s="163">
        <f t="shared" si="13"/>
        <v>0</v>
      </c>
      <c r="R59" s="297">
        <v>1305</v>
      </c>
      <c r="S59" s="297">
        <v>1790</v>
      </c>
      <c r="T59" s="297">
        <v>820</v>
      </c>
      <c r="U59" s="214">
        <f t="shared" si="14"/>
        <v>1.9154789999999999</v>
      </c>
      <c r="V59" s="298">
        <v>297</v>
      </c>
      <c r="W59" s="1206"/>
      <c r="X59" s="1244"/>
      <c r="Z59" s="166"/>
    </row>
    <row r="60" spans="1:26" ht="12.75" customHeight="1">
      <c r="A60" s="66" t="s">
        <v>943</v>
      </c>
      <c r="B60" s="659">
        <v>56</v>
      </c>
      <c r="C60" s="348" t="s">
        <v>114</v>
      </c>
      <c r="D60" s="658">
        <v>17.45</v>
      </c>
      <c r="E60" s="348" t="s">
        <v>114</v>
      </c>
      <c r="F60" s="343" t="s">
        <v>929</v>
      </c>
      <c r="G60" s="344" t="s">
        <v>251</v>
      </c>
      <c r="H60" s="343">
        <v>278</v>
      </c>
      <c r="I60" s="800" t="s">
        <v>1349</v>
      </c>
      <c r="J60" s="794"/>
      <c r="K60" s="657"/>
      <c r="L60" s="467">
        <v>2352000</v>
      </c>
      <c r="M60" s="1228"/>
      <c r="N60" s="657"/>
      <c r="O60" s="162"/>
      <c r="P60" s="163">
        <f t="shared" si="12"/>
        <v>0</v>
      </c>
      <c r="Q60" s="163">
        <f t="shared" si="13"/>
        <v>0</v>
      </c>
      <c r="R60" s="297">
        <v>1305</v>
      </c>
      <c r="S60" s="297">
        <v>1790</v>
      </c>
      <c r="T60" s="297">
        <v>820</v>
      </c>
      <c r="U60" s="214">
        <f t="shared" si="14"/>
        <v>1.9154789999999999</v>
      </c>
      <c r="V60" s="298">
        <v>297</v>
      </c>
      <c r="W60" s="1206"/>
      <c r="X60" s="1244"/>
      <c r="Z60" s="166"/>
    </row>
    <row r="61" spans="1:26" ht="12.75" customHeight="1">
      <c r="A61" s="66" t="s">
        <v>944</v>
      </c>
      <c r="B61" s="659">
        <v>61.5</v>
      </c>
      <c r="C61" s="348" t="s">
        <v>114</v>
      </c>
      <c r="D61" s="658">
        <v>20.23</v>
      </c>
      <c r="E61" s="348" t="s">
        <v>114</v>
      </c>
      <c r="F61" s="343" t="s">
        <v>929</v>
      </c>
      <c r="G61" s="344" t="s">
        <v>251</v>
      </c>
      <c r="H61" s="343">
        <v>278</v>
      </c>
      <c r="I61" s="800" t="s">
        <v>1349</v>
      </c>
      <c r="J61" s="793"/>
      <c r="K61" s="657"/>
      <c r="L61" s="467">
        <v>2543000</v>
      </c>
      <c r="M61" s="1228"/>
      <c r="N61" s="657"/>
      <c r="O61" s="162"/>
      <c r="P61" s="163">
        <f t="shared" si="12"/>
        <v>0</v>
      </c>
      <c r="Q61" s="163">
        <f t="shared" si="13"/>
        <v>0</v>
      </c>
      <c r="R61" s="297">
        <v>1305</v>
      </c>
      <c r="S61" s="297">
        <v>1790</v>
      </c>
      <c r="T61" s="297">
        <v>820</v>
      </c>
      <c r="U61" s="214">
        <f t="shared" si="14"/>
        <v>1.9154789999999999</v>
      </c>
      <c r="V61" s="298">
        <v>297</v>
      </c>
      <c r="W61" s="1206"/>
      <c r="X61" s="1244"/>
      <c r="Z61" s="166"/>
    </row>
    <row r="62" spans="1:26" ht="12.75" customHeight="1">
      <c r="A62" s="662" t="s">
        <v>945</v>
      </c>
      <c r="B62" s="83">
        <v>67</v>
      </c>
      <c r="C62" s="348" t="s">
        <v>114</v>
      </c>
      <c r="D62" s="63">
        <v>20.68</v>
      </c>
      <c r="E62" s="348" t="s">
        <v>114</v>
      </c>
      <c r="F62" s="36" t="s">
        <v>932</v>
      </c>
      <c r="G62" s="94" t="s">
        <v>933</v>
      </c>
      <c r="H62" s="36">
        <v>338</v>
      </c>
      <c r="I62" s="800" t="s">
        <v>1349</v>
      </c>
      <c r="J62" s="793"/>
      <c r="K62" s="657"/>
      <c r="L62" s="467">
        <v>2767000</v>
      </c>
      <c r="M62" s="1228"/>
      <c r="N62" s="657"/>
      <c r="O62" s="162"/>
      <c r="P62" s="163">
        <f t="shared" si="12"/>
        <v>0</v>
      </c>
      <c r="Q62" s="163">
        <f t="shared" si="13"/>
        <v>0</v>
      </c>
      <c r="R62" s="297">
        <v>1650</v>
      </c>
      <c r="S62" s="297">
        <v>1810</v>
      </c>
      <c r="T62" s="297">
        <v>840</v>
      </c>
      <c r="U62" s="214">
        <f t="shared" si="14"/>
        <v>2.5086599999999999</v>
      </c>
      <c r="V62" s="298">
        <v>362</v>
      </c>
      <c r="W62" s="1206"/>
      <c r="X62" s="1244"/>
      <c r="Z62" s="166"/>
    </row>
    <row r="63" spans="1:26" ht="12.75" customHeight="1">
      <c r="A63" s="662" t="s">
        <v>946</v>
      </c>
      <c r="B63" s="83">
        <v>73</v>
      </c>
      <c r="C63" s="348" t="s">
        <v>114</v>
      </c>
      <c r="D63" s="63">
        <v>23.4</v>
      </c>
      <c r="E63" s="348" t="s">
        <v>114</v>
      </c>
      <c r="F63" s="36" t="s">
        <v>932</v>
      </c>
      <c r="G63" s="94" t="s">
        <v>933</v>
      </c>
      <c r="H63" s="36">
        <v>338</v>
      </c>
      <c r="I63" s="800" t="s">
        <v>1349</v>
      </c>
      <c r="J63" s="794"/>
      <c r="K63" s="657"/>
      <c r="L63" s="467">
        <v>3263000</v>
      </c>
      <c r="M63" s="1228"/>
      <c r="N63" s="657"/>
      <c r="O63" s="162"/>
      <c r="P63" s="163">
        <f t="shared" si="12"/>
        <v>0</v>
      </c>
      <c r="Q63" s="163">
        <f t="shared" si="13"/>
        <v>0</v>
      </c>
      <c r="R63" s="297">
        <v>1650</v>
      </c>
      <c r="S63" s="297">
        <v>1810</v>
      </c>
      <c r="T63" s="297">
        <v>840</v>
      </c>
      <c r="U63" s="214">
        <f t="shared" si="14"/>
        <v>2.5086599999999999</v>
      </c>
      <c r="V63" s="298">
        <v>362</v>
      </c>
      <c r="W63" s="1206"/>
      <c r="X63" s="1244"/>
      <c r="Z63" s="166"/>
    </row>
    <row r="64" spans="1:26" ht="12.75" customHeight="1">
      <c r="A64" s="662" t="s">
        <v>947</v>
      </c>
      <c r="B64" s="83">
        <v>78.5</v>
      </c>
      <c r="C64" s="348" t="s">
        <v>114</v>
      </c>
      <c r="D64" s="63">
        <v>26.08</v>
      </c>
      <c r="E64" s="348" t="s">
        <v>114</v>
      </c>
      <c r="F64" s="36" t="s">
        <v>932</v>
      </c>
      <c r="G64" s="94" t="s">
        <v>933</v>
      </c>
      <c r="H64" s="36">
        <v>338</v>
      </c>
      <c r="I64" s="800" t="s">
        <v>1349</v>
      </c>
      <c r="J64" s="794"/>
      <c r="K64" s="657"/>
      <c r="L64" s="467">
        <v>3289000</v>
      </c>
      <c r="M64" s="1228"/>
      <c r="N64" s="657"/>
      <c r="O64" s="162"/>
      <c r="P64" s="163">
        <f t="shared" si="12"/>
        <v>0</v>
      </c>
      <c r="Q64" s="163">
        <f t="shared" si="13"/>
        <v>0</v>
      </c>
      <c r="R64" s="297">
        <v>1650</v>
      </c>
      <c r="S64" s="297">
        <v>1810</v>
      </c>
      <c r="T64" s="297">
        <v>840</v>
      </c>
      <c r="U64" s="214">
        <f t="shared" si="14"/>
        <v>2.5086599999999999</v>
      </c>
      <c r="V64" s="298">
        <v>362</v>
      </c>
      <c r="W64" s="1206"/>
      <c r="X64" s="1244"/>
      <c r="Z64" s="166"/>
    </row>
    <row r="65" spans="1:26" ht="12.75" customHeight="1" thickBot="1">
      <c r="A65" s="66" t="s">
        <v>948</v>
      </c>
      <c r="B65" s="659">
        <v>85</v>
      </c>
      <c r="C65" s="348" t="s">
        <v>114</v>
      </c>
      <c r="D65" s="658">
        <v>29.51</v>
      </c>
      <c r="E65" s="348" t="s">
        <v>114</v>
      </c>
      <c r="F65" s="343" t="s">
        <v>932</v>
      </c>
      <c r="G65" s="344" t="s">
        <v>933</v>
      </c>
      <c r="H65" s="343">
        <v>338</v>
      </c>
      <c r="I65" s="800" t="s">
        <v>1349</v>
      </c>
      <c r="J65" s="796"/>
      <c r="K65" s="657"/>
      <c r="L65" s="467">
        <v>3522000</v>
      </c>
      <c r="M65" s="1228"/>
      <c r="N65" s="657"/>
      <c r="O65" s="162"/>
      <c r="P65" s="163">
        <f t="shared" si="12"/>
        <v>0</v>
      </c>
      <c r="Q65" s="163">
        <f t="shared" si="13"/>
        <v>0</v>
      </c>
      <c r="R65" s="297">
        <v>1650</v>
      </c>
      <c r="S65" s="297">
        <v>1810</v>
      </c>
      <c r="T65" s="297">
        <v>840</v>
      </c>
      <c r="U65" s="214">
        <f t="shared" si="14"/>
        <v>2.5086599999999999</v>
      </c>
      <c r="V65" s="298">
        <v>362</v>
      </c>
      <c r="W65" s="1206"/>
      <c r="X65" s="1244"/>
      <c r="Z65" s="166"/>
    </row>
    <row r="66" spans="1:26" ht="33" customHeight="1" thickBot="1">
      <c r="A66" s="698" t="s">
        <v>1513</v>
      </c>
      <c r="B66" s="81"/>
      <c r="C66" s="81"/>
      <c r="D66" s="81"/>
      <c r="E66" s="81"/>
      <c r="F66" s="81"/>
      <c r="G66" s="81"/>
      <c r="H66" s="81"/>
      <c r="I66" s="272"/>
      <c r="J66" s="82"/>
      <c r="K66" s="97"/>
      <c r="L66" s="466"/>
      <c r="M66" s="1228"/>
      <c r="N66" s="178"/>
      <c r="O66" s="178"/>
      <c r="P66" s="178"/>
      <c r="Q66" s="178"/>
      <c r="W66" s="1206"/>
      <c r="X66" s="1244"/>
    </row>
    <row r="67" spans="1:26" s="574" customFormat="1" ht="23.25" customHeight="1" thickBot="1">
      <c r="A67" s="521" t="s">
        <v>1345</v>
      </c>
      <c r="B67" s="254"/>
      <c r="C67" s="254"/>
      <c r="D67" s="254"/>
      <c r="E67" s="254"/>
      <c r="F67" s="254"/>
      <c r="G67" s="254"/>
      <c r="H67" s="254"/>
      <c r="I67" s="577"/>
      <c r="J67" s="255"/>
      <c r="K67" s="792"/>
      <c r="L67" s="468"/>
      <c r="M67" s="1228"/>
      <c r="N67" s="792"/>
      <c r="O67" s="791"/>
      <c r="P67" s="573"/>
      <c r="Q67" s="573"/>
      <c r="R67" s="578"/>
      <c r="S67" s="578"/>
      <c r="T67" s="578"/>
      <c r="U67" s="575"/>
      <c r="W67" s="1206"/>
      <c r="X67" s="1244"/>
      <c r="Z67" s="576"/>
    </row>
    <row r="68" spans="1:26" ht="12.75" customHeight="1">
      <c r="A68" s="213" t="s">
        <v>1341</v>
      </c>
      <c r="B68" s="345">
        <v>8</v>
      </c>
      <c r="C68" s="345">
        <v>9</v>
      </c>
      <c r="D68" s="346">
        <v>2</v>
      </c>
      <c r="E68" s="44" t="s">
        <v>114</v>
      </c>
      <c r="F68" s="43">
        <v>54</v>
      </c>
      <c r="G68" s="345" t="s">
        <v>1346</v>
      </c>
      <c r="H68" s="355">
        <v>53</v>
      </c>
      <c r="I68" s="800" t="s">
        <v>1349</v>
      </c>
      <c r="J68" s="797"/>
      <c r="K68" s="792"/>
      <c r="L68" s="467">
        <v>495000</v>
      </c>
      <c r="M68" s="1228"/>
      <c r="N68" s="792"/>
      <c r="O68" s="162"/>
      <c r="P68" s="163">
        <f>IF(OR(U68="",J68=""),0,J68*U68)</f>
        <v>0</v>
      </c>
      <c r="Q68" s="163">
        <f>IF(OR(V68="",J68=""),0,J68*V68)</f>
        <v>0</v>
      </c>
      <c r="R68" s="723">
        <v>1048</v>
      </c>
      <c r="S68" s="723">
        <v>810</v>
      </c>
      <c r="T68" s="723">
        <v>485</v>
      </c>
      <c r="U68" s="214">
        <f>(R68/1000)*(S68/1000)*(T68/1000)</f>
        <v>0.41170680000000004</v>
      </c>
      <c r="V68" s="703">
        <v>57.5</v>
      </c>
      <c r="W68" s="1206"/>
      <c r="X68" s="1244"/>
      <c r="Z68" s="166"/>
    </row>
    <row r="69" spans="1:26" ht="12.75" customHeight="1">
      <c r="A69" s="56" t="s">
        <v>1356</v>
      </c>
      <c r="B69" s="347">
        <v>10</v>
      </c>
      <c r="C69" s="347">
        <v>12</v>
      </c>
      <c r="D69" s="348">
        <v>2.5499999999999998</v>
      </c>
      <c r="E69" s="44" t="s">
        <v>114</v>
      </c>
      <c r="F69" s="43">
        <v>54</v>
      </c>
      <c r="G69" s="347" t="s">
        <v>1347</v>
      </c>
      <c r="H69" s="835">
        <v>71.5</v>
      </c>
      <c r="I69" s="800" t="s">
        <v>1349</v>
      </c>
      <c r="J69" s="793"/>
      <c r="K69" s="196"/>
      <c r="L69" s="467">
        <v>642000</v>
      </c>
      <c r="M69" s="1228"/>
      <c r="N69" s="792"/>
      <c r="O69" s="162"/>
      <c r="P69" s="163">
        <f>IF(OR(U69="",J69=""),0,J69*U69)</f>
        <v>0</v>
      </c>
      <c r="Q69" s="163">
        <f>IF(OR(V69="",J69=""),0,J69*V69)</f>
        <v>0</v>
      </c>
      <c r="R69" s="723">
        <v>1025</v>
      </c>
      <c r="S69" s="723">
        <v>950</v>
      </c>
      <c r="T69" s="723">
        <v>510</v>
      </c>
      <c r="U69" s="214">
        <f>(R69/1000)*(S69/1000)*(T69/1000)</f>
        <v>0.49661249999999996</v>
      </c>
      <c r="V69" s="703">
        <v>81</v>
      </c>
      <c r="W69" s="1206"/>
      <c r="X69" s="1244"/>
      <c r="Z69" s="166"/>
    </row>
    <row r="70" spans="1:26" ht="12.75" customHeight="1">
      <c r="A70" s="168" t="s">
        <v>1342</v>
      </c>
      <c r="B70" s="836">
        <v>12</v>
      </c>
      <c r="C70" s="836">
        <v>14</v>
      </c>
      <c r="D70" s="833">
        <v>3.1</v>
      </c>
      <c r="E70" s="44" t="s">
        <v>114</v>
      </c>
      <c r="F70" s="43">
        <v>56</v>
      </c>
      <c r="G70" s="351" t="s">
        <v>1347</v>
      </c>
      <c r="H70" s="43">
        <v>83</v>
      </c>
      <c r="I70" s="800" t="s">
        <v>1349</v>
      </c>
      <c r="J70" s="795"/>
      <c r="K70" s="792"/>
      <c r="L70" s="467">
        <v>767000</v>
      </c>
      <c r="M70" s="1228"/>
      <c r="N70" s="792"/>
      <c r="O70" s="162"/>
      <c r="P70" s="163">
        <f>IF(OR(U70="",J70=""),0,J70*U70)</f>
        <v>0</v>
      </c>
      <c r="Q70" s="163">
        <f>IF(OR(V70="",J70=""),0,J70*V70)</f>
        <v>0</v>
      </c>
      <c r="R70" s="723">
        <v>1025</v>
      </c>
      <c r="S70" s="723">
        <v>950</v>
      </c>
      <c r="T70" s="723">
        <v>510</v>
      </c>
      <c r="U70" s="214">
        <f>(R70/1000)*(S70/1000)*(T70/1000)</f>
        <v>0.49661249999999996</v>
      </c>
      <c r="V70" s="703">
        <v>92</v>
      </c>
      <c r="W70" s="1206"/>
      <c r="X70" s="1244"/>
      <c r="Z70" s="166"/>
    </row>
    <row r="71" spans="1:26" ht="12.75" customHeight="1">
      <c r="A71" s="56" t="s">
        <v>1343</v>
      </c>
      <c r="B71" s="835">
        <v>14</v>
      </c>
      <c r="C71" s="835">
        <v>16</v>
      </c>
      <c r="D71" s="834">
        <v>3.75</v>
      </c>
      <c r="E71" s="44" t="s">
        <v>114</v>
      </c>
      <c r="F71" s="36">
        <v>56</v>
      </c>
      <c r="G71" s="94" t="s">
        <v>1348</v>
      </c>
      <c r="H71" s="36">
        <v>90.4</v>
      </c>
      <c r="I71" s="800" t="s">
        <v>1349</v>
      </c>
      <c r="J71" s="793"/>
      <c r="K71" s="792"/>
      <c r="L71" s="467">
        <v>838000</v>
      </c>
      <c r="M71" s="1228"/>
      <c r="N71" s="792"/>
      <c r="O71" s="162"/>
      <c r="P71" s="163">
        <f>IF(OR(U71="",J71=""),0,J71*U71)</f>
        <v>0</v>
      </c>
      <c r="Q71" s="163">
        <f>IF(OR(V71="",J71=""),0,J71*V71)</f>
        <v>0</v>
      </c>
      <c r="R71" s="723">
        <v>1120</v>
      </c>
      <c r="S71" s="723">
        <v>980</v>
      </c>
      <c r="T71" s="723">
        <v>560</v>
      </c>
      <c r="U71" s="214">
        <f>(R71/1000)*(S71/1000)*(T71/1000)</f>
        <v>0.61465600000000009</v>
      </c>
      <c r="V71" s="703">
        <v>100.4</v>
      </c>
      <c r="W71" s="1206"/>
      <c r="X71" s="1244"/>
      <c r="Z71" s="166"/>
    </row>
    <row r="72" spans="1:26" ht="12.75" customHeight="1" thickBot="1">
      <c r="A72" s="155" t="s">
        <v>1344</v>
      </c>
      <c r="B72" s="349">
        <v>15.5</v>
      </c>
      <c r="C72" s="349">
        <v>18</v>
      </c>
      <c r="D72" s="263">
        <v>4.8</v>
      </c>
      <c r="E72" s="44" t="s">
        <v>114</v>
      </c>
      <c r="F72" s="352">
        <v>56</v>
      </c>
      <c r="G72" s="353" t="s">
        <v>1348</v>
      </c>
      <c r="H72" s="352">
        <v>94.4</v>
      </c>
      <c r="I72" s="800" t="s">
        <v>1349</v>
      </c>
      <c r="J72" s="798"/>
      <c r="K72" s="792"/>
      <c r="L72" s="467">
        <v>943000</v>
      </c>
      <c r="M72" s="1228"/>
      <c r="N72" s="792"/>
      <c r="O72" s="162"/>
      <c r="P72" s="163">
        <f>IF(OR(U72="",J72=""),0,J72*U72)</f>
        <v>0</v>
      </c>
      <c r="Q72" s="163">
        <f>IF(OR(V72="",J72=""),0,J72*V72)</f>
        <v>0</v>
      </c>
      <c r="R72" s="723">
        <v>1120</v>
      </c>
      <c r="S72" s="723">
        <v>980</v>
      </c>
      <c r="T72" s="723">
        <v>560</v>
      </c>
      <c r="U72" s="214">
        <f>(R72/1000)*(S72/1000)*(T72/1000)</f>
        <v>0.61465600000000009</v>
      </c>
      <c r="V72" s="703">
        <v>104.4</v>
      </c>
      <c r="W72" s="1206"/>
      <c r="X72" s="1244"/>
      <c r="Z72" s="166"/>
    </row>
    <row r="73" spans="1:26" s="587" customFormat="1" ht="18" customHeight="1" thickBot="1">
      <c r="A73" s="521" t="s">
        <v>566</v>
      </c>
      <c r="B73" s="579"/>
      <c r="C73" s="579"/>
      <c r="D73" s="579"/>
      <c r="E73" s="579"/>
      <c r="F73" s="579"/>
      <c r="G73" s="579"/>
      <c r="H73" s="579"/>
      <c r="I73" s="580"/>
      <c r="J73" s="581"/>
      <c r="K73" s="571"/>
      <c r="L73" s="582"/>
      <c r="M73" s="1228"/>
      <c r="N73" s="571"/>
      <c r="O73" s="583"/>
      <c r="P73" s="584"/>
      <c r="Q73" s="584"/>
      <c r="R73" s="585"/>
      <c r="S73" s="585"/>
      <c r="T73" s="585"/>
      <c r="U73" s="586"/>
      <c r="W73" s="1206"/>
      <c r="X73" s="1244"/>
      <c r="Z73" s="588"/>
    </row>
    <row r="74" spans="1:26" ht="12.75" customHeight="1">
      <c r="A74" s="154" t="s">
        <v>63</v>
      </c>
      <c r="B74" s="83">
        <v>25.2</v>
      </c>
      <c r="C74" s="83">
        <v>27</v>
      </c>
      <c r="D74" s="83">
        <v>4.8</v>
      </c>
      <c r="E74" s="44" t="s">
        <v>114</v>
      </c>
      <c r="F74" s="36">
        <v>51</v>
      </c>
      <c r="G74" s="94" t="s">
        <v>69</v>
      </c>
      <c r="H74" s="36">
        <v>146</v>
      </c>
      <c r="I74" s="800" t="s">
        <v>1349</v>
      </c>
      <c r="J74" s="797"/>
      <c r="K74" s="97"/>
      <c r="L74" s="467">
        <v>1634000</v>
      </c>
      <c r="M74" s="1228"/>
      <c r="N74" s="97"/>
      <c r="O74" s="162"/>
      <c r="P74" s="163">
        <f>IF(OR(U74="",J74=""),0,J74*U74)</f>
        <v>0</v>
      </c>
      <c r="Q74" s="163">
        <f>IF(OR(V74="",J74=""),0,J74*V74)</f>
        <v>0</v>
      </c>
      <c r="R74" s="297">
        <v>845</v>
      </c>
      <c r="S74" s="297">
        <v>1170</v>
      </c>
      <c r="T74" s="297">
        <v>600</v>
      </c>
      <c r="U74" s="214">
        <f>(R74/1000)*(S74/1000)*(T74/1000)</f>
        <v>0.59318999999999988</v>
      </c>
      <c r="V74" s="298">
        <v>155</v>
      </c>
      <c r="W74" s="1206"/>
      <c r="X74" s="1244"/>
      <c r="Z74" s="166"/>
    </row>
    <row r="75" spans="1:26" ht="12.75" customHeight="1">
      <c r="A75" s="154" t="s">
        <v>64</v>
      </c>
      <c r="B75" s="83">
        <v>28</v>
      </c>
      <c r="C75" s="83">
        <v>31.5</v>
      </c>
      <c r="D75" s="83">
        <v>6.1</v>
      </c>
      <c r="E75" s="44" t="s">
        <v>114</v>
      </c>
      <c r="F75" s="36">
        <v>52</v>
      </c>
      <c r="G75" s="94" t="s">
        <v>69</v>
      </c>
      <c r="H75" s="36">
        <v>146</v>
      </c>
      <c r="I75" s="800" t="s">
        <v>1349</v>
      </c>
      <c r="J75" s="793"/>
      <c r="K75" s="97"/>
      <c r="L75" s="467">
        <v>1734000</v>
      </c>
      <c r="M75" s="1228"/>
      <c r="N75" s="97"/>
      <c r="O75" s="162"/>
      <c r="P75" s="163">
        <f>IF(OR(U75="",J75=""),0,J75*U75)</f>
        <v>0</v>
      </c>
      <c r="Q75" s="163">
        <f>IF(OR(V75="",J75=""),0,J75*V75)</f>
        <v>0</v>
      </c>
      <c r="R75" s="297">
        <v>845</v>
      </c>
      <c r="S75" s="297">
        <v>1170</v>
      </c>
      <c r="T75" s="297">
        <v>600</v>
      </c>
      <c r="U75" s="214">
        <f>(R75/1000)*(S75/1000)*(T75/1000)</f>
        <v>0.59318999999999988</v>
      </c>
      <c r="V75" s="298">
        <v>155</v>
      </c>
      <c r="W75" s="1206"/>
      <c r="X75" s="1244"/>
      <c r="Z75" s="166"/>
    </row>
    <row r="76" spans="1:26" ht="12.75" customHeight="1" thickBot="1">
      <c r="A76" s="154" t="s">
        <v>65</v>
      </c>
      <c r="B76" s="83">
        <v>33.5</v>
      </c>
      <c r="C76" s="83">
        <v>37.5</v>
      </c>
      <c r="D76" s="83">
        <v>8</v>
      </c>
      <c r="E76" s="44" t="s">
        <v>114</v>
      </c>
      <c r="F76" s="36">
        <v>52</v>
      </c>
      <c r="G76" s="94" t="s">
        <v>69</v>
      </c>
      <c r="H76" s="36">
        <v>147</v>
      </c>
      <c r="I76" s="800" t="s">
        <v>1349</v>
      </c>
      <c r="J76" s="796"/>
      <c r="K76" s="97"/>
      <c r="L76" s="467">
        <v>1855000</v>
      </c>
      <c r="M76" s="1228"/>
      <c r="N76" s="97"/>
      <c r="O76" s="162"/>
      <c r="P76" s="163">
        <f>IF(OR(U76="",J76=""),0,J76*U76)</f>
        <v>0</v>
      </c>
      <c r="Q76" s="163">
        <f>IF(OR(V76="",J76=""),0,J76*V76)</f>
        <v>0</v>
      </c>
      <c r="R76" s="297">
        <v>845</v>
      </c>
      <c r="S76" s="297">
        <v>1170</v>
      </c>
      <c r="T76" s="297">
        <v>600</v>
      </c>
      <c r="U76" s="214">
        <f>(R76/1000)*(S76/1000)*(T76/1000)</f>
        <v>0.59318999999999988</v>
      </c>
      <c r="V76" s="298">
        <v>156</v>
      </c>
      <c r="W76" s="1206"/>
      <c r="X76" s="1244"/>
      <c r="Z76" s="166"/>
    </row>
    <row r="77" spans="1:26" s="574" customFormat="1" ht="27.75" customHeight="1" thickBot="1">
      <c r="A77" s="698" t="s">
        <v>1030</v>
      </c>
      <c r="B77" s="683"/>
      <c r="C77" s="683"/>
      <c r="D77" s="683"/>
      <c r="E77" s="683"/>
      <c r="F77" s="683"/>
      <c r="G77" s="699"/>
      <c r="H77" s="683"/>
      <c r="I77" s="700"/>
      <c r="J77" s="684"/>
      <c r="K77" s="686"/>
      <c r="L77" s="631"/>
      <c r="M77" s="1228"/>
      <c r="N77" s="180"/>
      <c r="O77" s="180"/>
      <c r="P77" s="180"/>
      <c r="Q77" s="685"/>
      <c r="R77" s="589"/>
      <c r="S77" s="589"/>
      <c r="W77" s="1206"/>
      <c r="X77" s="1244"/>
      <c r="Z77" s="576"/>
    </row>
    <row r="78" spans="1:26" s="574" customFormat="1" ht="24.75" customHeight="1" thickBot="1">
      <c r="A78" s="521" t="s">
        <v>1065</v>
      </c>
      <c r="B78" s="254"/>
      <c r="C78" s="254"/>
      <c r="D78" s="254"/>
      <c r="E78" s="254"/>
      <c r="F78" s="254"/>
      <c r="G78" s="254"/>
      <c r="H78" s="254"/>
      <c r="I78" s="274"/>
      <c r="J78" s="255"/>
      <c r="K78" s="570"/>
      <c r="L78" s="468"/>
      <c r="M78" s="1228"/>
      <c r="N78" s="572"/>
      <c r="O78" s="572"/>
      <c r="P78" s="572"/>
      <c r="Q78" s="568"/>
      <c r="R78" s="589"/>
      <c r="S78" s="589"/>
      <c r="W78" s="1206"/>
      <c r="X78" s="1244"/>
      <c r="Z78" s="576"/>
    </row>
    <row r="79" spans="1:26" ht="15.75" customHeight="1">
      <c r="A79" s="118" t="s">
        <v>1038</v>
      </c>
      <c r="B79" s="461">
        <v>22.4</v>
      </c>
      <c r="C79" s="461">
        <v>22.4</v>
      </c>
      <c r="D79" s="889">
        <v>5.25</v>
      </c>
      <c r="E79" s="705" t="s">
        <v>114</v>
      </c>
      <c r="F79" s="705">
        <v>58</v>
      </c>
      <c r="G79" s="705" t="s">
        <v>288</v>
      </c>
      <c r="H79" s="705">
        <v>232</v>
      </c>
      <c r="I79" s="800" t="s">
        <v>1349</v>
      </c>
      <c r="J79" s="169"/>
      <c r="K79" s="97"/>
      <c r="L79" s="467">
        <v>2353000</v>
      </c>
      <c r="M79" s="1228"/>
      <c r="N79" s="97"/>
      <c r="O79" s="162"/>
      <c r="P79" s="163">
        <f t="shared" ref="P79:P85" si="15">IF(OR(U79="",J79=""),0,J79*U79)</f>
        <v>0</v>
      </c>
      <c r="Q79" s="163">
        <f t="shared" ref="Q79:Q85" si="16">IF(OR(V79="",J79=""),0,J79*V79)</f>
        <v>0</v>
      </c>
      <c r="R79" s="702">
        <v>1090</v>
      </c>
      <c r="S79" s="702">
        <v>1805</v>
      </c>
      <c r="T79" s="703">
        <v>855</v>
      </c>
      <c r="U79" s="101">
        <f t="shared" ref="U79:U85" si="17">(R79/1000)*(S79/1000)*(T79/1000)</f>
        <v>1.6821697500000001</v>
      </c>
      <c r="V79" s="703">
        <v>247</v>
      </c>
      <c r="W79" s="1206"/>
      <c r="X79" s="1244"/>
      <c r="Z79" s="166"/>
    </row>
    <row r="80" spans="1:26" ht="15.75" customHeight="1">
      <c r="A80" s="58" t="s">
        <v>1039</v>
      </c>
      <c r="B80" s="45">
        <v>28</v>
      </c>
      <c r="C80" s="45">
        <v>28</v>
      </c>
      <c r="D80" s="890">
        <v>7.18</v>
      </c>
      <c r="E80" s="44" t="s">
        <v>114</v>
      </c>
      <c r="F80" s="44">
        <v>58</v>
      </c>
      <c r="G80" s="44" t="s">
        <v>288</v>
      </c>
      <c r="H80" s="44">
        <v>232</v>
      </c>
      <c r="I80" s="800" t="s">
        <v>1349</v>
      </c>
      <c r="J80" s="106"/>
      <c r="K80" s="97"/>
      <c r="L80" s="467">
        <v>2458000</v>
      </c>
      <c r="M80" s="1228"/>
      <c r="N80" s="97"/>
      <c r="O80" s="162"/>
      <c r="P80" s="163">
        <f t="shared" si="15"/>
        <v>0</v>
      </c>
      <c r="Q80" s="163">
        <f t="shared" si="16"/>
        <v>0</v>
      </c>
      <c r="R80" s="702">
        <v>1090</v>
      </c>
      <c r="S80" s="702">
        <v>1805</v>
      </c>
      <c r="T80" s="703">
        <v>855</v>
      </c>
      <c r="U80" s="101">
        <f t="shared" si="17"/>
        <v>1.6821697500000001</v>
      </c>
      <c r="V80" s="703">
        <v>247</v>
      </c>
      <c r="W80" s="1206"/>
      <c r="X80" s="1244"/>
      <c r="Z80" s="166"/>
    </row>
    <row r="81" spans="1:26" ht="15.75" customHeight="1">
      <c r="A81" s="58" t="s">
        <v>1040</v>
      </c>
      <c r="B81" s="45">
        <v>33.5</v>
      </c>
      <c r="C81" s="45">
        <v>33.5</v>
      </c>
      <c r="D81" s="890">
        <v>8.64</v>
      </c>
      <c r="E81" s="44" t="s">
        <v>114</v>
      </c>
      <c r="F81" s="44">
        <v>60</v>
      </c>
      <c r="G81" s="44" t="s">
        <v>288</v>
      </c>
      <c r="H81" s="44">
        <v>232</v>
      </c>
      <c r="I81" s="800" t="s">
        <v>1349</v>
      </c>
      <c r="J81" s="106"/>
      <c r="K81" s="97"/>
      <c r="L81" s="467">
        <v>2766000</v>
      </c>
      <c r="M81" s="1228"/>
      <c r="N81" s="97"/>
      <c r="O81" s="162"/>
      <c r="P81" s="163">
        <f t="shared" si="15"/>
        <v>0</v>
      </c>
      <c r="Q81" s="163">
        <f t="shared" si="16"/>
        <v>0</v>
      </c>
      <c r="R81" s="702">
        <v>1090</v>
      </c>
      <c r="S81" s="702">
        <v>1805</v>
      </c>
      <c r="T81" s="703">
        <v>855</v>
      </c>
      <c r="U81" s="101">
        <f t="shared" si="17"/>
        <v>1.6821697500000001</v>
      </c>
      <c r="V81" s="703">
        <v>247</v>
      </c>
      <c r="W81" s="1206"/>
      <c r="X81" s="1244"/>
      <c r="Z81" s="166"/>
    </row>
    <row r="82" spans="1:26" ht="15.75" customHeight="1">
      <c r="A82" s="58" t="s">
        <v>1041</v>
      </c>
      <c r="B82" s="45">
        <v>40</v>
      </c>
      <c r="C82" s="45">
        <v>40</v>
      </c>
      <c r="D82" s="890">
        <v>9.83</v>
      </c>
      <c r="E82" s="44" t="s">
        <v>114</v>
      </c>
      <c r="F82" s="44">
        <v>61</v>
      </c>
      <c r="G82" s="44" t="s">
        <v>524</v>
      </c>
      <c r="H82" s="44">
        <v>291</v>
      </c>
      <c r="I82" s="800" t="s">
        <v>1349</v>
      </c>
      <c r="J82" s="106"/>
      <c r="K82" s="196"/>
      <c r="L82" s="467">
        <v>3180000</v>
      </c>
      <c r="M82" s="1228"/>
      <c r="N82" s="97"/>
      <c r="O82" s="162"/>
      <c r="P82" s="163">
        <f t="shared" si="15"/>
        <v>0</v>
      </c>
      <c r="Q82" s="163">
        <f t="shared" si="16"/>
        <v>0</v>
      </c>
      <c r="R82" s="702">
        <v>1405</v>
      </c>
      <c r="S82" s="702">
        <v>1805</v>
      </c>
      <c r="T82" s="703">
        <v>910</v>
      </c>
      <c r="U82" s="101">
        <f t="shared" si="17"/>
        <v>2.3077827499999999</v>
      </c>
      <c r="V82" s="703">
        <v>325</v>
      </c>
      <c r="W82" s="1206"/>
      <c r="X82" s="1244"/>
      <c r="Z82" s="166"/>
    </row>
    <row r="83" spans="1:26" ht="15.75" customHeight="1">
      <c r="A83" s="206" t="s">
        <v>1042</v>
      </c>
      <c r="B83" s="207">
        <v>45</v>
      </c>
      <c r="C83" s="207">
        <v>45</v>
      </c>
      <c r="D83" s="891">
        <v>12</v>
      </c>
      <c r="E83" s="208" t="s">
        <v>114</v>
      </c>
      <c r="F83" s="208">
        <v>64</v>
      </c>
      <c r="G83" s="208" t="s">
        <v>524</v>
      </c>
      <c r="H83" s="208">
        <v>291</v>
      </c>
      <c r="I83" s="800" t="s">
        <v>1349</v>
      </c>
      <c r="J83" s="107"/>
      <c r="K83" s="97"/>
      <c r="L83" s="467">
        <v>3344000</v>
      </c>
      <c r="M83" s="1228"/>
      <c r="N83" s="97"/>
      <c r="O83" s="162"/>
      <c r="P83" s="163">
        <f t="shared" si="15"/>
        <v>0</v>
      </c>
      <c r="Q83" s="163">
        <f t="shared" si="16"/>
        <v>0</v>
      </c>
      <c r="R83" s="702">
        <v>1405</v>
      </c>
      <c r="S83" s="702">
        <v>1805</v>
      </c>
      <c r="T83" s="703">
        <v>910</v>
      </c>
      <c r="U83" s="101">
        <f t="shared" si="17"/>
        <v>2.3077827499999999</v>
      </c>
      <c r="V83" s="703">
        <v>325</v>
      </c>
      <c r="W83" s="1206"/>
      <c r="X83" s="1244"/>
      <c r="Z83" s="166"/>
    </row>
    <row r="84" spans="1:26" ht="15.75" customHeight="1">
      <c r="A84" s="58" t="s">
        <v>1043</v>
      </c>
      <c r="B84" s="45">
        <v>50</v>
      </c>
      <c r="C84" s="45">
        <v>50</v>
      </c>
      <c r="D84" s="890">
        <v>13.81</v>
      </c>
      <c r="E84" s="44" t="s">
        <v>114</v>
      </c>
      <c r="F84" s="44">
        <v>65</v>
      </c>
      <c r="G84" s="44" t="s">
        <v>524</v>
      </c>
      <c r="H84" s="44">
        <v>291</v>
      </c>
      <c r="I84" s="800" t="s">
        <v>1349</v>
      </c>
      <c r="J84" s="687"/>
      <c r="K84" s="196"/>
      <c r="L84" s="467">
        <v>3510000</v>
      </c>
      <c r="M84" s="1228"/>
      <c r="N84" s="686"/>
      <c r="O84" s="162"/>
      <c r="P84" s="163">
        <f t="shared" si="15"/>
        <v>0</v>
      </c>
      <c r="Q84" s="163">
        <f t="shared" si="16"/>
        <v>0</v>
      </c>
      <c r="R84" s="702">
        <v>1405</v>
      </c>
      <c r="S84" s="702">
        <v>1805</v>
      </c>
      <c r="T84" s="703">
        <v>910</v>
      </c>
      <c r="U84" s="101">
        <f t="shared" si="17"/>
        <v>2.3077827499999999</v>
      </c>
      <c r="V84" s="703">
        <v>325</v>
      </c>
      <c r="W84" s="1206"/>
      <c r="X84" s="1244"/>
      <c r="Z84" s="166"/>
    </row>
    <row r="85" spans="1:26" ht="15.75" customHeight="1" thickBot="1">
      <c r="A85" s="206" t="s">
        <v>1044</v>
      </c>
      <c r="B85" s="207">
        <v>56</v>
      </c>
      <c r="C85" s="207">
        <v>56</v>
      </c>
      <c r="D85" s="891">
        <v>17.39</v>
      </c>
      <c r="E85" s="208" t="s">
        <v>114</v>
      </c>
      <c r="F85" s="208">
        <v>65</v>
      </c>
      <c r="G85" s="208" t="s">
        <v>524</v>
      </c>
      <c r="H85" s="208">
        <v>291</v>
      </c>
      <c r="I85" s="800" t="s">
        <v>1349</v>
      </c>
      <c r="J85" s="688"/>
      <c r="K85" s="686"/>
      <c r="L85" s="467">
        <v>3756000</v>
      </c>
      <c r="M85" s="1228"/>
      <c r="N85" s="686"/>
      <c r="O85" s="162"/>
      <c r="P85" s="163">
        <f t="shared" si="15"/>
        <v>0</v>
      </c>
      <c r="Q85" s="163">
        <f t="shared" si="16"/>
        <v>0</v>
      </c>
      <c r="R85" s="702">
        <v>1405</v>
      </c>
      <c r="S85" s="702">
        <v>1805</v>
      </c>
      <c r="T85" s="703">
        <v>910</v>
      </c>
      <c r="U85" s="101">
        <f t="shared" si="17"/>
        <v>2.3077827499999999</v>
      </c>
      <c r="V85" s="703">
        <v>325</v>
      </c>
      <c r="W85" s="1206"/>
      <c r="X85" s="1244"/>
      <c r="Z85" s="166"/>
    </row>
    <row r="86" spans="1:26" s="574" customFormat="1" ht="18" customHeight="1" thickBot="1">
      <c r="A86" s="425" t="s">
        <v>1051</v>
      </c>
      <c r="B86" s="254"/>
      <c r="C86" s="254"/>
      <c r="D86" s="254"/>
      <c r="E86" s="254"/>
      <c r="F86" s="254"/>
      <c r="G86" s="254"/>
      <c r="H86" s="254"/>
      <c r="I86" s="274"/>
      <c r="J86" s="255"/>
      <c r="K86" s="570"/>
      <c r="L86" s="468"/>
      <c r="M86" s="1228"/>
      <c r="N86" s="572"/>
      <c r="O86" s="572"/>
      <c r="P86" s="572"/>
      <c r="Q86" s="568"/>
      <c r="R86" s="589"/>
      <c r="S86" s="589"/>
      <c r="W86" s="1206"/>
      <c r="X86" s="1244"/>
      <c r="Z86" s="576"/>
    </row>
    <row r="87" spans="1:26" ht="14.25" customHeight="1">
      <c r="A87" s="156" t="s">
        <v>1045</v>
      </c>
      <c r="B87" s="231" t="s">
        <v>114</v>
      </c>
      <c r="C87" s="232" t="s">
        <v>114</v>
      </c>
      <c r="D87" s="232" t="s">
        <v>114</v>
      </c>
      <c r="E87" s="232" t="s">
        <v>114</v>
      </c>
      <c r="F87" s="232" t="s">
        <v>114</v>
      </c>
      <c r="G87" s="232" t="s">
        <v>1055</v>
      </c>
      <c r="H87" s="232">
        <v>10.4</v>
      </c>
      <c r="I87" s="800" t="s">
        <v>1349</v>
      </c>
      <c r="J87" s="121"/>
      <c r="K87" s="97"/>
      <c r="L87" s="467">
        <v>317000</v>
      </c>
      <c r="M87" s="1228"/>
      <c r="N87" s="97"/>
      <c r="O87" s="162"/>
      <c r="P87" s="163">
        <f t="shared" ref="P87:P92" si="18">IF(OR(U87="",J87=""),0,J87*U87)</f>
        <v>0</v>
      </c>
      <c r="Q87" s="163">
        <f t="shared" ref="Q87:Q92" si="19">IF(OR(V87="",J87=""),0,J87*V87)</f>
        <v>0</v>
      </c>
      <c r="R87" s="702">
        <v>740</v>
      </c>
      <c r="S87" s="702">
        <v>275</v>
      </c>
      <c r="T87" s="703">
        <v>405</v>
      </c>
      <c r="U87" s="101">
        <f t="shared" ref="U87:U92" si="20">(R87/1000)*(S87/1000)*(T87/1000)</f>
        <v>8.2417500000000005E-2</v>
      </c>
      <c r="V87" s="703">
        <v>14</v>
      </c>
      <c r="W87" s="1206"/>
      <c r="X87" s="1244"/>
      <c r="Z87" s="166"/>
    </row>
    <row r="88" spans="1:26" ht="14.25" customHeight="1">
      <c r="A88" s="239" t="s">
        <v>1046</v>
      </c>
      <c r="B88" s="240" t="s">
        <v>114</v>
      </c>
      <c r="C88" s="241" t="s">
        <v>114</v>
      </c>
      <c r="D88" s="241" t="s">
        <v>114</v>
      </c>
      <c r="E88" s="241" t="s">
        <v>114</v>
      </c>
      <c r="F88" s="241" t="s">
        <v>114</v>
      </c>
      <c r="G88" s="241" t="s">
        <v>1056</v>
      </c>
      <c r="H88" s="241">
        <v>33</v>
      </c>
      <c r="I88" s="800" t="s">
        <v>1349</v>
      </c>
      <c r="J88" s="230"/>
      <c r="K88" s="97"/>
      <c r="L88" s="467">
        <v>628000</v>
      </c>
      <c r="M88" s="1228"/>
      <c r="N88" s="97"/>
      <c r="O88" s="162"/>
      <c r="P88" s="163">
        <f t="shared" si="18"/>
        <v>0</v>
      </c>
      <c r="Q88" s="163">
        <f t="shared" si="19"/>
        <v>0</v>
      </c>
      <c r="R88" s="702">
        <v>1020</v>
      </c>
      <c r="S88" s="702">
        <v>390</v>
      </c>
      <c r="T88" s="703">
        <v>850</v>
      </c>
      <c r="U88" s="101">
        <f t="shared" si="20"/>
        <v>0.33813000000000004</v>
      </c>
      <c r="V88" s="703">
        <v>58</v>
      </c>
      <c r="W88" s="1206"/>
      <c r="X88" s="1244"/>
      <c r="Z88" s="166"/>
    </row>
    <row r="89" spans="1:26" ht="14.25" customHeight="1">
      <c r="A89" s="206" t="s">
        <v>1047</v>
      </c>
      <c r="B89" s="207" t="s">
        <v>114</v>
      </c>
      <c r="C89" s="208" t="s">
        <v>114</v>
      </c>
      <c r="D89" s="208" t="s">
        <v>114</v>
      </c>
      <c r="E89" s="208" t="s">
        <v>114</v>
      </c>
      <c r="F89" s="208" t="s">
        <v>114</v>
      </c>
      <c r="G89" s="208" t="s">
        <v>1057</v>
      </c>
      <c r="H89" s="208">
        <v>36</v>
      </c>
      <c r="I89" s="800" t="s">
        <v>1349</v>
      </c>
      <c r="J89" s="107"/>
      <c r="K89" s="196"/>
      <c r="L89" s="467">
        <v>852000</v>
      </c>
      <c r="M89" s="1228"/>
      <c r="N89" s="97"/>
      <c r="O89" s="162"/>
      <c r="P89" s="163">
        <f t="shared" si="18"/>
        <v>0</v>
      </c>
      <c r="Q89" s="163">
        <f t="shared" si="19"/>
        <v>0</v>
      </c>
      <c r="R89" s="702">
        <v>1020</v>
      </c>
      <c r="S89" s="702">
        <v>390</v>
      </c>
      <c r="T89" s="703">
        <v>850</v>
      </c>
      <c r="U89" s="101">
        <f t="shared" si="20"/>
        <v>0.33813000000000004</v>
      </c>
      <c r="V89" s="703">
        <v>61</v>
      </c>
      <c r="W89" s="1206"/>
      <c r="X89" s="1244"/>
      <c r="Z89" s="166"/>
    </row>
    <row r="90" spans="1:26" ht="14.25" customHeight="1">
      <c r="A90" s="206" t="s">
        <v>1048</v>
      </c>
      <c r="B90" s="207" t="s">
        <v>114</v>
      </c>
      <c r="C90" s="208" t="s">
        <v>114</v>
      </c>
      <c r="D90" s="208" t="s">
        <v>114</v>
      </c>
      <c r="E90" s="208" t="s">
        <v>114</v>
      </c>
      <c r="F90" s="208" t="s">
        <v>114</v>
      </c>
      <c r="G90" s="208" t="s">
        <v>1057</v>
      </c>
      <c r="H90" s="208">
        <v>48</v>
      </c>
      <c r="I90" s="800" t="s">
        <v>1349</v>
      </c>
      <c r="J90" s="107"/>
      <c r="K90" s="97"/>
      <c r="L90" s="467">
        <v>1066000</v>
      </c>
      <c r="M90" s="1228"/>
      <c r="N90" s="97"/>
      <c r="O90" s="162"/>
      <c r="P90" s="163">
        <f t="shared" si="18"/>
        <v>0</v>
      </c>
      <c r="Q90" s="163">
        <f t="shared" si="19"/>
        <v>0</v>
      </c>
      <c r="R90" s="702">
        <v>1320</v>
      </c>
      <c r="S90" s="702">
        <v>390</v>
      </c>
      <c r="T90" s="703">
        <v>850</v>
      </c>
      <c r="U90" s="101">
        <f t="shared" si="20"/>
        <v>0.43758000000000002</v>
      </c>
      <c r="V90" s="703">
        <v>79</v>
      </c>
      <c r="W90" s="1206"/>
      <c r="X90" s="1244"/>
      <c r="Z90" s="166"/>
    </row>
    <row r="91" spans="1:26" ht="14.25" customHeight="1">
      <c r="A91" s="206" t="s">
        <v>1049</v>
      </c>
      <c r="B91" s="207" t="s">
        <v>114</v>
      </c>
      <c r="C91" s="208" t="s">
        <v>114</v>
      </c>
      <c r="D91" s="208" t="s">
        <v>114</v>
      </c>
      <c r="E91" s="208" t="s">
        <v>114</v>
      </c>
      <c r="F91" s="208" t="s">
        <v>114</v>
      </c>
      <c r="G91" s="208" t="s">
        <v>1057</v>
      </c>
      <c r="H91" s="208">
        <v>51</v>
      </c>
      <c r="I91" s="800" t="s">
        <v>1349</v>
      </c>
      <c r="J91" s="107"/>
      <c r="K91" s="97"/>
      <c r="L91" s="467">
        <v>1267000</v>
      </c>
      <c r="M91" s="1228"/>
      <c r="N91" s="97"/>
      <c r="O91" s="162"/>
      <c r="P91" s="163">
        <f t="shared" si="18"/>
        <v>0</v>
      </c>
      <c r="Q91" s="163">
        <f t="shared" si="19"/>
        <v>0</v>
      </c>
      <c r="R91" s="702">
        <v>1320</v>
      </c>
      <c r="S91" s="702">
        <v>390</v>
      </c>
      <c r="T91" s="703">
        <v>850</v>
      </c>
      <c r="U91" s="101">
        <f t="shared" si="20"/>
        <v>0.43758000000000002</v>
      </c>
      <c r="V91" s="703">
        <v>82</v>
      </c>
      <c r="W91" s="1206"/>
      <c r="X91" s="1244"/>
      <c r="Z91" s="166"/>
    </row>
    <row r="92" spans="1:26" ht="14.25" customHeight="1" thickBot="1">
      <c r="A92" s="206" t="s">
        <v>1050</v>
      </c>
      <c r="B92" s="207" t="s">
        <v>114</v>
      </c>
      <c r="C92" s="208" t="s">
        <v>114</v>
      </c>
      <c r="D92" s="208" t="s">
        <v>114</v>
      </c>
      <c r="E92" s="208" t="s">
        <v>114</v>
      </c>
      <c r="F92" s="208" t="s">
        <v>114</v>
      </c>
      <c r="G92" s="208" t="s">
        <v>1057</v>
      </c>
      <c r="H92" s="208">
        <v>24</v>
      </c>
      <c r="I92" s="800" t="s">
        <v>1349</v>
      </c>
      <c r="J92" s="107"/>
      <c r="K92" s="97"/>
      <c r="L92" s="467">
        <v>1459000</v>
      </c>
      <c r="M92" s="1228"/>
      <c r="N92" s="97"/>
      <c r="O92" s="162"/>
      <c r="P92" s="163">
        <f t="shared" si="18"/>
        <v>0</v>
      </c>
      <c r="Q92" s="163">
        <f t="shared" si="19"/>
        <v>0</v>
      </c>
      <c r="R92" s="702">
        <v>1320</v>
      </c>
      <c r="S92" s="702">
        <v>390</v>
      </c>
      <c r="T92" s="703">
        <v>850</v>
      </c>
      <c r="U92" s="101">
        <f t="shared" si="20"/>
        <v>0.43758000000000002</v>
      </c>
      <c r="V92" s="703">
        <v>85</v>
      </c>
      <c r="W92" s="1206"/>
      <c r="X92" s="1244"/>
      <c r="Z92" s="166"/>
    </row>
    <row r="93" spans="1:26" s="574" customFormat="1" ht="36.75" customHeight="1" thickBot="1">
      <c r="A93" s="1476" t="s">
        <v>1097</v>
      </c>
      <c r="B93" s="1477"/>
      <c r="C93" s="1477"/>
      <c r="D93" s="1477"/>
      <c r="E93" s="1477"/>
      <c r="F93" s="1477"/>
      <c r="G93" s="1477"/>
      <c r="H93" s="1477"/>
      <c r="I93" s="1477"/>
      <c r="J93" s="755"/>
      <c r="K93" s="746"/>
      <c r="L93" s="631"/>
      <c r="M93" s="1228"/>
      <c r="N93" s="746"/>
      <c r="O93" s="745"/>
      <c r="P93" s="573"/>
      <c r="Q93" s="573"/>
      <c r="U93" s="575"/>
      <c r="W93" s="1206"/>
      <c r="X93" s="1244"/>
      <c r="Z93" s="576"/>
    </row>
    <row r="94" spans="1:26" ht="44.25" customHeight="1" thickBot="1">
      <c r="A94" s="1447" t="s">
        <v>1170</v>
      </c>
      <c r="B94" s="1448"/>
      <c r="C94" s="1448"/>
      <c r="D94" s="1448"/>
      <c r="E94" s="1448"/>
      <c r="F94" s="1448"/>
      <c r="G94" s="1448"/>
      <c r="H94" s="1448"/>
      <c r="I94" s="1448"/>
      <c r="J94" s="1449"/>
      <c r="K94" s="746"/>
      <c r="L94" s="469"/>
      <c r="M94" s="1228"/>
      <c r="N94" s="178"/>
      <c r="O94" s="162"/>
      <c r="P94" s="163"/>
      <c r="Q94" s="163"/>
      <c r="W94" s="1206"/>
      <c r="X94" s="1244"/>
      <c r="Z94" s="166"/>
    </row>
    <row r="95" spans="1:26" ht="12.75" customHeight="1">
      <c r="A95" s="57" t="s">
        <v>1098</v>
      </c>
      <c r="B95" s="362">
        <v>2.2000000000000002</v>
      </c>
      <c r="C95" s="417">
        <v>2.4</v>
      </c>
      <c r="D95" s="415">
        <v>50</v>
      </c>
      <c r="E95" s="563">
        <v>414</v>
      </c>
      <c r="F95" s="415">
        <v>23</v>
      </c>
      <c r="G95" s="418" t="s">
        <v>1159</v>
      </c>
      <c r="H95" s="362">
        <v>17</v>
      </c>
      <c r="I95" s="800" t="s">
        <v>1349</v>
      </c>
      <c r="J95" s="797"/>
      <c r="K95" s="746"/>
      <c r="L95" s="467">
        <v>143000</v>
      </c>
      <c r="M95" s="1228"/>
      <c r="N95" s="594"/>
      <c r="O95" s="162"/>
      <c r="P95" s="163">
        <f t="shared" ref="P95:P114" si="21">IF(OR(U95="",J95=""),0,J95*U95)</f>
        <v>0</v>
      </c>
      <c r="Q95" s="163">
        <f t="shared" ref="Q95:Q114" si="22">IF(OR(V95="",J95=""),0,J95*V95)</f>
        <v>0</v>
      </c>
      <c r="R95" s="298">
        <v>675</v>
      </c>
      <c r="S95" s="298">
        <v>285</v>
      </c>
      <c r="T95" s="298">
        <v>675</v>
      </c>
      <c r="U95" s="300">
        <f>(R95/1000)*(S95/1000)*(T95/1000)</f>
        <v>0.12985312500000001</v>
      </c>
      <c r="V95" s="629">
        <v>20</v>
      </c>
      <c r="W95" s="1206"/>
      <c r="X95" s="1244"/>
      <c r="Z95" s="166"/>
    </row>
    <row r="96" spans="1:26" ht="12.75" customHeight="1">
      <c r="A96" s="57" t="s">
        <v>1099</v>
      </c>
      <c r="B96" s="362">
        <v>2.8</v>
      </c>
      <c r="C96" s="417">
        <v>3.2</v>
      </c>
      <c r="D96" s="415">
        <v>50</v>
      </c>
      <c r="E96" s="563">
        <v>414</v>
      </c>
      <c r="F96" s="415">
        <v>23</v>
      </c>
      <c r="G96" s="418" t="s">
        <v>1159</v>
      </c>
      <c r="H96" s="362">
        <v>17</v>
      </c>
      <c r="I96" s="800" t="s">
        <v>1349</v>
      </c>
      <c r="J96" s="793"/>
      <c r="K96" s="195"/>
      <c r="L96" s="467">
        <v>144000</v>
      </c>
      <c r="M96" s="1228"/>
      <c r="N96" s="594"/>
      <c r="O96" s="162"/>
      <c r="P96" s="163">
        <f t="shared" si="21"/>
        <v>0</v>
      </c>
      <c r="Q96" s="163">
        <f t="shared" si="22"/>
        <v>0</v>
      </c>
      <c r="R96" s="298">
        <v>675</v>
      </c>
      <c r="S96" s="298">
        <v>285</v>
      </c>
      <c r="T96" s="298">
        <v>675</v>
      </c>
      <c r="U96" s="300">
        <f>(R96/1000)*(S96/1000)*(T96/1000)</f>
        <v>0.12985312500000001</v>
      </c>
      <c r="V96" s="629">
        <v>20</v>
      </c>
      <c r="W96" s="1206"/>
      <c r="X96" s="1244"/>
      <c r="Z96" s="166"/>
    </row>
    <row r="97" spans="1:26" ht="12.75" customHeight="1">
      <c r="A97" s="57" t="s">
        <v>1100</v>
      </c>
      <c r="B97" s="362">
        <v>3.6</v>
      </c>
      <c r="C97" s="417">
        <v>4</v>
      </c>
      <c r="D97" s="415">
        <v>56</v>
      </c>
      <c r="E97" s="563">
        <v>521</v>
      </c>
      <c r="F97" s="415">
        <v>29</v>
      </c>
      <c r="G97" s="418" t="s">
        <v>1159</v>
      </c>
      <c r="H97" s="362">
        <v>18.5</v>
      </c>
      <c r="I97" s="800" t="s">
        <v>1349</v>
      </c>
      <c r="J97" s="793"/>
      <c r="K97" s="199"/>
      <c r="L97" s="467">
        <v>153000</v>
      </c>
      <c r="M97" s="1228"/>
      <c r="N97" s="594"/>
      <c r="O97" s="162"/>
      <c r="P97" s="163">
        <f t="shared" si="21"/>
        <v>0</v>
      </c>
      <c r="Q97" s="163">
        <f t="shared" si="22"/>
        <v>0</v>
      </c>
      <c r="R97" s="298">
        <v>675</v>
      </c>
      <c r="S97" s="298">
        <v>285</v>
      </c>
      <c r="T97" s="298">
        <v>675</v>
      </c>
      <c r="U97" s="300">
        <f>(R97/1000)*(S97/1000)*(T97/1000)</f>
        <v>0.12985312500000001</v>
      </c>
      <c r="V97" s="629">
        <v>21.5</v>
      </c>
      <c r="W97" s="1206"/>
      <c r="X97" s="1244"/>
      <c r="Z97" s="166"/>
    </row>
    <row r="98" spans="1:26" ht="12.75" customHeight="1" thickBot="1">
      <c r="A98" s="57" t="s">
        <v>1101</v>
      </c>
      <c r="B98" s="362">
        <v>4.5</v>
      </c>
      <c r="C98" s="417">
        <v>5</v>
      </c>
      <c r="D98" s="415">
        <v>56</v>
      </c>
      <c r="E98" s="563">
        <v>521</v>
      </c>
      <c r="F98" s="415">
        <v>29</v>
      </c>
      <c r="G98" s="418" t="s">
        <v>1159</v>
      </c>
      <c r="H98" s="362">
        <v>18.5</v>
      </c>
      <c r="I98" s="800" t="s">
        <v>1349</v>
      </c>
      <c r="J98" s="796"/>
      <c r="K98" s="746"/>
      <c r="L98" s="467">
        <v>164000</v>
      </c>
      <c r="M98" s="1228"/>
      <c r="N98" s="594"/>
      <c r="O98" s="162"/>
      <c r="P98" s="163">
        <f t="shared" si="21"/>
        <v>0</v>
      </c>
      <c r="Q98" s="163">
        <f t="shared" si="22"/>
        <v>0</v>
      </c>
      <c r="R98" s="298">
        <v>675</v>
      </c>
      <c r="S98" s="298">
        <v>285</v>
      </c>
      <c r="T98" s="298">
        <v>675</v>
      </c>
      <c r="U98" s="300">
        <f>(R98/1000)*(S98/1000)*(T98/1000)</f>
        <v>0.12985312500000001</v>
      </c>
      <c r="V98" s="629">
        <v>21.5</v>
      </c>
      <c r="W98" s="1206"/>
      <c r="X98" s="1244"/>
      <c r="Z98" s="166"/>
    </row>
    <row r="99" spans="1:26" s="574" customFormat="1" ht="44.25" customHeight="1" thickBot="1">
      <c r="A99" s="1447" t="s">
        <v>1171</v>
      </c>
      <c r="B99" s="1448"/>
      <c r="C99" s="1448"/>
      <c r="D99" s="1448"/>
      <c r="E99" s="1448"/>
      <c r="F99" s="1448"/>
      <c r="G99" s="1448"/>
      <c r="H99" s="1448"/>
      <c r="I99" s="1448"/>
      <c r="J99" s="1449"/>
      <c r="K99" s="196"/>
      <c r="L99" s="468"/>
      <c r="M99" s="1228"/>
      <c r="N99" s="759"/>
      <c r="O99" s="758"/>
      <c r="P99" s="573">
        <f t="shared" si="21"/>
        <v>0</v>
      </c>
      <c r="Q99" s="573">
        <f t="shared" si="22"/>
        <v>0</v>
      </c>
      <c r="U99" s="575">
        <f t="shared" ref="U99:U109" si="23">(R99/1000)*(S99/1000)*(T99/1000)</f>
        <v>0</v>
      </c>
      <c r="W99" s="1206"/>
      <c r="X99" s="1244"/>
      <c r="Z99" s="576"/>
    </row>
    <row r="100" spans="1:26" ht="12.75" customHeight="1">
      <c r="A100" s="58" t="s">
        <v>1102</v>
      </c>
      <c r="B100" s="362">
        <v>2.8</v>
      </c>
      <c r="C100" s="747">
        <v>3.2</v>
      </c>
      <c r="D100" s="36">
        <v>80</v>
      </c>
      <c r="E100" s="36">
        <v>764</v>
      </c>
      <c r="F100" s="36">
        <v>30</v>
      </c>
      <c r="G100" s="94" t="s">
        <v>141</v>
      </c>
      <c r="H100" s="749">
        <v>21.5</v>
      </c>
      <c r="I100" s="800" t="s">
        <v>1349</v>
      </c>
      <c r="J100" s="797"/>
      <c r="K100" s="746"/>
      <c r="L100" s="467">
        <v>154000</v>
      </c>
      <c r="M100" s="1228"/>
      <c r="N100" s="595"/>
      <c r="O100" s="162"/>
      <c r="P100" s="163">
        <f t="shared" si="21"/>
        <v>0</v>
      </c>
      <c r="Q100" s="163">
        <f t="shared" si="22"/>
        <v>0</v>
      </c>
      <c r="R100" s="298">
        <v>955</v>
      </c>
      <c r="S100" s="298">
        <v>260</v>
      </c>
      <c r="T100" s="298">
        <v>955</v>
      </c>
      <c r="U100" s="214">
        <f t="shared" si="23"/>
        <v>0.23712649999999999</v>
      </c>
      <c r="V100" s="629">
        <v>26.7</v>
      </c>
      <c r="W100" s="1206"/>
      <c r="X100" s="1244"/>
      <c r="Z100" s="166"/>
    </row>
    <row r="101" spans="1:26" ht="12.75" customHeight="1">
      <c r="A101" s="58" t="s">
        <v>1103</v>
      </c>
      <c r="B101" s="362">
        <v>3.6</v>
      </c>
      <c r="C101" s="747">
        <v>4</v>
      </c>
      <c r="D101" s="36">
        <v>80</v>
      </c>
      <c r="E101" s="36">
        <v>764</v>
      </c>
      <c r="F101" s="36">
        <v>30</v>
      </c>
      <c r="G101" s="94" t="s">
        <v>141</v>
      </c>
      <c r="H101" s="749">
        <v>21.5</v>
      </c>
      <c r="I101" s="800" t="s">
        <v>1349</v>
      </c>
      <c r="J101" s="793"/>
      <c r="K101" s="198"/>
      <c r="L101" s="467">
        <v>158000</v>
      </c>
      <c r="M101" s="1228"/>
      <c r="N101" s="595"/>
      <c r="O101" s="162"/>
      <c r="P101" s="163">
        <f t="shared" si="21"/>
        <v>0</v>
      </c>
      <c r="Q101" s="163">
        <f t="shared" si="22"/>
        <v>0</v>
      </c>
      <c r="R101" s="298">
        <v>955</v>
      </c>
      <c r="S101" s="298">
        <v>260</v>
      </c>
      <c r="T101" s="298">
        <v>955</v>
      </c>
      <c r="U101" s="214">
        <f t="shared" si="23"/>
        <v>0.23712649999999999</v>
      </c>
      <c r="V101" s="629">
        <v>26.7</v>
      </c>
      <c r="W101" s="1206"/>
      <c r="X101" s="1244"/>
      <c r="Z101" s="166"/>
    </row>
    <row r="102" spans="1:26" ht="12.75" customHeight="1">
      <c r="A102" s="58" t="s">
        <v>1104</v>
      </c>
      <c r="B102" s="362">
        <v>4.5</v>
      </c>
      <c r="C102" s="747">
        <v>5</v>
      </c>
      <c r="D102" s="36">
        <v>88</v>
      </c>
      <c r="E102" s="36">
        <v>905</v>
      </c>
      <c r="F102" s="36">
        <v>33</v>
      </c>
      <c r="G102" s="94" t="s">
        <v>141</v>
      </c>
      <c r="H102" s="749">
        <v>23.7</v>
      </c>
      <c r="I102" s="800" t="s">
        <v>1349</v>
      </c>
      <c r="J102" s="793"/>
      <c r="K102" s="196"/>
      <c r="L102" s="467">
        <v>179000</v>
      </c>
      <c r="M102" s="1228"/>
      <c r="N102" s="595"/>
      <c r="O102" s="162"/>
      <c r="P102" s="163">
        <f t="shared" si="21"/>
        <v>0</v>
      </c>
      <c r="Q102" s="163">
        <f t="shared" si="22"/>
        <v>0</v>
      </c>
      <c r="R102" s="298">
        <v>955</v>
      </c>
      <c r="S102" s="298">
        <v>260</v>
      </c>
      <c r="T102" s="298">
        <v>955</v>
      </c>
      <c r="U102" s="214">
        <f t="shared" si="23"/>
        <v>0.23712649999999999</v>
      </c>
      <c r="V102" s="629">
        <v>28.9</v>
      </c>
      <c r="W102" s="1206"/>
      <c r="X102" s="1244"/>
      <c r="Z102" s="166"/>
    </row>
    <row r="103" spans="1:26" ht="12.75" customHeight="1">
      <c r="A103" s="58" t="s">
        <v>1105</v>
      </c>
      <c r="B103" s="362">
        <v>5.6</v>
      </c>
      <c r="C103" s="747">
        <v>6.3</v>
      </c>
      <c r="D103" s="36">
        <v>88</v>
      </c>
      <c r="E103" s="36">
        <v>905</v>
      </c>
      <c r="F103" s="36">
        <v>33</v>
      </c>
      <c r="G103" s="94" t="s">
        <v>141</v>
      </c>
      <c r="H103" s="749">
        <v>23.7</v>
      </c>
      <c r="I103" s="800" t="s">
        <v>1349</v>
      </c>
      <c r="J103" s="793"/>
      <c r="K103" s="746"/>
      <c r="L103" s="467">
        <v>185000</v>
      </c>
      <c r="M103" s="1228"/>
      <c r="N103" s="595"/>
      <c r="O103" s="162"/>
      <c r="P103" s="163">
        <f t="shared" si="21"/>
        <v>0</v>
      </c>
      <c r="Q103" s="163">
        <f t="shared" si="22"/>
        <v>0</v>
      </c>
      <c r="R103" s="298">
        <v>955</v>
      </c>
      <c r="S103" s="298">
        <v>260</v>
      </c>
      <c r="T103" s="298">
        <v>955</v>
      </c>
      <c r="U103" s="214">
        <f t="shared" si="23"/>
        <v>0.23712649999999999</v>
      </c>
      <c r="V103" s="629">
        <v>28.9</v>
      </c>
      <c r="W103" s="1206"/>
      <c r="X103" s="1244"/>
      <c r="Z103" s="166"/>
    </row>
    <row r="104" spans="1:26" ht="12.75" customHeight="1">
      <c r="A104" s="58" t="s">
        <v>1106</v>
      </c>
      <c r="B104" s="362">
        <v>7.1</v>
      </c>
      <c r="C104" s="747">
        <v>8</v>
      </c>
      <c r="D104" s="36">
        <v>88</v>
      </c>
      <c r="E104" s="36">
        <v>950</v>
      </c>
      <c r="F104" s="36">
        <v>35</v>
      </c>
      <c r="G104" s="94" t="s">
        <v>141</v>
      </c>
      <c r="H104" s="749">
        <v>23.7</v>
      </c>
      <c r="I104" s="800" t="s">
        <v>1349</v>
      </c>
      <c r="J104" s="793"/>
      <c r="K104" s="746"/>
      <c r="L104" s="467">
        <v>233000</v>
      </c>
      <c r="M104" s="1228"/>
      <c r="N104" s="595"/>
      <c r="O104" s="162"/>
      <c r="P104" s="163">
        <f t="shared" si="21"/>
        <v>0</v>
      </c>
      <c r="Q104" s="163">
        <f t="shared" si="22"/>
        <v>0</v>
      </c>
      <c r="R104" s="298">
        <v>955</v>
      </c>
      <c r="S104" s="298">
        <v>260</v>
      </c>
      <c r="T104" s="298">
        <v>955</v>
      </c>
      <c r="U104" s="214">
        <f t="shared" si="23"/>
        <v>0.23712649999999999</v>
      </c>
      <c r="V104" s="629">
        <v>28.9</v>
      </c>
      <c r="W104" s="1206"/>
      <c r="X104" s="1244"/>
      <c r="Z104" s="166"/>
    </row>
    <row r="105" spans="1:26" ht="12.75" customHeight="1">
      <c r="A105" s="58" t="s">
        <v>1107</v>
      </c>
      <c r="B105" s="362">
        <v>8</v>
      </c>
      <c r="C105" s="747">
        <v>9</v>
      </c>
      <c r="D105" s="36">
        <v>110</v>
      </c>
      <c r="E105" s="36">
        <v>1200</v>
      </c>
      <c r="F105" s="36">
        <v>37</v>
      </c>
      <c r="G105" s="94" t="s">
        <v>141</v>
      </c>
      <c r="H105" s="749">
        <v>23.7</v>
      </c>
      <c r="I105" s="800" t="s">
        <v>1349</v>
      </c>
      <c r="J105" s="793"/>
      <c r="K105" s="746"/>
      <c r="L105" s="467">
        <v>238000</v>
      </c>
      <c r="M105" s="1228"/>
      <c r="N105" s="595"/>
      <c r="O105" s="162"/>
      <c r="P105" s="163">
        <f t="shared" si="21"/>
        <v>0</v>
      </c>
      <c r="Q105" s="163">
        <f t="shared" si="22"/>
        <v>0</v>
      </c>
      <c r="R105" s="298">
        <v>955</v>
      </c>
      <c r="S105" s="298">
        <v>260</v>
      </c>
      <c r="T105" s="298">
        <v>955</v>
      </c>
      <c r="U105" s="214">
        <f t="shared" si="23"/>
        <v>0.23712649999999999</v>
      </c>
      <c r="V105" s="629">
        <v>28.9</v>
      </c>
      <c r="W105" s="1206"/>
      <c r="X105" s="1244"/>
      <c r="Z105" s="166"/>
    </row>
    <row r="106" spans="1:26" ht="12.75" customHeight="1">
      <c r="A106" s="58" t="s">
        <v>1108</v>
      </c>
      <c r="B106" s="362">
        <v>9</v>
      </c>
      <c r="C106" s="747">
        <v>10</v>
      </c>
      <c r="D106" s="36">
        <v>140</v>
      </c>
      <c r="E106" s="36">
        <v>1332</v>
      </c>
      <c r="F106" s="36">
        <v>38</v>
      </c>
      <c r="G106" s="94" t="s">
        <v>143</v>
      </c>
      <c r="H106" s="749">
        <v>28.7</v>
      </c>
      <c r="I106" s="800" t="s">
        <v>1349</v>
      </c>
      <c r="J106" s="793"/>
      <c r="K106" s="746"/>
      <c r="L106" s="467">
        <v>245000</v>
      </c>
      <c r="M106" s="1228"/>
      <c r="N106" s="595"/>
      <c r="O106" s="162"/>
      <c r="P106" s="163">
        <f t="shared" si="21"/>
        <v>0</v>
      </c>
      <c r="Q106" s="163">
        <f t="shared" si="22"/>
        <v>0</v>
      </c>
      <c r="R106" s="298">
        <v>955</v>
      </c>
      <c r="S106" s="298">
        <v>330</v>
      </c>
      <c r="T106" s="298">
        <v>955</v>
      </c>
      <c r="U106" s="214">
        <f t="shared" si="23"/>
        <v>0.30096824999999999</v>
      </c>
      <c r="V106" s="629">
        <v>34.1</v>
      </c>
      <c r="W106" s="1206"/>
      <c r="X106" s="1244"/>
      <c r="Z106" s="166"/>
    </row>
    <row r="107" spans="1:26" ht="12.75" customHeight="1">
      <c r="A107" s="58" t="s">
        <v>1109</v>
      </c>
      <c r="B107" s="362">
        <v>10</v>
      </c>
      <c r="C107" s="747">
        <v>11</v>
      </c>
      <c r="D107" s="36">
        <v>165</v>
      </c>
      <c r="E107" s="36">
        <v>1651</v>
      </c>
      <c r="F107" s="36">
        <v>40</v>
      </c>
      <c r="G107" s="94" t="s">
        <v>143</v>
      </c>
      <c r="H107" s="749">
        <v>28.7</v>
      </c>
      <c r="I107" s="800" t="s">
        <v>1349</v>
      </c>
      <c r="J107" s="793"/>
      <c r="K107" s="746"/>
      <c r="L107" s="467">
        <v>262000</v>
      </c>
      <c r="M107" s="1228"/>
      <c r="N107" s="595"/>
      <c r="O107" s="162"/>
      <c r="P107" s="163">
        <f t="shared" si="21"/>
        <v>0</v>
      </c>
      <c r="Q107" s="163">
        <f t="shared" si="22"/>
        <v>0</v>
      </c>
      <c r="R107" s="298">
        <v>955</v>
      </c>
      <c r="S107" s="298">
        <v>330</v>
      </c>
      <c r="T107" s="298">
        <v>955</v>
      </c>
      <c r="U107" s="214">
        <f t="shared" si="23"/>
        <v>0.30096824999999999</v>
      </c>
      <c r="V107" s="629">
        <v>34.1</v>
      </c>
      <c r="W107" s="1206"/>
      <c r="X107" s="1244"/>
      <c r="Z107" s="166"/>
    </row>
    <row r="108" spans="1:26" ht="12.75" customHeight="1">
      <c r="A108" s="58" t="s">
        <v>1110</v>
      </c>
      <c r="B108" s="362">
        <v>11.2</v>
      </c>
      <c r="C108" s="747">
        <v>12.5</v>
      </c>
      <c r="D108" s="36">
        <v>165</v>
      </c>
      <c r="E108" s="36">
        <v>1651</v>
      </c>
      <c r="F108" s="36">
        <v>40</v>
      </c>
      <c r="G108" s="94" t="s">
        <v>143</v>
      </c>
      <c r="H108" s="749">
        <v>28.7</v>
      </c>
      <c r="I108" s="800" t="s">
        <v>1349</v>
      </c>
      <c r="J108" s="793"/>
      <c r="K108" s="746"/>
      <c r="L108" s="467">
        <v>304000</v>
      </c>
      <c r="M108" s="1228"/>
      <c r="N108" s="595"/>
      <c r="O108" s="162"/>
      <c r="P108" s="163">
        <f t="shared" si="21"/>
        <v>0</v>
      </c>
      <c r="Q108" s="163">
        <f t="shared" si="22"/>
        <v>0</v>
      </c>
      <c r="R108" s="298">
        <v>955</v>
      </c>
      <c r="S108" s="298">
        <v>330</v>
      </c>
      <c r="T108" s="298">
        <v>955</v>
      </c>
      <c r="U108" s="214">
        <f t="shared" si="23"/>
        <v>0.30096824999999999</v>
      </c>
      <c r="V108" s="629">
        <v>34.1</v>
      </c>
      <c r="W108" s="1206"/>
      <c r="X108" s="1244"/>
      <c r="Z108" s="166"/>
    </row>
    <row r="109" spans="1:26" ht="12.75" customHeight="1">
      <c r="A109" s="58" t="s">
        <v>1111</v>
      </c>
      <c r="B109" s="362">
        <v>14</v>
      </c>
      <c r="C109" s="747">
        <v>16</v>
      </c>
      <c r="D109" s="36">
        <v>176</v>
      </c>
      <c r="E109" s="36">
        <v>1658</v>
      </c>
      <c r="F109" s="36">
        <v>39</v>
      </c>
      <c r="G109" s="94" t="s">
        <v>143</v>
      </c>
      <c r="H109" s="749">
        <v>30.9</v>
      </c>
      <c r="I109" s="800" t="s">
        <v>1349</v>
      </c>
      <c r="J109" s="938"/>
      <c r="K109" s="746"/>
      <c r="L109" s="467">
        <v>315000</v>
      </c>
      <c r="M109" s="1228"/>
      <c r="N109" s="595"/>
      <c r="O109" s="162"/>
      <c r="P109" s="163">
        <f t="shared" si="21"/>
        <v>0</v>
      </c>
      <c r="Q109" s="163">
        <f t="shared" si="22"/>
        <v>0</v>
      </c>
      <c r="R109" s="298">
        <v>955</v>
      </c>
      <c r="S109" s="298">
        <v>330</v>
      </c>
      <c r="T109" s="298">
        <v>955</v>
      </c>
      <c r="U109" s="214">
        <f t="shared" si="23"/>
        <v>0.30096824999999999</v>
      </c>
      <c r="V109" s="629">
        <v>36.299999999999997</v>
      </c>
      <c r="W109" s="1206"/>
      <c r="X109" s="1244"/>
      <c r="Z109" s="166"/>
    </row>
    <row r="110" spans="1:26" ht="12.75" customHeight="1" thickBot="1">
      <c r="A110" s="58" t="s">
        <v>1468</v>
      </c>
      <c r="B110" s="362">
        <v>16</v>
      </c>
      <c r="C110" s="922">
        <v>18</v>
      </c>
      <c r="D110" s="36">
        <v>176</v>
      </c>
      <c r="E110" s="36">
        <v>1658</v>
      </c>
      <c r="F110" s="36">
        <v>39</v>
      </c>
      <c r="G110" s="94" t="s">
        <v>143</v>
      </c>
      <c r="H110" s="922">
        <v>30.9</v>
      </c>
      <c r="I110" s="800" t="s">
        <v>1349</v>
      </c>
      <c r="J110" s="937"/>
      <c r="K110" s="921"/>
      <c r="L110" s="467">
        <v>393000</v>
      </c>
      <c r="M110" s="1228"/>
      <c r="N110" s="595"/>
      <c r="O110" s="162"/>
      <c r="P110" s="163">
        <f t="shared" si="21"/>
        <v>0</v>
      </c>
      <c r="Q110" s="163">
        <f t="shared" si="22"/>
        <v>0</v>
      </c>
      <c r="R110" s="298">
        <v>955</v>
      </c>
      <c r="S110" s="298">
        <v>330</v>
      </c>
      <c r="T110" s="298">
        <v>955</v>
      </c>
      <c r="U110" s="214">
        <f t="shared" ref="U110" si="24">(R110/1000)*(S110/1000)*(T110/1000)</f>
        <v>0.30096824999999999</v>
      </c>
      <c r="V110" s="629">
        <v>37.299999999999997</v>
      </c>
      <c r="W110" s="1206"/>
      <c r="X110" s="1244"/>
      <c r="Z110" s="166"/>
    </row>
    <row r="111" spans="1:26" ht="18" customHeight="1" thickBot="1">
      <c r="A111" s="1465" t="s">
        <v>863</v>
      </c>
      <c r="B111" s="1466"/>
      <c r="C111" s="1466"/>
      <c r="D111" s="1466"/>
      <c r="E111" s="1466"/>
      <c r="F111" s="1466"/>
      <c r="G111" s="1466"/>
      <c r="H111" s="1466"/>
      <c r="I111" s="1466"/>
      <c r="J111" s="1467"/>
      <c r="K111" s="746"/>
      <c r="L111" s="465"/>
      <c r="M111" s="1228"/>
      <c r="N111" s="746"/>
      <c r="O111" s="162"/>
      <c r="P111" s="163">
        <f t="shared" si="21"/>
        <v>0</v>
      </c>
      <c r="Q111" s="163">
        <f t="shared" si="22"/>
        <v>0</v>
      </c>
      <c r="W111" s="1206"/>
      <c r="X111" s="1244"/>
      <c r="Z111" s="166"/>
    </row>
    <row r="112" spans="1:26" s="74" customFormat="1" ht="21.75" customHeight="1">
      <c r="A112" s="1036" t="s">
        <v>904</v>
      </c>
      <c r="B112" s="1488" t="s">
        <v>1169</v>
      </c>
      <c r="C112" s="1488"/>
      <c r="D112" s="1488"/>
      <c r="E112" s="1488"/>
      <c r="F112" s="1488"/>
      <c r="G112" s="351" t="s">
        <v>295</v>
      </c>
      <c r="H112" s="990">
        <v>2.5</v>
      </c>
      <c r="I112" s="1037" t="s">
        <v>1349</v>
      </c>
      <c r="J112" s="1038"/>
      <c r="K112" s="196"/>
      <c r="L112" s="467">
        <v>30000</v>
      </c>
      <c r="M112" s="1228"/>
      <c r="N112" s="985"/>
      <c r="O112" s="162"/>
      <c r="P112" s="163">
        <f t="shared" si="21"/>
        <v>0</v>
      </c>
      <c r="Q112" s="163">
        <f t="shared" si="22"/>
        <v>0</v>
      </c>
      <c r="R112" s="74">
        <v>715</v>
      </c>
      <c r="S112" s="74">
        <v>123</v>
      </c>
      <c r="T112" s="74">
        <v>715</v>
      </c>
      <c r="U112" s="965">
        <f t="shared" ref="U112:U114" si="25">(R112/1000)*(S112/1000)*(T112/1000)</f>
        <v>6.2880674999999997E-2</v>
      </c>
      <c r="V112" s="966">
        <v>4.5</v>
      </c>
      <c r="W112" s="1206"/>
      <c r="X112" s="1244"/>
      <c r="Z112" s="968"/>
    </row>
    <row r="113" spans="1:26" s="74" customFormat="1" ht="24" customHeight="1">
      <c r="A113" s="1039" t="s">
        <v>865</v>
      </c>
      <c r="B113" s="1478" t="s">
        <v>1180</v>
      </c>
      <c r="C113" s="1478"/>
      <c r="D113" s="1478"/>
      <c r="E113" s="1478"/>
      <c r="F113" s="1478"/>
      <c r="G113" s="94" t="s">
        <v>1491</v>
      </c>
      <c r="H113" s="41">
        <v>5.8</v>
      </c>
      <c r="I113" s="929" t="s">
        <v>1349</v>
      </c>
      <c r="J113" s="690"/>
      <c r="K113" s="985"/>
      <c r="L113" s="467">
        <v>44000</v>
      </c>
      <c r="M113" s="1228"/>
      <c r="N113" s="985"/>
      <c r="O113" s="162"/>
      <c r="P113" s="163">
        <f t="shared" si="21"/>
        <v>0</v>
      </c>
      <c r="Q113" s="163">
        <f t="shared" si="22"/>
        <v>0</v>
      </c>
      <c r="R113" s="74">
        <v>1035</v>
      </c>
      <c r="S113" s="969">
        <v>89</v>
      </c>
      <c r="T113" s="74">
        <v>1035</v>
      </c>
      <c r="U113" s="965">
        <f t="shared" si="25"/>
        <v>9.533902499999998E-2</v>
      </c>
      <c r="V113" s="970">
        <v>7.9</v>
      </c>
      <c r="W113" s="1206"/>
      <c r="X113" s="1244"/>
      <c r="Z113" s="968"/>
    </row>
    <row r="114" spans="1:26" s="74" customFormat="1" ht="35.25" customHeight="1" thickBot="1">
      <c r="A114" s="971" t="s">
        <v>1492</v>
      </c>
      <c r="B114" s="1464" t="s">
        <v>1493</v>
      </c>
      <c r="C114" s="1464"/>
      <c r="D114" s="1464"/>
      <c r="E114" s="1464"/>
      <c r="F114" s="1464"/>
      <c r="G114" s="344" t="s">
        <v>1491</v>
      </c>
      <c r="H114" s="961">
        <v>5.8</v>
      </c>
      <c r="I114" s="972" t="s">
        <v>1349</v>
      </c>
      <c r="J114" s="438"/>
      <c r="K114" s="958"/>
      <c r="L114" s="467">
        <v>74000</v>
      </c>
      <c r="M114" s="1228"/>
      <c r="N114" s="958"/>
      <c r="O114" s="162"/>
      <c r="P114" s="163">
        <f t="shared" si="21"/>
        <v>0</v>
      </c>
      <c r="Q114" s="163">
        <f t="shared" si="22"/>
        <v>0</v>
      </c>
      <c r="R114" s="74">
        <v>1035</v>
      </c>
      <c r="S114" s="969">
        <v>89</v>
      </c>
      <c r="T114" s="74">
        <v>1035</v>
      </c>
      <c r="U114" s="965">
        <f t="shared" si="25"/>
        <v>9.533902499999998E-2</v>
      </c>
      <c r="V114" s="970">
        <v>7.9</v>
      </c>
      <c r="W114" s="1206"/>
      <c r="X114" s="1244"/>
      <c r="Z114" s="968"/>
    </row>
    <row r="115" spans="1:26" ht="42.75" customHeight="1" thickBot="1">
      <c r="A115" s="1447" t="s">
        <v>1172</v>
      </c>
      <c r="B115" s="1448"/>
      <c r="C115" s="1448"/>
      <c r="D115" s="1448"/>
      <c r="E115" s="1448"/>
      <c r="F115" s="1448"/>
      <c r="G115" s="1448"/>
      <c r="H115" s="1448"/>
      <c r="I115" s="1448"/>
      <c r="J115" s="1449"/>
      <c r="K115" s="746"/>
      <c r="L115" s="465"/>
      <c r="M115" s="1228"/>
      <c r="N115" s="178"/>
      <c r="O115" s="162"/>
      <c r="P115" s="163"/>
      <c r="Q115" s="163"/>
      <c r="W115" s="1206"/>
      <c r="X115" s="1244"/>
    </row>
    <row r="116" spans="1:26" ht="12.75" customHeight="1">
      <c r="A116" s="57" t="s">
        <v>1112</v>
      </c>
      <c r="B116" s="37">
        <v>1.8</v>
      </c>
      <c r="C116" s="417">
        <v>2.2000000000000002</v>
      </c>
      <c r="D116" s="414">
        <v>41</v>
      </c>
      <c r="E116" s="37">
        <v>523</v>
      </c>
      <c r="F116" s="414">
        <v>30</v>
      </c>
      <c r="G116" s="418" t="s">
        <v>290</v>
      </c>
      <c r="H116" s="37">
        <v>12.5</v>
      </c>
      <c r="I116" s="800" t="s">
        <v>1349</v>
      </c>
      <c r="J116" s="797"/>
      <c r="K116" s="196"/>
      <c r="L116" s="467">
        <v>168000</v>
      </c>
      <c r="M116" s="1228"/>
      <c r="N116" s="595"/>
      <c r="O116" s="162"/>
      <c r="P116" s="163">
        <f t="shared" ref="P116:P122" si="26">IF(OR(U116="",J116=""),0,J116*U116)</f>
        <v>0</v>
      </c>
      <c r="Q116" s="163">
        <f t="shared" ref="Q116:Q122" si="27">IF(OR(V116="",J116=""),0,J116*V116)</f>
        <v>0</v>
      </c>
      <c r="R116" s="299">
        <v>1155</v>
      </c>
      <c r="S116" s="299">
        <v>245</v>
      </c>
      <c r="T116" s="298">
        <v>490</v>
      </c>
      <c r="U116" s="216">
        <f t="shared" ref="U116:U122" si="28">(R116/1000)*(S116/1000)*(T116/1000)</f>
        <v>0.13865775</v>
      </c>
      <c r="V116" s="629">
        <v>16</v>
      </c>
      <c r="W116" s="1206"/>
      <c r="X116" s="1244"/>
    </row>
    <row r="117" spans="1:26" ht="12.75" customHeight="1">
      <c r="A117" s="57" t="s">
        <v>1113</v>
      </c>
      <c r="B117" s="37">
        <v>2.2000000000000002</v>
      </c>
      <c r="C117" s="417">
        <v>2.6</v>
      </c>
      <c r="D117" s="414">
        <v>41</v>
      </c>
      <c r="E117" s="37">
        <v>523</v>
      </c>
      <c r="F117" s="414">
        <v>30</v>
      </c>
      <c r="G117" s="418" t="s">
        <v>290</v>
      </c>
      <c r="H117" s="37">
        <v>12.5</v>
      </c>
      <c r="I117" s="800" t="s">
        <v>1349</v>
      </c>
      <c r="J117" s="793"/>
      <c r="K117" s="746"/>
      <c r="L117" s="467">
        <v>181000</v>
      </c>
      <c r="M117" s="1228"/>
      <c r="N117" s="595"/>
      <c r="O117" s="162"/>
      <c r="P117" s="163">
        <f t="shared" si="26"/>
        <v>0</v>
      </c>
      <c r="Q117" s="163">
        <f t="shared" si="27"/>
        <v>0</v>
      </c>
      <c r="R117" s="299">
        <v>1155</v>
      </c>
      <c r="S117" s="299">
        <v>245</v>
      </c>
      <c r="T117" s="298">
        <v>490</v>
      </c>
      <c r="U117" s="216">
        <f t="shared" si="28"/>
        <v>0.13865775</v>
      </c>
      <c r="V117" s="629">
        <v>16</v>
      </c>
      <c r="W117" s="1206"/>
      <c r="X117" s="1244"/>
    </row>
    <row r="118" spans="1:26" ht="12.75" customHeight="1">
      <c r="A118" s="57" t="s">
        <v>1114</v>
      </c>
      <c r="B118" s="37">
        <v>2.8</v>
      </c>
      <c r="C118" s="417">
        <v>3.2</v>
      </c>
      <c r="D118" s="414">
        <v>41</v>
      </c>
      <c r="E118" s="37">
        <v>573</v>
      </c>
      <c r="F118" s="414">
        <v>34</v>
      </c>
      <c r="G118" s="418" t="s">
        <v>290</v>
      </c>
      <c r="H118" s="362">
        <v>13</v>
      </c>
      <c r="I118" s="800" t="s">
        <v>1349</v>
      </c>
      <c r="J118" s="793"/>
      <c r="K118" s="746"/>
      <c r="L118" s="467">
        <v>198000</v>
      </c>
      <c r="M118" s="1228"/>
      <c r="N118" s="595"/>
      <c r="O118" s="162"/>
      <c r="P118" s="163">
        <f t="shared" si="26"/>
        <v>0</v>
      </c>
      <c r="Q118" s="163">
        <f t="shared" si="27"/>
        <v>0</v>
      </c>
      <c r="R118" s="299">
        <v>1155</v>
      </c>
      <c r="S118" s="299">
        <v>245</v>
      </c>
      <c r="T118" s="298">
        <v>490</v>
      </c>
      <c r="U118" s="216">
        <f t="shared" si="28"/>
        <v>0.13865775</v>
      </c>
      <c r="V118" s="629">
        <v>16.5</v>
      </c>
      <c r="W118" s="1206"/>
      <c r="X118" s="1244"/>
    </row>
    <row r="119" spans="1:26" ht="12.75" customHeight="1">
      <c r="A119" s="57" t="s">
        <v>1115</v>
      </c>
      <c r="B119" s="37">
        <v>3.6</v>
      </c>
      <c r="C119" s="417">
        <v>4</v>
      </c>
      <c r="D119" s="414">
        <v>41</v>
      </c>
      <c r="E119" s="37">
        <v>573</v>
      </c>
      <c r="F119" s="414">
        <v>34</v>
      </c>
      <c r="G119" s="418" t="s">
        <v>290</v>
      </c>
      <c r="H119" s="362">
        <v>13</v>
      </c>
      <c r="I119" s="800" t="s">
        <v>1349</v>
      </c>
      <c r="J119" s="793"/>
      <c r="K119" s="746"/>
      <c r="L119" s="467">
        <v>205000</v>
      </c>
      <c r="M119" s="1228"/>
      <c r="N119" s="595"/>
      <c r="O119" s="162"/>
      <c r="P119" s="163">
        <f t="shared" si="26"/>
        <v>0</v>
      </c>
      <c r="Q119" s="163">
        <f t="shared" si="27"/>
        <v>0</v>
      </c>
      <c r="R119" s="299">
        <v>1155</v>
      </c>
      <c r="S119" s="299">
        <v>245</v>
      </c>
      <c r="T119" s="298">
        <v>490</v>
      </c>
      <c r="U119" s="216">
        <f t="shared" si="28"/>
        <v>0.13865775</v>
      </c>
      <c r="V119" s="629">
        <v>16.5</v>
      </c>
      <c r="W119" s="1206"/>
      <c r="X119" s="1244"/>
    </row>
    <row r="120" spans="1:26" ht="12.75" customHeight="1">
      <c r="A120" s="57" t="s">
        <v>1116</v>
      </c>
      <c r="B120" s="37">
        <v>4.5</v>
      </c>
      <c r="C120" s="417">
        <v>5</v>
      </c>
      <c r="D120" s="414">
        <v>48</v>
      </c>
      <c r="E120" s="37">
        <v>693</v>
      </c>
      <c r="F120" s="414">
        <v>35</v>
      </c>
      <c r="G120" s="418" t="s">
        <v>526</v>
      </c>
      <c r="H120" s="362">
        <v>18.5</v>
      </c>
      <c r="I120" s="800" t="s">
        <v>1349</v>
      </c>
      <c r="J120" s="793"/>
      <c r="K120" s="746"/>
      <c r="L120" s="467">
        <v>229000</v>
      </c>
      <c r="M120" s="1228"/>
      <c r="N120" s="595"/>
      <c r="O120" s="162"/>
      <c r="P120" s="163">
        <f t="shared" si="26"/>
        <v>0</v>
      </c>
      <c r="Q120" s="163">
        <f t="shared" si="27"/>
        <v>0</v>
      </c>
      <c r="R120" s="299">
        <v>1370</v>
      </c>
      <c r="S120" s="299">
        <v>295</v>
      </c>
      <c r="T120" s="298">
        <v>505</v>
      </c>
      <c r="U120" s="216">
        <f t="shared" si="28"/>
        <v>0.20409575000000002</v>
      </c>
      <c r="V120" s="629">
        <v>22.8</v>
      </c>
      <c r="W120" s="1206"/>
      <c r="X120" s="1244"/>
    </row>
    <row r="121" spans="1:26" ht="12.75" customHeight="1">
      <c r="A121" s="57" t="s">
        <v>1117</v>
      </c>
      <c r="B121" s="37">
        <v>5.6</v>
      </c>
      <c r="C121" s="417">
        <v>6.3</v>
      </c>
      <c r="D121" s="414">
        <v>48</v>
      </c>
      <c r="E121" s="37">
        <v>792</v>
      </c>
      <c r="F121" s="414">
        <v>36</v>
      </c>
      <c r="G121" s="418" t="s">
        <v>526</v>
      </c>
      <c r="H121" s="362">
        <v>18.8</v>
      </c>
      <c r="I121" s="800" t="s">
        <v>1349</v>
      </c>
      <c r="J121" s="793"/>
      <c r="K121" s="196"/>
      <c r="L121" s="467">
        <v>236000</v>
      </c>
      <c r="M121" s="1228"/>
      <c r="N121" s="595"/>
      <c r="O121" s="162"/>
      <c r="P121" s="163">
        <f t="shared" si="26"/>
        <v>0</v>
      </c>
      <c r="Q121" s="163">
        <f t="shared" si="27"/>
        <v>0</v>
      </c>
      <c r="R121" s="299">
        <v>1370</v>
      </c>
      <c r="S121" s="299">
        <v>295</v>
      </c>
      <c r="T121" s="298">
        <v>505</v>
      </c>
      <c r="U121" s="216">
        <f t="shared" si="28"/>
        <v>0.20409575000000002</v>
      </c>
      <c r="V121" s="629">
        <v>23.1</v>
      </c>
      <c r="W121" s="1206"/>
      <c r="X121" s="1244"/>
    </row>
    <row r="122" spans="1:26" ht="12.75" customHeight="1" thickBot="1">
      <c r="A122" s="57" t="s">
        <v>1118</v>
      </c>
      <c r="B122" s="37">
        <v>7.1</v>
      </c>
      <c r="C122" s="417">
        <v>8</v>
      </c>
      <c r="D122" s="414">
        <v>60</v>
      </c>
      <c r="E122" s="37">
        <v>933</v>
      </c>
      <c r="F122" s="414">
        <v>37</v>
      </c>
      <c r="G122" s="418" t="s">
        <v>526</v>
      </c>
      <c r="H122" s="362">
        <v>19.5</v>
      </c>
      <c r="I122" s="800" t="s">
        <v>1349</v>
      </c>
      <c r="J122" s="796"/>
      <c r="K122" s="746"/>
      <c r="L122" s="467">
        <v>240000</v>
      </c>
      <c r="M122" s="1228"/>
      <c r="N122" s="595"/>
      <c r="O122" s="162"/>
      <c r="P122" s="163">
        <f t="shared" si="26"/>
        <v>0</v>
      </c>
      <c r="Q122" s="163">
        <f t="shared" si="27"/>
        <v>0</v>
      </c>
      <c r="R122" s="299">
        <v>1370</v>
      </c>
      <c r="S122" s="299">
        <v>295</v>
      </c>
      <c r="T122" s="298">
        <v>505</v>
      </c>
      <c r="U122" s="216">
        <f t="shared" si="28"/>
        <v>0.20409575000000002</v>
      </c>
      <c r="V122" s="629">
        <v>23.8</v>
      </c>
      <c r="W122" s="1206"/>
      <c r="X122" s="1244"/>
    </row>
    <row r="123" spans="1:26" ht="18.75" thickBot="1">
      <c r="A123" s="1465" t="s">
        <v>867</v>
      </c>
      <c r="B123" s="1466"/>
      <c r="C123" s="1466"/>
      <c r="D123" s="1466"/>
      <c r="E123" s="1466"/>
      <c r="F123" s="1466"/>
      <c r="G123" s="1466"/>
      <c r="H123" s="1466"/>
      <c r="I123" s="1466"/>
      <c r="J123" s="1467"/>
      <c r="K123" s="746"/>
      <c r="L123" s="465"/>
      <c r="M123" s="1228"/>
      <c r="N123" s="746"/>
      <c r="O123" s="179"/>
      <c r="P123" s="179"/>
      <c r="Q123" s="162"/>
      <c r="R123" s="163"/>
      <c r="S123" s="163"/>
      <c r="W123" s="1206"/>
      <c r="X123" s="1244"/>
    </row>
    <row r="124" spans="1:26" ht="18">
      <c r="A124" s="286" t="s">
        <v>220</v>
      </c>
      <c r="B124" s="1461" t="s">
        <v>794</v>
      </c>
      <c r="C124" s="1462"/>
      <c r="D124" s="1462"/>
      <c r="E124" s="1462"/>
      <c r="F124" s="1463"/>
      <c r="G124" s="411" t="s">
        <v>291</v>
      </c>
      <c r="H124" s="412">
        <v>3.5</v>
      </c>
      <c r="I124" s="800" t="s">
        <v>1349</v>
      </c>
      <c r="J124" s="797"/>
      <c r="K124" s="746"/>
      <c r="L124" s="467">
        <v>20000</v>
      </c>
      <c r="M124" s="1228"/>
      <c r="N124" s="746"/>
      <c r="O124" s="162"/>
      <c r="P124" s="163">
        <f>IF(OR(U124="",J124=""),0,J124*U124)</f>
        <v>0</v>
      </c>
      <c r="Q124" s="163">
        <f>IF(OR(V124="",J124=""),0,J124*V124)</f>
        <v>0</v>
      </c>
      <c r="R124" s="299">
        <v>1232</v>
      </c>
      <c r="S124" s="299">
        <v>107</v>
      </c>
      <c r="T124" s="298">
        <v>517</v>
      </c>
      <c r="U124" s="216">
        <f>(R124/1000)*(S124/1000)*(T124/1000)</f>
        <v>6.8153008000000001E-2</v>
      </c>
      <c r="V124" s="629">
        <v>5.2</v>
      </c>
      <c r="W124" s="1206"/>
      <c r="X124" s="1244"/>
    </row>
    <row r="125" spans="1:26" ht="18.75" thickBot="1">
      <c r="A125" s="285" t="s">
        <v>285</v>
      </c>
      <c r="B125" s="1458" t="s">
        <v>795</v>
      </c>
      <c r="C125" s="1459"/>
      <c r="D125" s="1459"/>
      <c r="E125" s="1459"/>
      <c r="F125" s="1460"/>
      <c r="G125" s="416" t="s">
        <v>292</v>
      </c>
      <c r="H125" s="533">
        <v>4</v>
      </c>
      <c r="I125" s="800" t="s">
        <v>1349</v>
      </c>
      <c r="J125" s="798"/>
      <c r="K125" s="746"/>
      <c r="L125" s="467">
        <v>26000</v>
      </c>
      <c r="M125" s="1228"/>
      <c r="N125" s="746"/>
      <c r="O125" s="162"/>
      <c r="P125" s="163">
        <f>IF(OR(U125="",J125=""),0,J125*U125)</f>
        <v>0</v>
      </c>
      <c r="Q125" s="163">
        <f>IF(OR(V125="",J125=""),0,J125*V125)</f>
        <v>0</v>
      </c>
      <c r="R125" s="299">
        <v>1410</v>
      </c>
      <c r="S125" s="299">
        <v>95</v>
      </c>
      <c r="T125" s="298">
        <v>560</v>
      </c>
      <c r="U125" s="216">
        <f>(R125/1000)*(S125/1000)*(T125/1000)</f>
        <v>7.5011999999999995E-2</v>
      </c>
      <c r="V125" s="629">
        <v>5.4</v>
      </c>
      <c r="W125" s="1206"/>
      <c r="X125" s="1244"/>
    </row>
    <row r="126" spans="1:26" ht="39.75" customHeight="1" thickBot="1">
      <c r="A126" s="1447" t="s">
        <v>1173</v>
      </c>
      <c r="B126" s="1448"/>
      <c r="C126" s="1448"/>
      <c r="D126" s="1448"/>
      <c r="E126" s="1448"/>
      <c r="F126" s="1448"/>
      <c r="G126" s="1448"/>
      <c r="H126" s="1448"/>
      <c r="I126" s="1448"/>
      <c r="J126" s="1449"/>
      <c r="K126" s="746"/>
      <c r="L126" s="465"/>
      <c r="M126" s="1228"/>
      <c r="N126" s="178"/>
      <c r="O126" s="162"/>
      <c r="P126" s="163"/>
      <c r="Q126" s="163"/>
      <c r="W126" s="1206"/>
      <c r="X126" s="1244"/>
    </row>
    <row r="127" spans="1:26" ht="12.75" customHeight="1">
      <c r="A127" s="57" t="s">
        <v>1119</v>
      </c>
      <c r="B127" s="37">
        <v>2.2000000000000002</v>
      </c>
      <c r="C127" s="417">
        <v>2.6</v>
      </c>
      <c r="D127" s="414">
        <v>57</v>
      </c>
      <c r="E127" s="37">
        <v>654</v>
      </c>
      <c r="F127" s="414">
        <v>24</v>
      </c>
      <c r="G127" s="418" t="s">
        <v>796</v>
      </c>
      <c r="H127" s="362">
        <v>34</v>
      </c>
      <c r="I127" s="800" t="s">
        <v>1349</v>
      </c>
      <c r="J127" s="797"/>
      <c r="K127" s="196"/>
      <c r="L127" s="467">
        <v>179000</v>
      </c>
      <c r="M127" s="1228"/>
      <c r="N127" s="324"/>
      <c r="O127" s="162"/>
      <c r="P127" s="163">
        <f t="shared" ref="P127:P132" si="29">IF(OR(U127="",J127=""),0,J127*U127)</f>
        <v>0</v>
      </c>
      <c r="Q127" s="163">
        <f t="shared" ref="Q127:Q132" si="30">IF(OR(V127="",J127=""),0,J127*V127)</f>
        <v>0</v>
      </c>
      <c r="R127" s="299">
        <v>1355</v>
      </c>
      <c r="S127" s="299">
        <v>400</v>
      </c>
      <c r="T127" s="298">
        <v>675</v>
      </c>
      <c r="U127" s="216">
        <f t="shared" ref="U127:U132" si="31">(R127/1000)*(S127/1000)*(T127/1000)</f>
        <v>0.36585000000000006</v>
      </c>
      <c r="V127" s="629">
        <v>42.5</v>
      </c>
      <c r="W127" s="1206"/>
      <c r="X127" s="1244"/>
    </row>
    <row r="128" spans="1:26" ht="12.75" customHeight="1">
      <c r="A128" s="57" t="s">
        <v>1120</v>
      </c>
      <c r="B128" s="37">
        <v>2.8</v>
      </c>
      <c r="C128" s="417">
        <v>3.2</v>
      </c>
      <c r="D128" s="414">
        <v>57</v>
      </c>
      <c r="E128" s="37">
        <v>654</v>
      </c>
      <c r="F128" s="414">
        <v>29</v>
      </c>
      <c r="G128" s="418" t="s">
        <v>796</v>
      </c>
      <c r="H128" s="362">
        <v>34</v>
      </c>
      <c r="I128" s="800" t="s">
        <v>1349</v>
      </c>
      <c r="J128" s="793"/>
      <c r="K128" s="746"/>
      <c r="L128" s="467">
        <v>190000</v>
      </c>
      <c r="M128" s="1228"/>
      <c r="N128" s="324"/>
      <c r="O128" s="162"/>
      <c r="P128" s="163">
        <f t="shared" si="29"/>
        <v>0</v>
      </c>
      <c r="Q128" s="163">
        <f t="shared" si="30"/>
        <v>0</v>
      </c>
      <c r="R128" s="299">
        <v>1355</v>
      </c>
      <c r="S128" s="299">
        <v>400</v>
      </c>
      <c r="T128" s="298">
        <v>675</v>
      </c>
      <c r="U128" s="216">
        <f t="shared" si="31"/>
        <v>0.36585000000000006</v>
      </c>
      <c r="V128" s="629">
        <v>42.5</v>
      </c>
      <c r="W128" s="1206"/>
      <c r="X128" s="1244"/>
    </row>
    <row r="129" spans="1:26" ht="12.75" customHeight="1">
      <c r="A129" s="57" t="s">
        <v>1121</v>
      </c>
      <c r="B129" s="37">
        <v>3.6</v>
      </c>
      <c r="C129" s="417">
        <v>4</v>
      </c>
      <c r="D129" s="414">
        <v>60</v>
      </c>
      <c r="E129" s="37">
        <v>725</v>
      </c>
      <c r="F129" s="414">
        <v>29</v>
      </c>
      <c r="G129" s="418" t="s">
        <v>796</v>
      </c>
      <c r="H129" s="362">
        <v>34</v>
      </c>
      <c r="I129" s="800" t="s">
        <v>1349</v>
      </c>
      <c r="J129" s="793"/>
      <c r="K129" s="746"/>
      <c r="L129" s="467">
        <v>202000</v>
      </c>
      <c r="M129" s="1228"/>
      <c r="N129" s="324"/>
      <c r="O129" s="162"/>
      <c r="P129" s="163">
        <f t="shared" si="29"/>
        <v>0</v>
      </c>
      <c r="Q129" s="163">
        <f t="shared" si="30"/>
        <v>0</v>
      </c>
      <c r="R129" s="299">
        <v>1355</v>
      </c>
      <c r="S129" s="299">
        <v>400</v>
      </c>
      <c r="T129" s="298">
        <v>675</v>
      </c>
      <c r="U129" s="216">
        <f t="shared" si="31"/>
        <v>0.36585000000000006</v>
      </c>
      <c r="V129" s="629">
        <v>42.5</v>
      </c>
      <c r="W129" s="1206"/>
      <c r="X129" s="1244"/>
    </row>
    <row r="130" spans="1:26" ht="12.75" customHeight="1">
      <c r="A130" s="57" t="s">
        <v>1122</v>
      </c>
      <c r="B130" s="37">
        <v>4.5</v>
      </c>
      <c r="C130" s="417">
        <v>5</v>
      </c>
      <c r="D130" s="414">
        <v>92</v>
      </c>
      <c r="E130" s="37">
        <v>850</v>
      </c>
      <c r="F130" s="414">
        <v>30</v>
      </c>
      <c r="G130" s="418" t="s">
        <v>796</v>
      </c>
      <c r="H130" s="362">
        <v>36</v>
      </c>
      <c r="I130" s="800" t="s">
        <v>1349</v>
      </c>
      <c r="J130" s="793"/>
      <c r="K130" s="746"/>
      <c r="L130" s="467">
        <v>206000</v>
      </c>
      <c r="M130" s="1228"/>
      <c r="N130" s="324"/>
      <c r="O130" s="162"/>
      <c r="P130" s="163">
        <f t="shared" si="29"/>
        <v>0</v>
      </c>
      <c r="Q130" s="163">
        <f t="shared" si="30"/>
        <v>0</v>
      </c>
      <c r="R130" s="299">
        <v>1355</v>
      </c>
      <c r="S130" s="299">
        <v>400</v>
      </c>
      <c r="T130" s="298">
        <v>675</v>
      </c>
      <c r="U130" s="216">
        <f t="shared" si="31"/>
        <v>0.36585000000000006</v>
      </c>
      <c r="V130" s="629">
        <v>44.5</v>
      </c>
      <c r="W130" s="1206"/>
      <c r="X130" s="1244"/>
    </row>
    <row r="131" spans="1:26" ht="12.75" customHeight="1">
      <c r="A131" s="57" t="s">
        <v>1123</v>
      </c>
      <c r="B131" s="37">
        <v>5.6</v>
      </c>
      <c r="C131" s="417">
        <v>6.3</v>
      </c>
      <c r="D131" s="414">
        <v>108</v>
      </c>
      <c r="E131" s="37">
        <v>980</v>
      </c>
      <c r="F131" s="414">
        <v>30</v>
      </c>
      <c r="G131" s="418" t="s">
        <v>796</v>
      </c>
      <c r="H131" s="362">
        <v>36</v>
      </c>
      <c r="I131" s="800" t="s">
        <v>1349</v>
      </c>
      <c r="J131" s="793"/>
      <c r="K131" s="746"/>
      <c r="L131" s="467">
        <v>210000</v>
      </c>
      <c r="M131" s="1228"/>
      <c r="N131" s="324"/>
      <c r="O131" s="162"/>
      <c r="P131" s="163">
        <f t="shared" si="29"/>
        <v>0</v>
      </c>
      <c r="Q131" s="163">
        <f t="shared" si="30"/>
        <v>0</v>
      </c>
      <c r="R131" s="299">
        <v>1355</v>
      </c>
      <c r="S131" s="299">
        <v>400</v>
      </c>
      <c r="T131" s="298">
        <v>675</v>
      </c>
      <c r="U131" s="216">
        <f t="shared" si="31"/>
        <v>0.36585000000000006</v>
      </c>
      <c r="V131" s="629">
        <v>44.5</v>
      </c>
      <c r="W131" s="1206"/>
      <c r="X131" s="1244"/>
    </row>
    <row r="132" spans="1:26" ht="12.75" customHeight="1" thickBot="1">
      <c r="A132" s="57" t="s">
        <v>1124</v>
      </c>
      <c r="B132" s="37">
        <v>7.1</v>
      </c>
      <c r="C132" s="417">
        <v>8</v>
      </c>
      <c r="D132" s="414">
        <v>154</v>
      </c>
      <c r="E132" s="37">
        <v>1200</v>
      </c>
      <c r="F132" s="414">
        <v>34</v>
      </c>
      <c r="G132" s="418" t="s">
        <v>796</v>
      </c>
      <c r="H132" s="362">
        <v>36</v>
      </c>
      <c r="I132" s="800" t="s">
        <v>1349</v>
      </c>
      <c r="J132" s="796"/>
      <c r="K132" s="196"/>
      <c r="L132" s="467">
        <v>220000</v>
      </c>
      <c r="M132" s="1228"/>
      <c r="N132" s="324"/>
      <c r="O132" s="162"/>
      <c r="P132" s="163">
        <f t="shared" si="29"/>
        <v>0</v>
      </c>
      <c r="Q132" s="163">
        <f t="shared" si="30"/>
        <v>0</v>
      </c>
      <c r="R132" s="299">
        <v>1355</v>
      </c>
      <c r="S132" s="299">
        <v>400</v>
      </c>
      <c r="T132" s="298">
        <v>675</v>
      </c>
      <c r="U132" s="216">
        <f t="shared" si="31"/>
        <v>0.36585000000000006</v>
      </c>
      <c r="V132" s="629">
        <v>44.5</v>
      </c>
      <c r="W132" s="1206"/>
      <c r="X132" s="1244"/>
    </row>
    <row r="133" spans="1:26" ht="18.75" customHeight="1" thickBot="1">
      <c r="A133" s="1465" t="s">
        <v>869</v>
      </c>
      <c r="B133" s="1466"/>
      <c r="C133" s="1466"/>
      <c r="D133" s="1466"/>
      <c r="E133" s="1466"/>
      <c r="F133" s="1466"/>
      <c r="G133" s="1466"/>
      <c r="H133" s="1466"/>
      <c r="I133" s="1466"/>
      <c r="J133" s="1467"/>
      <c r="K133" s="746"/>
      <c r="L133" s="465"/>
      <c r="M133" s="1228"/>
      <c r="N133" s="746"/>
      <c r="O133" s="179"/>
      <c r="P133" s="179"/>
      <c r="Q133" s="162"/>
      <c r="R133" s="163"/>
      <c r="S133" s="163"/>
      <c r="W133" s="1206"/>
      <c r="X133" s="1244"/>
    </row>
    <row r="134" spans="1:26" ht="18.75" thickBot="1">
      <c r="A134" s="286" t="s">
        <v>1155</v>
      </c>
      <c r="B134" s="1461" t="s">
        <v>798</v>
      </c>
      <c r="C134" s="1462"/>
      <c r="D134" s="1462"/>
      <c r="E134" s="1462"/>
      <c r="F134" s="1463"/>
      <c r="G134" s="411" t="s">
        <v>799</v>
      </c>
      <c r="H134" s="412">
        <v>10.5</v>
      </c>
      <c r="I134" s="800" t="s">
        <v>1349</v>
      </c>
      <c r="J134" s="801"/>
      <c r="K134" s="746"/>
      <c r="L134" s="467">
        <v>85000</v>
      </c>
      <c r="M134" s="1228"/>
      <c r="N134" s="746"/>
      <c r="O134" s="162"/>
      <c r="P134" s="163">
        <f t="shared" ref="P134:P155" si="32">IF(OR(U134="",J134=""),0,J134*U134)</f>
        <v>0</v>
      </c>
      <c r="Q134" s="163">
        <f t="shared" ref="Q134:Q155" si="33">IF(OR(V134="",J134=""),0,J134*V134)</f>
        <v>0</v>
      </c>
      <c r="R134" s="299">
        <v>1525</v>
      </c>
      <c r="S134" s="299">
        <v>130</v>
      </c>
      <c r="T134" s="298">
        <v>765</v>
      </c>
      <c r="U134" s="216">
        <f>(R134/1000)*(S134/1000)*(T134/1000)</f>
        <v>0.15166125</v>
      </c>
      <c r="V134" s="629">
        <v>15</v>
      </c>
      <c r="W134" s="1206"/>
      <c r="X134" s="1244"/>
    </row>
    <row r="135" spans="1:26" ht="42.75" customHeight="1" thickBot="1">
      <c r="A135" s="1447" t="s">
        <v>1174</v>
      </c>
      <c r="B135" s="1448"/>
      <c r="C135" s="1448"/>
      <c r="D135" s="1448"/>
      <c r="E135" s="1448"/>
      <c r="F135" s="1448"/>
      <c r="G135" s="1448"/>
      <c r="H135" s="1448"/>
      <c r="I135" s="1448"/>
      <c r="J135" s="1449"/>
      <c r="K135" s="746"/>
      <c r="L135" s="472"/>
      <c r="M135" s="1228"/>
      <c r="N135" s="746"/>
      <c r="O135" s="162"/>
      <c r="P135" s="163">
        <f t="shared" si="32"/>
        <v>0</v>
      </c>
      <c r="Q135" s="163">
        <f t="shared" si="33"/>
        <v>0</v>
      </c>
      <c r="W135" s="1206"/>
      <c r="X135" s="1244"/>
      <c r="Z135" s="166"/>
    </row>
    <row r="136" spans="1:26" ht="12.75" customHeight="1">
      <c r="A136" s="58" t="s">
        <v>1145</v>
      </c>
      <c r="B136" s="747">
        <v>2.2000000000000002</v>
      </c>
      <c r="C136" s="413">
        <v>2.6</v>
      </c>
      <c r="D136" s="415">
        <v>57</v>
      </c>
      <c r="E136" s="36">
        <v>550</v>
      </c>
      <c r="F136" s="36">
        <v>21</v>
      </c>
      <c r="G136" s="94" t="s">
        <v>1156</v>
      </c>
      <c r="H136" s="747">
        <v>18.5</v>
      </c>
      <c r="I136" s="800" t="s">
        <v>1349</v>
      </c>
      <c r="J136" s="797"/>
      <c r="K136" s="746"/>
      <c r="L136" s="467">
        <v>140000</v>
      </c>
      <c r="M136" s="1228"/>
      <c r="N136" s="595"/>
      <c r="O136" s="162"/>
      <c r="P136" s="163">
        <f t="shared" si="32"/>
        <v>0</v>
      </c>
      <c r="Q136" s="163">
        <f t="shared" si="33"/>
        <v>0</v>
      </c>
      <c r="R136" s="297">
        <v>870</v>
      </c>
      <c r="S136" s="297">
        <v>285</v>
      </c>
      <c r="T136" s="297">
        <v>525</v>
      </c>
      <c r="U136" s="300">
        <f t="shared" ref="U136:U145" si="34">(R136/1000)*(S136/1000)*(T136/1000)</f>
        <v>0.13017375</v>
      </c>
      <c r="V136" s="629">
        <v>22.2</v>
      </c>
      <c r="W136" s="1206"/>
      <c r="X136" s="1244"/>
      <c r="Z136" s="166"/>
    </row>
    <row r="137" spans="1:26" ht="12.75" customHeight="1">
      <c r="A137" s="58" t="s">
        <v>1146</v>
      </c>
      <c r="B137" s="747">
        <v>2.8</v>
      </c>
      <c r="C137" s="747">
        <v>3.2</v>
      </c>
      <c r="D137" s="415">
        <v>57</v>
      </c>
      <c r="E137" s="36">
        <v>550</v>
      </c>
      <c r="F137" s="36">
        <v>21</v>
      </c>
      <c r="G137" s="94" t="s">
        <v>1156</v>
      </c>
      <c r="H137" s="747">
        <v>18.5</v>
      </c>
      <c r="I137" s="800" t="s">
        <v>1349</v>
      </c>
      <c r="J137" s="793"/>
      <c r="K137" s="746"/>
      <c r="L137" s="467">
        <v>145000</v>
      </c>
      <c r="M137" s="1228"/>
      <c r="N137" s="595"/>
      <c r="O137" s="162"/>
      <c r="P137" s="163">
        <f t="shared" si="32"/>
        <v>0</v>
      </c>
      <c r="Q137" s="163">
        <f t="shared" si="33"/>
        <v>0</v>
      </c>
      <c r="R137" s="297">
        <v>870</v>
      </c>
      <c r="S137" s="297">
        <v>285</v>
      </c>
      <c r="T137" s="297">
        <v>525</v>
      </c>
      <c r="U137" s="300">
        <f t="shared" si="34"/>
        <v>0.13017375</v>
      </c>
      <c r="V137" s="629">
        <v>22.2</v>
      </c>
      <c r="W137" s="1206"/>
      <c r="X137" s="1244"/>
      <c r="Z137" s="166"/>
    </row>
    <row r="138" spans="1:26" ht="12.75" customHeight="1">
      <c r="A138" s="58" t="s">
        <v>1147</v>
      </c>
      <c r="B138" s="747">
        <v>3.6</v>
      </c>
      <c r="C138" s="747">
        <v>4</v>
      </c>
      <c r="D138" s="415">
        <v>61</v>
      </c>
      <c r="E138" s="36">
        <v>605</v>
      </c>
      <c r="F138" s="36">
        <v>24</v>
      </c>
      <c r="G138" s="94" t="s">
        <v>1156</v>
      </c>
      <c r="H138" s="747">
        <v>18.5</v>
      </c>
      <c r="I138" s="800" t="s">
        <v>1349</v>
      </c>
      <c r="J138" s="793"/>
      <c r="K138" s="746"/>
      <c r="L138" s="467">
        <v>151000</v>
      </c>
      <c r="M138" s="1228"/>
      <c r="N138" s="595"/>
      <c r="O138" s="162"/>
      <c r="P138" s="163">
        <f t="shared" si="32"/>
        <v>0</v>
      </c>
      <c r="Q138" s="163">
        <f t="shared" si="33"/>
        <v>0</v>
      </c>
      <c r="R138" s="297">
        <v>870</v>
      </c>
      <c r="S138" s="297">
        <v>285</v>
      </c>
      <c r="T138" s="297">
        <v>525</v>
      </c>
      <c r="U138" s="300">
        <f t="shared" si="34"/>
        <v>0.13017375</v>
      </c>
      <c r="V138" s="629">
        <v>22.2</v>
      </c>
      <c r="W138" s="1206"/>
      <c r="X138" s="1244"/>
      <c r="Z138" s="166"/>
    </row>
    <row r="139" spans="1:26" ht="12.75" customHeight="1">
      <c r="A139" s="58" t="s">
        <v>1148</v>
      </c>
      <c r="B139" s="747">
        <v>4.5</v>
      </c>
      <c r="C139" s="747">
        <v>5</v>
      </c>
      <c r="D139" s="415">
        <v>98</v>
      </c>
      <c r="E139" s="36">
        <v>800</v>
      </c>
      <c r="F139" s="36">
        <v>26</v>
      </c>
      <c r="G139" s="94" t="s">
        <v>1157</v>
      </c>
      <c r="H139" s="747">
        <v>22.5</v>
      </c>
      <c r="I139" s="800" t="s">
        <v>1349</v>
      </c>
      <c r="J139" s="793"/>
      <c r="K139" s="199"/>
      <c r="L139" s="467">
        <v>175000</v>
      </c>
      <c r="M139" s="1228"/>
      <c r="N139" s="595"/>
      <c r="O139" s="162"/>
      <c r="P139" s="163">
        <f t="shared" si="32"/>
        <v>0</v>
      </c>
      <c r="Q139" s="163">
        <f t="shared" si="33"/>
        <v>0</v>
      </c>
      <c r="R139" s="297">
        <v>1115</v>
      </c>
      <c r="S139" s="297">
        <v>285</v>
      </c>
      <c r="T139" s="297">
        <v>525</v>
      </c>
      <c r="U139" s="300">
        <f t="shared" si="34"/>
        <v>0.16683187499999999</v>
      </c>
      <c r="V139" s="629">
        <v>26.8</v>
      </c>
      <c r="W139" s="1206"/>
      <c r="X139" s="1244"/>
      <c r="Z139" s="166"/>
    </row>
    <row r="140" spans="1:26" ht="12.75" customHeight="1">
      <c r="A140" s="58" t="s">
        <v>1149</v>
      </c>
      <c r="B140" s="747">
        <v>5.6</v>
      </c>
      <c r="C140" s="747">
        <v>6.3</v>
      </c>
      <c r="D140" s="415">
        <v>103</v>
      </c>
      <c r="E140" s="36">
        <v>800</v>
      </c>
      <c r="F140" s="36">
        <v>27</v>
      </c>
      <c r="G140" s="94" t="s">
        <v>1157</v>
      </c>
      <c r="H140" s="747">
        <v>22.5</v>
      </c>
      <c r="I140" s="800" t="s">
        <v>1349</v>
      </c>
      <c r="J140" s="793"/>
      <c r="K140" s="746"/>
      <c r="L140" s="467">
        <v>187000</v>
      </c>
      <c r="M140" s="1228"/>
      <c r="N140" s="595"/>
      <c r="O140" s="162"/>
      <c r="P140" s="163">
        <f t="shared" si="32"/>
        <v>0</v>
      </c>
      <c r="Q140" s="163">
        <f t="shared" si="33"/>
        <v>0</v>
      </c>
      <c r="R140" s="297">
        <v>1115</v>
      </c>
      <c r="S140" s="297">
        <v>285</v>
      </c>
      <c r="T140" s="297">
        <v>525</v>
      </c>
      <c r="U140" s="300">
        <f t="shared" si="34"/>
        <v>0.16683187499999999</v>
      </c>
      <c r="V140" s="629">
        <v>26.8</v>
      </c>
      <c r="W140" s="1206"/>
      <c r="X140" s="1244"/>
      <c r="Z140" s="166"/>
    </row>
    <row r="141" spans="1:26" ht="12.75" customHeight="1">
      <c r="A141" s="58" t="s">
        <v>1150</v>
      </c>
      <c r="B141" s="747">
        <v>7.1</v>
      </c>
      <c r="C141" s="747">
        <v>8</v>
      </c>
      <c r="D141" s="415">
        <v>140</v>
      </c>
      <c r="E141" s="36">
        <v>985</v>
      </c>
      <c r="F141" s="36">
        <v>27</v>
      </c>
      <c r="G141" s="94" t="s">
        <v>1158</v>
      </c>
      <c r="H141" s="747">
        <v>28</v>
      </c>
      <c r="I141" s="800" t="s">
        <v>1349</v>
      </c>
      <c r="J141" s="793"/>
      <c r="K141" s="746"/>
      <c r="L141" s="467">
        <v>191000</v>
      </c>
      <c r="M141" s="1228"/>
      <c r="N141" s="595"/>
      <c r="O141" s="162"/>
      <c r="P141" s="163">
        <f t="shared" si="32"/>
        <v>0</v>
      </c>
      <c r="Q141" s="163">
        <f t="shared" si="33"/>
        <v>0</v>
      </c>
      <c r="R141" s="297">
        <v>1335</v>
      </c>
      <c r="S141" s="297">
        <v>285</v>
      </c>
      <c r="T141" s="297">
        <v>525</v>
      </c>
      <c r="U141" s="300">
        <f t="shared" si="34"/>
        <v>0.19974937499999998</v>
      </c>
      <c r="V141" s="629">
        <v>33</v>
      </c>
      <c r="W141" s="1206"/>
      <c r="X141" s="1244"/>
      <c r="Z141" s="166"/>
    </row>
    <row r="142" spans="1:26" ht="12.75" customHeight="1">
      <c r="A142" s="58" t="s">
        <v>1151</v>
      </c>
      <c r="B142" s="747">
        <v>8</v>
      </c>
      <c r="C142" s="747">
        <v>9</v>
      </c>
      <c r="D142" s="415">
        <v>198</v>
      </c>
      <c r="E142" s="36">
        <v>1345</v>
      </c>
      <c r="F142" s="36">
        <v>37</v>
      </c>
      <c r="G142" s="94" t="s">
        <v>297</v>
      </c>
      <c r="H142" s="747">
        <v>35.5</v>
      </c>
      <c r="I142" s="800" t="s">
        <v>1349</v>
      </c>
      <c r="J142" s="793"/>
      <c r="K142" s="746"/>
      <c r="L142" s="467">
        <v>193000</v>
      </c>
      <c r="M142" s="1228"/>
      <c r="N142" s="595"/>
      <c r="O142" s="162"/>
      <c r="P142" s="163">
        <f t="shared" si="32"/>
        <v>0</v>
      </c>
      <c r="Q142" s="163">
        <f t="shared" si="33"/>
        <v>0</v>
      </c>
      <c r="R142" s="297">
        <v>1355</v>
      </c>
      <c r="S142" s="297">
        <v>350</v>
      </c>
      <c r="T142" s="297">
        <v>795</v>
      </c>
      <c r="U142" s="300">
        <f t="shared" si="34"/>
        <v>0.37702874999999997</v>
      </c>
      <c r="V142" s="629">
        <v>41.5</v>
      </c>
      <c r="W142" s="1206"/>
      <c r="X142" s="1244"/>
      <c r="Z142" s="166"/>
    </row>
    <row r="143" spans="1:26" ht="12.75" customHeight="1">
      <c r="A143" s="58" t="s">
        <v>1152</v>
      </c>
      <c r="B143" s="747">
        <v>9</v>
      </c>
      <c r="C143" s="747">
        <v>10</v>
      </c>
      <c r="D143" s="415">
        <v>200</v>
      </c>
      <c r="E143" s="36">
        <v>1345</v>
      </c>
      <c r="F143" s="36">
        <v>37</v>
      </c>
      <c r="G143" s="94" t="s">
        <v>297</v>
      </c>
      <c r="H143" s="747">
        <v>36</v>
      </c>
      <c r="I143" s="800" t="s">
        <v>1349</v>
      </c>
      <c r="J143" s="793"/>
      <c r="K143" s="746"/>
      <c r="L143" s="467">
        <v>204000</v>
      </c>
      <c r="M143" s="1228"/>
      <c r="N143" s="595"/>
      <c r="O143" s="162"/>
      <c r="P143" s="163">
        <f t="shared" si="32"/>
        <v>0</v>
      </c>
      <c r="Q143" s="163">
        <f t="shared" si="33"/>
        <v>0</v>
      </c>
      <c r="R143" s="297">
        <v>1355</v>
      </c>
      <c r="S143" s="297">
        <v>350</v>
      </c>
      <c r="T143" s="297">
        <v>795</v>
      </c>
      <c r="U143" s="300">
        <f t="shared" si="34"/>
        <v>0.37702874999999997</v>
      </c>
      <c r="V143" s="629">
        <v>42</v>
      </c>
      <c r="W143" s="1206"/>
      <c r="X143" s="1244"/>
      <c r="Z143" s="166"/>
    </row>
    <row r="144" spans="1:26" ht="12.75" customHeight="1">
      <c r="A144" s="58" t="s">
        <v>1153</v>
      </c>
      <c r="B144" s="747">
        <v>11.2</v>
      </c>
      <c r="C144" s="747">
        <v>12.5</v>
      </c>
      <c r="D144" s="415">
        <v>313</v>
      </c>
      <c r="E144" s="36">
        <v>1800</v>
      </c>
      <c r="F144" s="36">
        <v>38</v>
      </c>
      <c r="G144" s="94" t="s">
        <v>297</v>
      </c>
      <c r="H144" s="747">
        <v>36</v>
      </c>
      <c r="I144" s="800" t="s">
        <v>1349</v>
      </c>
      <c r="J144" s="793"/>
      <c r="K144" s="199"/>
      <c r="L144" s="467">
        <v>214000</v>
      </c>
      <c r="M144" s="1228"/>
      <c r="N144" s="595"/>
      <c r="O144" s="162"/>
      <c r="P144" s="163">
        <f t="shared" si="32"/>
        <v>0</v>
      </c>
      <c r="Q144" s="163">
        <f t="shared" si="33"/>
        <v>0</v>
      </c>
      <c r="R144" s="297">
        <v>1355</v>
      </c>
      <c r="S144" s="297">
        <v>350</v>
      </c>
      <c r="T144" s="297">
        <v>795</v>
      </c>
      <c r="U144" s="300">
        <f t="shared" si="34"/>
        <v>0.37702874999999997</v>
      </c>
      <c r="V144" s="629">
        <v>42</v>
      </c>
      <c r="W144" s="1206"/>
      <c r="X144" s="1244"/>
      <c r="Z144" s="166"/>
    </row>
    <row r="145" spans="1:26" ht="12.75" customHeight="1" thickBot="1">
      <c r="A145" s="58" t="s">
        <v>1154</v>
      </c>
      <c r="B145" s="747">
        <v>14</v>
      </c>
      <c r="C145" s="747">
        <v>15.5</v>
      </c>
      <c r="D145" s="415">
        <v>274</v>
      </c>
      <c r="E145" s="36">
        <v>1905</v>
      </c>
      <c r="F145" s="36">
        <v>39</v>
      </c>
      <c r="G145" s="94" t="s">
        <v>298</v>
      </c>
      <c r="H145" s="747">
        <v>46.5</v>
      </c>
      <c r="I145" s="800" t="s">
        <v>1349</v>
      </c>
      <c r="J145" s="796"/>
      <c r="K145" s="746"/>
      <c r="L145" s="467">
        <v>221000</v>
      </c>
      <c r="M145" s="1228"/>
      <c r="N145" s="595"/>
      <c r="O145" s="162"/>
      <c r="P145" s="163">
        <f t="shared" si="32"/>
        <v>0</v>
      </c>
      <c r="Q145" s="163">
        <f t="shared" si="33"/>
        <v>0</v>
      </c>
      <c r="R145" s="297">
        <v>1400</v>
      </c>
      <c r="S145" s="297">
        <v>375</v>
      </c>
      <c r="T145" s="297">
        <v>925</v>
      </c>
      <c r="U145" s="300">
        <f t="shared" si="34"/>
        <v>0.48562499999999992</v>
      </c>
      <c r="V145" s="629">
        <v>55.5</v>
      </c>
      <c r="W145" s="1206"/>
      <c r="X145" s="1244"/>
      <c r="Z145" s="166"/>
    </row>
    <row r="146" spans="1:26" ht="41.25" customHeight="1" thickBot="1">
      <c r="A146" s="1447" t="s">
        <v>1175</v>
      </c>
      <c r="B146" s="1448"/>
      <c r="C146" s="1448"/>
      <c r="D146" s="1448"/>
      <c r="E146" s="1448"/>
      <c r="F146" s="1448"/>
      <c r="G146" s="1448"/>
      <c r="H146" s="1448"/>
      <c r="I146" s="1448"/>
      <c r="J146" s="1449"/>
      <c r="K146" s="746"/>
      <c r="L146" s="472"/>
      <c r="M146" s="1228"/>
      <c r="N146" s="746"/>
      <c r="O146" s="162"/>
      <c r="P146" s="163">
        <f t="shared" si="32"/>
        <v>0</v>
      </c>
      <c r="Q146" s="163">
        <f t="shared" si="33"/>
        <v>0</v>
      </c>
      <c r="W146" s="1206"/>
      <c r="X146" s="1244"/>
      <c r="Z146" s="166"/>
    </row>
    <row r="147" spans="1:26" ht="12.75" customHeight="1">
      <c r="A147" s="58" t="s">
        <v>1136</v>
      </c>
      <c r="B147" s="747">
        <v>7.1</v>
      </c>
      <c r="C147" s="760">
        <v>8</v>
      </c>
      <c r="D147" s="415">
        <v>263</v>
      </c>
      <c r="E147" s="415">
        <v>1395</v>
      </c>
      <c r="F147" s="36">
        <v>43</v>
      </c>
      <c r="G147" s="94" t="s">
        <v>803</v>
      </c>
      <c r="H147" s="747">
        <v>45</v>
      </c>
      <c r="I147" s="800" t="s">
        <v>1349</v>
      </c>
      <c r="J147" s="797"/>
      <c r="K147" s="746"/>
      <c r="L147" s="467">
        <v>213000</v>
      </c>
      <c r="M147" s="1228"/>
      <c r="N147" s="595"/>
      <c r="O147" s="162"/>
      <c r="P147" s="163">
        <f t="shared" si="32"/>
        <v>0</v>
      </c>
      <c r="Q147" s="163">
        <f t="shared" si="33"/>
        <v>0</v>
      </c>
      <c r="R147" s="297">
        <v>1090</v>
      </c>
      <c r="S147" s="297">
        <v>440</v>
      </c>
      <c r="T147" s="297">
        <v>768</v>
      </c>
      <c r="U147" s="300">
        <f t="shared" ref="U147:U155" si="35">(R147/1000)*(S147/1000)*(T147/1000)</f>
        <v>0.36833280000000002</v>
      </c>
      <c r="V147" s="629">
        <v>50</v>
      </c>
      <c r="W147" s="1206"/>
      <c r="X147" s="1244"/>
      <c r="Z147" s="166"/>
    </row>
    <row r="148" spans="1:26" ht="12.75" customHeight="1">
      <c r="A148" s="58" t="s">
        <v>1137</v>
      </c>
      <c r="B148" s="747">
        <v>8</v>
      </c>
      <c r="C148" s="747">
        <v>9</v>
      </c>
      <c r="D148" s="415">
        <v>263</v>
      </c>
      <c r="E148" s="415">
        <v>1361</v>
      </c>
      <c r="F148" s="36">
        <v>43</v>
      </c>
      <c r="G148" s="94" t="s">
        <v>803</v>
      </c>
      <c r="H148" s="747">
        <v>45</v>
      </c>
      <c r="I148" s="800" t="s">
        <v>1349</v>
      </c>
      <c r="J148" s="793"/>
      <c r="K148" s="746"/>
      <c r="L148" s="467">
        <v>225000</v>
      </c>
      <c r="M148" s="1228"/>
      <c r="N148" s="595"/>
      <c r="O148" s="162"/>
      <c r="P148" s="163">
        <f t="shared" si="32"/>
        <v>0</v>
      </c>
      <c r="Q148" s="163">
        <f t="shared" si="33"/>
        <v>0</v>
      </c>
      <c r="R148" s="297">
        <v>1090</v>
      </c>
      <c r="S148" s="297">
        <v>440</v>
      </c>
      <c r="T148" s="297">
        <v>768</v>
      </c>
      <c r="U148" s="300">
        <f t="shared" si="35"/>
        <v>0.36833280000000002</v>
      </c>
      <c r="V148" s="629">
        <v>50</v>
      </c>
      <c r="W148" s="1206"/>
      <c r="X148" s="1244"/>
      <c r="Z148" s="166"/>
    </row>
    <row r="149" spans="1:26" ht="12.75" customHeight="1">
      <c r="A149" s="58" t="s">
        <v>1138</v>
      </c>
      <c r="B149" s="747">
        <v>9</v>
      </c>
      <c r="C149" s="747">
        <v>10</v>
      </c>
      <c r="D149" s="415">
        <v>423</v>
      </c>
      <c r="E149" s="415">
        <v>1801</v>
      </c>
      <c r="F149" s="36">
        <v>45</v>
      </c>
      <c r="G149" s="94" t="s">
        <v>803</v>
      </c>
      <c r="H149" s="747">
        <v>46.5</v>
      </c>
      <c r="I149" s="800" t="s">
        <v>1349</v>
      </c>
      <c r="J149" s="793"/>
      <c r="K149" s="746"/>
      <c r="L149" s="467">
        <v>244000</v>
      </c>
      <c r="M149" s="1228"/>
      <c r="N149" s="595"/>
      <c r="O149" s="162"/>
      <c r="P149" s="163">
        <f t="shared" si="32"/>
        <v>0</v>
      </c>
      <c r="Q149" s="163">
        <f t="shared" si="33"/>
        <v>0</v>
      </c>
      <c r="R149" s="297">
        <v>1090</v>
      </c>
      <c r="S149" s="297">
        <v>440</v>
      </c>
      <c r="T149" s="297">
        <v>768</v>
      </c>
      <c r="U149" s="300">
        <f t="shared" si="35"/>
        <v>0.36833280000000002</v>
      </c>
      <c r="V149" s="629">
        <v>52.4</v>
      </c>
      <c r="W149" s="1206"/>
      <c r="X149" s="1244"/>
      <c r="Z149" s="166"/>
    </row>
    <row r="150" spans="1:26" ht="12.75" customHeight="1">
      <c r="A150" s="58" t="s">
        <v>1139</v>
      </c>
      <c r="B150" s="747">
        <v>11.2</v>
      </c>
      <c r="C150" s="747">
        <v>12.5</v>
      </c>
      <c r="D150" s="415">
        <v>524</v>
      </c>
      <c r="E150" s="415">
        <v>2063</v>
      </c>
      <c r="F150" s="36">
        <v>46</v>
      </c>
      <c r="G150" s="94" t="s">
        <v>803</v>
      </c>
      <c r="H150" s="747">
        <v>48</v>
      </c>
      <c r="I150" s="800" t="s">
        <v>1349</v>
      </c>
      <c r="J150" s="793"/>
      <c r="K150" s="199"/>
      <c r="L150" s="467">
        <v>282000</v>
      </c>
      <c r="M150" s="1228"/>
      <c r="N150" s="595"/>
      <c r="O150" s="162"/>
      <c r="P150" s="163">
        <f t="shared" si="32"/>
        <v>0</v>
      </c>
      <c r="Q150" s="163">
        <f t="shared" si="33"/>
        <v>0</v>
      </c>
      <c r="R150" s="297">
        <v>1090</v>
      </c>
      <c r="S150" s="297">
        <v>440</v>
      </c>
      <c r="T150" s="297">
        <v>768</v>
      </c>
      <c r="U150" s="300">
        <f t="shared" si="35"/>
        <v>0.36833280000000002</v>
      </c>
      <c r="V150" s="629">
        <v>53</v>
      </c>
      <c r="W150" s="1206"/>
      <c r="X150" s="1244"/>
      <c r="Z150" s="166"/>
    </row>
    <row r="151" spans="1:26" ht="12.75" customHeight="1">
      <c r="A151" s="58" t="s">
        <v>1140</v>
      </c>
      <c r="B151" s="747">
        <v>14</v>
      </c>
      <c r="C151" s="747">
        <v>16</v>
      </c>
      <c r="D151" s="415">
        <v>724</v>
      </c>
      <c r="E151" s="415">
        <v>2965</v>
      </c>
      <c r="F151" s="36">
        <v>46</v>
      </c>
      <c r="G151" s="94" t="s">
        <v>804</v>
      </c>
      <c r="H151" s="747">
        <v>67</v>
      </c>
      <c r="I151" s="800" t="s">
        <v>1349</v>
      </c>
      <c r="J151" s="793"/>
      <c r="K151" s="746"/>
      <c r="L151" s="467">
        <v>274000</v>
      </c>
      <c r="M151" s="1228"/>
      <c r="N151" s="595"/>
      <c r="O151" s="162"/>
      <c r="P151" s="163">
        <f t="shared" si="32"/>
        <v>0</v>
      </c>
      <c r="Q151" s="163">
        <f t="shared" si="33"/>
        <v>0</v>
      </c>
      <c r="R151" s="297">
        <v>1436</v>
      </c>
      <c r="S151" s="297">
        <v>450</v>
      </c>
      <c r="T151" s="297">
        <v>768</v>
      </c>
      <c r="U151" s="300">
        <f t="shared" si="35"/>
        <v>0.49628159999999999</v>
      </c>
      <c r="V151" s="629">
        <v>73</v>
      </c>
      <c r="W151" s="1206"/>
      <c r="X151" s="1244"/>
      <c r="Z151" s="166"/>
    </row>
    <row r="152" spans="1:26" ht="12.75" customHeight="1">
      <c r="A152" s="58" t="s">
        <v>1141</v>
      </c>
      <c r="B152" s="747">
        <v>16</v>
      </c>
      <c r="C152" s="747">
        <v>17</v>
      </c>
      <c r="D152" s="415">
        <v>940</v>
      </c>
      <c r="E152" s="415">
        <v>3417</v>
      </c>
      <c r="F152" s="36">
        <v>48</v>
      </c>
      <c r="G152" s="94" t="s">
        <v>804</v>
      </c>
      <c r="H152" s="747">
        <v>67</v>
      </c>
      <c r="I152" s="800" t="s">
        <v>1349</v>
      </c>
      <c r="J152" s="793"/>
      <c r="K152" s="746"/>
      <c r="L152" s="467">
        <v>290000</v>
      </c>
      <c r="M152" s="1228"/>
      <c r="N152" s="595"/>
      <c r="O152" s="162"/>
      <c r="P152" s="163">
        <f t="shared" si="32"/>
        <v>0</v>
      </c>
      <c r="Q152" s="163">
        <f t="shared" si="33"/>
        <v>0</v>
      </c>
      <c r="R152" s="297">
        <v>1436</v>
      </c>
      <c r="S152" s="297">
        <v>450</v>
      </c>
      <c r="T152" s="297">
        <v>768</v>
      </c>
      <c r="U152" s="300">
        <f t="shared" si="35"/>
        <v>0.49628159999999999</v>
      </c>
      <c r="V152" s="629">
        <v>73</v>
      </c>
      <c r="W152" s="1206"/>
      <c r="X152" s="1244"/>
      <c r="Z152" s="166"/>
    </row>
    <row r="153" spans="1:26" ht="12.75" customHeight="1">
      <c r="A153" s="58" t="s">
        <v>1142</v>
      </c>
      <c r="B153" s="747">
        <v>20</v>
      </c>
      <c r="C153" s="747">
        <v>22.5</v>
      </c>
      <c r="D153" s="415">
        <v>1408</v>
      </c>
      <c r="E153" s="415">
        <v>4600</v>
      </c>
      <c r="F153" s="36">
        <v>47</v>
      </c>
      <c r="G153" s="94" t="s">
        <v>805</v>
      </c>
      <c r="H153" s="747">
        <v>124</v>
      </c>
      <c r="I153" s="800" t="s">
        <v>1349</v>
      </c>
      <c r="J153" s="793"/>
      <c r="K153" s="746"/>
      <c r="L153" s="467">
        <v>392000</v>
      </c>
      <c r="M153" s="1228"/>
      <c r="N153" s="595"/>
      <c r="O153" s="162"/>
      <c r="P153" s="163">
        <f t="shared" si="32"/>
        <v>0</v>
      </c>
      <c r="Q153" s="163">
        <f t="shared" si="33"/>
        <v>0</v>
      </c>
      <c r="R153" s="297">
        <v>1509</v>
      </c>
      <c r="S153" s="297">
        <v>550</v>
      </c>
      <c r="T153" s="297">
        <v>990</v>
      </c>
      <c r="U153" s="300">
        <f t="shared" si="35"/>
        <v>0.82165049999999995</v>
      </c>
      <c r="V153" s="629">
        <v>135</v>
      </c>
      <c r="W153" s="1206"/>
      <c r="X153" s="1244"/>
      <c r="Z153" s="166"/>
    </row>
    <row r="154" spans="1:26" ht="12.75" customHeight="1">
      <c r="A154" s="58" t="s">
        <v>1143</v>
      </c>
      <c r="B154" s="747">
        <v>25</v>
      </c>
      <c r="C154" s="747">
        <v>26</v>
      </c>
      <c r="D154" s="415">
        <v>1408</v>
      </c>
      <c r="E154" s="415">
        <v>4600</v>
      </c>
      <c r="F154" s="36">
        <v>47</v>
      </c>
      <c r="G154" s="94" t="s">
        <v>805</v>
      </c>
      <c r="H154" s="747">
        <v>124</v>
      </c>
      <c r="I154" s="800" t="s">
        <v>1349</v>
      </c>
      <c r="J154" s="793"/>
      <c r="K154" s="746"/>
      <c r="L154" s="467">
        <v>393000</v>
      </c>
      <c r="M154" s="1228"/>
      <c r="N154" s="595"/>
      <c r="O154" s="162"/>
      <c r="P154" s="163">
        <f t="shared" si="32"/>
        <v>0</v>
      </c>
      <c r="Q154" s="163">
        <f t="shared" si="33"/>
        <v>0</v>
      </c>
      <c r="R154" s="297">
        <v>1509</v>
      </c>
      <c r="S154" s="297">
        <v>550</v>
      </c>
      <c r="T154" s="297">
        <v>990</v>
      </c>
      <c r="U154" s="300">
        <f t="shared" si="35"/>
        <v>0.82165049999999995</v>
      </c>
      <c r="V154" s="629">
        <v>135</v>
      </c>
      <c r="W154" s="1206"/>
      <c r="X154" s="1244"/>
      <c r="Z154" s="166"/>
    </row>
    <row r="155" spans="1:26" ht="12.75" customHeight="1" thickBot="1">
      <c r="A155" s="58" t="s">
        <v>1144</v>
      </c>
      <c r="B155" s="747">
        <v>28</v>
      </c>
      <c r="C155" s="747">
        <v>31.5</v>
      </c>
      <c r="D155" s="415">
        <v>1408</v>
      </c>
      <c r="E155" s="415">
        <v>4600</v>
      </c>
      <c r="F155" s="36">
        <v>47</v>
      </c>
      <c r="G155" s="94" t="s">
        <v>805</v>
      </c>
      <c r="H155" s="747">
        <v>124</v>
      </c>
      <c r="I155" s="800" t="s">
        <v>1349</v>
      </c>
      <c r="J155" s="796"/>
      <c r="K155" s="199"/>
      <c r="L155" s="467">
        <v>398000</v>
      </c>
      <c r="M155" s="1228"/>
      <c r="N155" s="595"/>
      <c r="O155" s="162"/>
      <c r="P155" s="163">
        <f t="shared" si="32"/>
        <v>0</v>
      </c>
      <c r="Q155" s="163">
        <f t="shared" si="33"/>
        <v>0</v>
      </c>
      <c r="R155" s="297">
        <v>1509</v>
      </c>
      <c r="S155" s="297">
        <v>550</v>
      </c>
      <c r="T155" s="297">
        <v>990</v>
      </c>
      <c r="U155" s="300">
        <f t="shared" si="35"/>
        <v>0.82165049999999995</v>
      </c>
      <c r="V155" s="629">
        <v>135</v>
      </c>
      <c r="W155" s="1206"/>
      <c r="X155" s="1244"/>
      <c r="Z155" s="166"/>
    </row>
    <row r="156" spans="1:26" ht="33.75" customHeight="1" thickBot="1">
      <c r="A156" s="1447" t="s">
        <v>1176</v>
      </c>
      <c r="B156" s="1448"/>
      <c r="C156" s="1448"/>
      <c r="D156" s="1448"/>
      <c r="E156" s="1448"/>
      <c r="F156" s="1448"/>
      <c r="G156" s="1448"/>
      <c r="H156" s="1448"/>
      <c r="I156" s="1448"/>
      <c r="J156" s="1449"/>
      <c r="L156" s="465"/>
      <c r="M156" s="1228"/>
      <c r="N156" s="746"/>
      <c r="O156" s="162"/>
      <c r="P156" s="163"/>
      <c r="Q156" s="163"/>
      <c r="W156" s="1206"/>
      <c r="X156" s="1244"/>
      <c r="Z156" s="166"/>
    </row>
    <row r="157" spans="1:26" ht="12.75" customHeight="1">
      <c r="A157" s="58" t="s">
        <v>1133</v>
      </c>
      <c r="B157" s="747">
        <v>40</v>
      </c>
      <c r="C157" s="760">
        <v>45</v>
      </c>
      <c r="D157" s="415">
        <v>2100</v>
      </c>
      <c r="E157" s="415">
        <v>7500</v>
      </c>
      <c r="F157" s="36">
        <v>49</v>
      </c>
      <c r="G157" s="94" t="s">
        <v>1160</v>
      </c>
      <c r="H157" s="747">
        <v>203</v>
      </c>
      <c r="I157" s="800" t="s">
        <v>1349</v>
      </c>
      <c r="J157" s="797"/>
      <c r="K157" s="746"/>
      <c r="L157" s="467">
        <v>951000</v>
      </c>
      <c r="M157" s="1228"/>
      <c r="N157" s="595"/>
      <c r="O157" s="162"/>
      <c r="P157" s="163">
        <f>IF(OR(U157="",J157=""),0,J157*U157)</f>
        <v>0</v>
      </c>
      <c r="Q157" s="163">
        <f>IF(OR(V157="",J157=""),0,J157*V157)</f>
        <v>0</v>
      </c>
      <c r="R157" s="297">
        <v>2095</v>
      </c>
      <c r="S157" s="723">
        <v>800</v>
      </c>
      <c r="T157" s="297">
        <v>964</v>
      </c>
      <c r="U157" s="300">
        <f t="shared" ref="U157:U159" si="36">(R157/1000)*(S157/1000)*(T157/1000)</f>
        <v>1.615664</v>
      </c>
      <c r="V157" s="629">
        <v>233</v>
      </c>
      <c r="W157" s="1206"/>
      <c r="X157" s="1244"/>
      <c r="Z157" s="166"/>
    </row>
    <row r="158" spans="1:26" ht="12.75" customHeight="1">
      <c r="A158" s="58" t="s">
        <v>1134</v>
      </c>
      <c r="B158" s="747">
        <v>45</v>
      </c>
      <c r="C158" s="760">
        <v>50</v>
      </c>
      <c r="D158" s="415">
        <v>2100</v>
      </c>
      <c r="E158" s="415">
        <v>7500</v>
      </c>
      <c r="F158" s="36">
        <v>49</v>
      </c>
      <c r="G158" s="94" t="s">
        <v>1160</v>
      </c>
      <c r="H158" s="747">
        <v>203</v>
      </c>
      <c r="I158" s="800" t="s">
        <v>1349</v>
      </c>
      <c r="J158" s="793"/>
      <c r="K158" s="199"/>
      <c r="L158" s="467">
        <v>997000</v>
      </c>
      <c r="M158" s="1228"/>
      <c r="N158" s="595"/>
      <c r="O158" s="162"/>
      <c r="P158" s="163">
        <f>IF(OR(U158="",J158=""),0,J158*U158)</f>
        <v>0</v>
      </c>
      <c r="Q158" s="163">
        <f>IF(OR(V158="",J158=""),0,J158*V158)</f>
        <v>0</v>
      </c>
      <c r="R158" s="297">
        <v>2095</v>
      </c>
      <c r="S158" s="723">
        <v>800</v>
      </c>
      <c r="T158" s="297">
        <v>964</v>
      </c>
      <c r="U158" s="300">
        <f t="shared" si="36"/>
        <v>1.615664</v>
      </c>
      <c r="V158" s="629">
        <v>233</v>
      </c>
      <c r="W158" s="1206"/>
      <c r="X158" s="1244"/>
      <c r="Z158" s="166"/>
    </row>
    <row r="159" spans="1:26" ht="12.75" customHeight="1" thickBot="1">
      <c r="A159" s="206" t="s">
        <v>1135</v>
      </c>
      <c r="B159" s="748">
        <v>56</v>
      </c>
      <c r="C159" s="761">
        <v>63</v>
      </c>
      <c r="D159" s="628">
        <v>2800</v>
      </c>
      <c r="E159" s="628">
        <v>8400</v>
      </c>
      <c r="F159" s="343">
        <v>46</v>
      </c>
      <c r="G159" s="94" t="s">
        <v>1160</v>
      </c>
      <c r="H159" s="748">
        <v>203</v>
      </c>
      <c r="I159" s="800" t="s">
        <v>1349</v>
      </c>
      <c r="J159" s="796"/>
      <c r="K159" s="746"/>
      <c r="L159" s="467">
        <v>1047000</v>
      </c>
      <c r="M159" s="1228"/>
      <c r="N159" s="595"/>
      <c r="O159" s="162"/>
      <c r="P159" s="163">
        <f>IF(OR(U159="",J159=""),0,J159*U159)</f>
        <v>0</v>
      </c>
      <c r="Q159" s="163">
        <f>IF(OR(V159="",J159=""),0,J159*V159)</f>
        <v>0</v>
      </c>
      <c r="R159" s="297">
        <v>2095</v>
      </c>
      <c r="S159" s="723">
        <v>800</v>
      </c>
      <c r="T159" s="297">
        <v>964</v>
      </c>
      <c r="U159" s="300">
        <f t="shared" si="36"/>
        <v>1.615664</v>
      </c>
      <c r="V159" s="629">
        <v>233</v>
      </c>
      <c r="W159" s="1206"/>
      <c r="X159" s="1244"/>
      <c r="Z159" s="166"/>
    </row>
    <row r="160" spans="1:26" ht="33" customHeight="1" thickBot="1">
      <c r="A160" s="1447" t="s">
        <v>1177</v>
      </c>
      <c r="B160" s="1448"/>
      <c r="C160" s="1448"/>
      <c r="D160" s="1448"/>
      <c r="E160" s="1448"/>
      <c r="F160" s="1448"/>
      <c r="G160" s="1448"/>
      <c r="H160" s="1448"/>
      <c r="I160" s="1448"/>
      <c r="J160" s="1449"/>
      <c r="L160" s="465"/>
      <c r="M160" s="1228"/>
      <c r="N160" s="746"/>
      <c r="O160" s="162"/>
      <c r="P160" s="163"/>
      <c r="Q160" s="163"/>
      <c r="R160" s="86"/>
      <c r="S160" s="86"/>
      <c r="T160" s="86"/>
      <c r="W160" s="1206"/>
      <c r="X160" s="1244"/>
      <c r="Z160" s="166"/>
    </row>
    <row r="161" spans="1:26" ht="12.75" customHeight="1">
      <c r="A161" s="156" t="s">
        <v>1161</v>
      </c>
      <c r="B161" s="406">
        <v>2.2000000000000002</v>
      </c>
      <c r="C161" s="406">
        <v>2.4</v>
      </c>
      <c r="D161" s="350">
        <v>29</v>
      </c>
      <c r="E161" s="350">
        <v>446</v>
      </c>
      <c r="F161" s="350">
        <v>31</v>
      </c>
      <c r="G161" s="756" t="s">
        <v>434</v>
      </c>
      <c r="H161" s="373">
        <v>8.5</v>
      </c>
      <c r="I161" s="800" t="s">
        <v>1349</v>
      </c>
      <c r="J161" s="797"/>
      <c r="L161" s="467">
        <v>124000</v>
      </c>
      <c r="M161" s="1228"/>
      <c r="N161" s="595"/>
      <c r="O161" s="162"/>
      <c r="P161" s="163">
        <f t="shared" ref="P161:P177" si="37">IF(OR(U161="",J161=""),0,J161*U161)</f>
        <v>0</v>
      </c>
      <c r="Q161" s="163">
        <f t="shared" ref="Q161:Q177" si="38">IF(OR(V161="",J161=""),0,J161*V161)</f>
        <v>0</v>
      </c>
      <c r="R161" s="297">
        <v>915</v>
      </c>
      <c r="S161" s="297">
        <v>353</v>
      </c>
      <c r="T161" s="297">
        <v>300</v>
      </c>
      <c r="U161" s="214">
        <f t="shared" ref="U161:U168" si="39">(R161/1000)*(S161/1000)*(T161/1000)</f>
        <v>9.6898499999999985E-2</v>
      </c>
      <c r="V161" s="629">
        <v>11</v>
      </c>
      <c r="W161" s="1206"/>
      <c r="X161" s="1244"/>
      <c r="Z161" s="166"/>
    </row>
    <row r="162" spans="1:26" ht="12.75" customHeight="1">
      <c r="A162" s="118" t="s">
        <v>1162</v>
      </c>
      <c r="B162" s="407">
        <v>2.8</v>
      </c>
      <c r="C162" s="407">
        <v>3.2</v>
      </c>
      <c r="D162" s="43">
        <v>29</v>
      </c>
      <c r="E162" s="43">
        <v>457</v>
      </c>
      <c r="F162" s="43">
        <v>31</v>
      </c>
      <c r="G162" s="94" t="s">
        <v>434</v>
      </c>
      <c r="H162" s="607">
        <v>8.5</v>
      </c>
      <c r="I162" s="800" t="s">
        <v>1349</v>
      </c>
      <c r="J162" s="793"/>
      <c r="L162" s="467">
        <v>130000</v>
      </c>
      <c r="M162" s="1228"/>
      <c r="N162" s="595"/>
      <c r="O162" s="162"/>
      <c r="P162" s="163">
        <f t="shared" si="37"/>
        <v>0</v>
      </c>
      <c r="Q162" s="163">
        <f t="shared" si="38"/>
        <v>0</v>
      </c>
      <c r="R162" s="297">
        <v>915</v>
      </c>
      <c r="S162" s="297">
        <v>353</v>
      </c>
      <c r="T162" s="297">
        <v>300</v>
      </c>
      <c r="U162" s="214">
        <f t="shared" si="39"/>
        <v>9.6898499999999985E-2</v>
      </c>
      <c r="V162" s="629">
        <v>11</v>
      </c>
      <c r="W162" s="1206"/>
      <c r="X162" s="1244"/>
      <c r="Z162" s="166"/>
    </row>
    <row r="163" spans="1:26" ht="12.75" customHeight="1">
      <c r="A163" s="58" t="s">
        <v>1163</v>
      </c>
      <c r="B163" s="408">
        <v>3.6</v>
      </c>
      <c r="C163" s="408">
        <v>4</v>
      </c>
      <c r="D163" s="36">
        <v>31</v>
      </c>
      <c r="E163" s="36">
        <v>447</v>
      </c>
      <c r="F163" s="36">
        <v>32</v>
      </c>
      <c r="G163" s="94" t="s">
        <v>434</v>
      </c>
      <c r="H163" s="362">
        <v>9.6999999999999993</v>
      </c>
      <c r="I163" s="800" t="s">
        <v>1349</v>
      </c>
      <c r="J163" s="793"/>
      <c r="L163" s="467">
        <v>138000</v>
      </c>
      <c r="M163" s="1228"/>
      <c r="N163" s="595"/>
      <c r="O163" s="162"/>
      <c r="P163" s="163">
        <f t="shared" si="37"/>
        <v>0</v>
      </c>
      <c r="Q163" s="163">
        <f t="shared" si="38"/>
        <v>0</v>
      </c>
      <c r="R163" s="297">
        <v>915</v>
      </c>
      <c r="S163" s="297">
        <v>353</v>
      </c>
      <c r="T163" s="297">
        <v>300</v>
      </c>
      <c r="U163" s="214">
        <f t="shared" si="39"/>
        <v>9.6898499999999985E-2</v>
      </c>
      <c r="V163" s="298">
        <v>12.2</v>
      </c>
      <c r="W163" s="1206"/>
      <c r="X163" s="1244"/>
      <c r="Z163" s="166"/>
    </row>
    <row r="164" spans="1:26" ht="12.75" customHeight="1">
      <c r="A164" s="58" t="s">
        <v>1164</v>
      </c>
      <c r="B164" s="408">
        <v>4.5</v>
      </c>
      <c r="C164" s="408">
        <v>5</v>
      </c>
      <c r="D164" s="36">
        <v>45</v>
      </c>
      <c r="E164" s="36">
        <v>648</v>
      </c>
      <c r="F164" s="36">
        <v>31</v>
      </c>
      <c r="G164" s="94" t="s">
        <v>436</v>
      </c>
      <c r="H164" s="362">
        <v>13.8</v>
      </c>
      <c r="I164" s="800" t="s">
        <v>1349</v>
      </c>
      <c r="J164" s="793"/>
      <c r="L164" s="467">
        <v>159000</v>
      </c>
      <c r="M164" s="1228"/>
      <c r="N164" s="595"/>
      <c r="O164" s="162"/>
      <c r="P164" s="163">
        <f t="shared" si="37"/>
        <v>0</v>
      </c>
      <c r="Q164" s="163">
        <f t="shared" si="38"/>
        <v>0</v>
      </c>
      <c r="R164" s="297">
        <v>1075</v>
      </c>
      <c r="S164" s="297">
        <v>395</v>
      </c>
      <c r="T164" s="297">
        <v>300</v>
      </c>
      <c r="U164" s="214">
        <f t="shared" si="39"/>
        <v>0.12738749999999999</v>
      </c>
      <c r="V164" s="298">
        <v>16.399999999999999</v>
      </c>
      <c r="W164" s="1206"/>
      <c r="X164" s="1244"/>
      <c r="Z164" s="166"/>
    </row>
    <row r="165" spans="1:26" ht="12.75" customHeight="1">
      <c r="A165" s="58" t="s">
        <v>1165</v>
      </c>
      <c r="B165" s="408">
        <v>5.6</v>
      </c>
      <c r="C165" s="408">
        <v>6.3</v>
      </c>
      <c r="D165" s="36">
        <v>54</v>
      </c>
      <c r="E165" s="36">
        <v>798</v>
      </c>
      <c r="F165" s="36">
        <v>36</v>
      </c>
      <c r="G165" s="94" t="s">
        <v>436</v>
      </c>
      <c r="H165" s="362">
        <v>13.8</v>
      </c>
      <c r="I165" s="800" t="s">
        <v>1349</v>
      </c>
      <c r="J165" s="793"/>
      <c r="L165" s="467">
        <v>164000</v>
      </c>
      <c r="M165" s="1228"/>
      <c r="N165" s="595"/>
      <c r="O165" s="162"/>
      <c r="P165" s="163">
        <f t="shared" si="37"/>
        <v>0</v>
      </c>
      <c r="Q165" s="163">
        <f t="shared" si="38"/>
        <v>0</v>
      </c>
      <c r="R165" s="297">
        <v>1075</v>
      </c>
      <c r="S165" s="297">
        <v>395</v>
      </c>
      <c r="T165" s="297">
        <v>300</v>
      </c>
      <c r="U165" s="214">
        <f t="shared" si="39"/>
        <v>0.12738749999999999</v>
      </c>
      <c r="V165" s="298">
        <v>16.399999999999999</v>
      </c>
      <c r="W165" s="1206"/>
      <c r="X165" s="1244"/>
      <c r="Z165" s="166"/>
    </row>
    <row r="166" spans="1:26" ht="12.75" customHeight="1">
      <c r="A166" s="58" t="s">
        <v>1166</v>
      </c>
      <c r="B166" s="408">
        <v>7.1</v>
      </c>
      <c r="C166" s="408">
        <v>8</v>
      </c>
      <c r="D166" s="36">
        <v>77</v>
      </c>
      <c r="E166" s="36">
        <v>1240</v>
      </c>
      <c r="F166" s="36">
        <v>38</v>
      </c>
      <c r="G166" s="94" t="s">
        <v>439</v>
      </c>
      <c r="H166" s="362">
        <v>17.399999999999999</v>
      </c>
      <c r="I166" s="800" t="s">
        <v>1349</v>
      </c>
      <c r="J166" s="793"/>
      <c r="L166" s="467">
        <v>166000</v>
      </c>
      <c r="M166" s="1228"/>
      <c r="N166" s="595"/>
      <c r="O166" s="162"/>
      <c r="P166" s="163">
        <f t="shared" si="37"/>
        <v>0</v>
      </c>
      <c r="Q166" s="163">
        <f t="shared" si="38"/>
        <v>0</v>
      </c>
      <c r="R166" s="297">
        <v>1265</v>
      </c>
      <c r="S166" s="297">
        <v>420</v>
      </c>
      <c r="T166" s="297">
        <v>345</v>
      </c>
      <c r="U166" s="214">
        <f t="shared" si="39"/>
        <v>0.18329849999999998</v>
      </c>
      <c r="V166" s="703">
        <v>20.8</v>
      </c>
      <c r="W166" s="1206"/>
      <c r="X166" s="1244"/>
      <c r="Z166" s="166"/>
    </row>
    <row r="167" spans="1:26" ht="12.75" customHeight="1">
      <c r="A167" s="58" t="s">
        <v>1167</v>
      </c>
      <c r="B167" s="408">
        <v>8</v>
      </c>
      <c r="C167" s="408">
        <v>9</v>
      </c>
      <c r="D167" s="36">
        <v>77</v>
      </c>
      <c r="E167" s="36">
        <v>1248</v>
      </c>
      <c r="F167" s="36">
        <v>38</v>
      </c>
      <c r="G167" s="94" t="s">
        <v>439</v>
      </c>
      <c r="H167" s="362">
        <v>17.600000000000001</v>
      </c>
      <c r="I167" s="800" t="s">
        <v>1349</v>
      </c>
      <c r="J167" s="793"/>
      <c r="L167" s="467">
        <v>178000</v>
      </c>
      <c r="M167" s="1228"/>
      <c r="N167" s="595"/>
      <c r="O167" s="162"/>
      <c r="P167" s="163">
        <f t="shared" si="37"/>
        <v>0</v>
      </c>
      <c r="Q167" s="163">
        <f t="shared" si="38"/>
        <v>0</v>
      </c>
      <c r="R167" s="297">
        <v>1265</v>
      </c>
      <c r="S167" s="297">
        <v>420</v>
      </c>
      <c r="T167" s="297">
        <v>345</v>
      </c>
      <c r="U167" s="214">
        <f t="shared" si="39"/>
        <v>0.18329849999999998</v>
      </c>
      <c r="V167" s="757">
        <v>21</v>
      </c>
      <c r="W167" s="1206"/>
      <c r="X167" s="1244"/>
      <c r="Z167" s="166"/>
    </row>
    <row r="168" spans="1:26" ht="12.75" customHeight="1" thickBot="1">
      <c r="A168" s="58" t="s">
        <v>1168</v>
      </c>
      <c r="B168" s="408">
        <v>9</v>
      </c>
      <c r="C168" s="408">
        <v>10</v>
      </c>
      <c r="D168" s="36">
        <v>90</v>
      </c>
      <c r="E168" s="36">
        <v>1427</v>
      </c>
      <c r="F168" s="36">
        <v>43</v>
      </c>
      <c r="G168" s="94" t="s">
        <v>439</v>
      </c>
      <c r="H168" s="362">
        <v>17.600000000000001</v>
      </c>
      <c r="I168" s="800" t="s">
        <v>1349</v>
      </c>
      <c r="J168" s="796"/>
      <c r="L168" s="467">
        <v>185000</v>
      </c>
      <c r="M168" s="1228"/>
      <c r="N168" s="595"/>
      <c r="O168" s="162"/>
      <c r="P168" s="163">
        <f t="shared" si="37"/>
        <v>0</v>
      </c>
      <c r="Q168" s="163">
        <f t="shared" si="38"/>
        <v>0</v>
      </c>
      <c r="R168" s="297">
        <v>1265</v>
      </c>
      <c r="S168" s="297">
        <v>420</v>
      </c>
      <c r="T168" s="297">
        <v>345</v>
      </c>
      <c r="U168" s="214">
        <f t="shared" si="39"/>
        <v>0.18329849999999998</v>
      </c>
      <c r="V168" s="757">
        <v>21</v>
      </c>
      <c r="W168" s="1206"/>
      <c r="X168" s="1244"/>
      <c r="Z168" s="166"/>
    </row>
    <row r="169" spans="1:26" ht="40.5" customHeight="1" thickBot="1">
      <c r="A169" s="1447" t="s">
        <v>1179</v>
      </c>
      <c r="B169" s="1448"/>
      <c r="C169" s="1448"/>
      <c r="D169" s="1448"/>
      <c r="E169" s="1448"/>
      <c r="F169" s="1448"/>
      <c r="G169" s="1448"/>
      <c r="H169" s="1448"/>
      <c r="I169" s="1448"/>
      <c r="J169" s="1449"/>
      <c r="L169" s="465"/>
      <c r="M169" s="1228"/>
      <c r="N169" s="746"/>
      <c r="O169" s="162"/>
      <c r="P169" s="163">
        <f t="shared" si="37"/>
        <v>0</v>
      </c>
      <c r="Q169" s="163">
        <f t="shared" si="38"/>
        <v>0</v>
      </c>
      <c r="W169" s="1206"/>
      <c r="X169" s="1244"/>
      <c r="Z169" s="166"/>
    </row>
    <row r="170" spans="1:26" ht="12.75" customHeight="1">
      <c r="A170" s="58" t="s">
        <v>1125</v>
      </c>
      <c r="B170" s="747">
        <v>3.6</v>
      </c>
      <c r="C170" s="747">
        <v>4</v>
      </c>
      <c r="D170" s="36">
        <v>49</v>
      </c>
      <c r="E170" s="36">
        <v>650</v>
      </c>
      <c r="F170" s="36">
        <v>36</v>
      </c>
      <c r="G170" s="94" t="s">
        <v>530</v>
      </c>
      <c r="H170" s="747">
        <v>26</v>
      </c>
      <c r="I170" s="800" t="s">
        <v>1349</v>
      </c>
      <c r="J170" s="797"/>
      <c r="L170" s="467">
        <v>205000</v>
      </c>
      <c r="M170" s="1228"/>
      <c r="N170" s="595"/>
      <c r="O170" s="162"/>
      <c r="P170" s="163">
        <f t="shared" si="37"/>
        <v>0</v>
      </c>
      <c r="Q170" s="163">
        <f t="shared" si="38"/>
        <v>0</v>
      </c>
      <c r="R170" s="297">
        <v>1089</v>
      </c>
      <c r="S170" s="297">
        <v>296</v>
      </c>
      <c r="T170" s="297">
        <v>744</v>
      </c>
      <c r="U170" s="214">
        <f t="shared" ref="U170:U177" si="40">(R170/1000)*(S170/1000)*(T170/1000)</f>
        <v>0.23982393599999996</v>
      </c>
      <c r="V170" s="629">
        <v>32</v>
      </c>
      <c r="W170" s="1206"/>
      <c r="X170" s="1244"/>
      <c r="Z170" s="166"/>
    </row>
    <row r="171" spans="1:26" ht="12.75" customHeight="1">
      <c r="A171" s="58" t="s">
        <v>1126</v>
      </c>
      <c r="B171" s="747">
        <v>4.5</v>
      </c>
      <c r="C171" s="747">
        <v>5</v>
      </c>
      <c r="D171" s="36">
        <v>120</v>
      </c>
      <c r="E171" s="36">
        <v>800</v>
      </c>
      <c r="F171" s="36">
        <v>38</v>
      </c>
      <c r="G171" s="94" t="s">
        <v>530</v>
      </c>
      <c r="H171" s="747">
        <v>28</v>
      </c>
      <c r="I171" s="800" t="s">
        <v>1349</v>
      </c>
      <c r="J171" s="793"/>
      <c r="L171" s="467">
        <v>206000</v>
      </c>
      <c r="M171" s="1228"/>
      <c r="N171" s="595"/>
      <c r="O171" s="162"/>
      <c r="P171" s="163">
        <f t="shared" si="37"/>
        <v>0</v>
      </c>
      <c r="Q171" s="163">
        <f t="shared" si="38"/>
        <v>0</v>
      </c>
      <c r="R171" s="297">
        <v>1089</v>
      </c>
      <c r="S171" s="297">
        <v>296</v>
      </c>
      <c r="T171" s="297">
        <v>744</v>
      </c>
      <c r="U171" s="214">
        <f t="shared" si="40"/>
        <v>0.23982393599999996</v>
      </c>
      <c r="V171" s="629">
        <v>34</v>
      </c>
      <c r="W171" s="1206"/>
      <c r="X171" s="1244"/>
      <c r="Z171" s="166"/>
    </row>
    <row r="172" spans="1:26" ht="12.75" customHeight="1">
      <c r="A172" s="58" t="s">
        <v>1127</v>
      </c>
      <c r="B172" s="747">
        <v>5.6</v>
      </c>
      <c r="C172" s="747">
        <v>6.3</v>
      </c>
      <c r="D172" s="36">
        <v>122</v>
      </c>
      <c r="E172" s="36">
        <v>800</v>
      </c>
      <c r="F172" s="36">
        <v>38</v>
      </c>
      <c r="G172" s="94" t="s">
        <v>530</v>
      </c>
      <c r="H172" s="747">
        <v>28</v>
      </c>
      <c r="I172" s="800" t="s">
        <v>1349</v>
      </c>
      <c r="J172" s="793"/>
      <c r="L172" s="467">
        <v>215000</v>
      </c>
      <c r="M172" s="1228"/>
      <c r="N172" s="595"/>
      <c r="O172" s="162"/>
      <c r="P172" s="163">
        <f t="shared" si="37"/>
        <v>0</v>
      </c>
      <c r="Q172" s="163">
        <f t="shared" si="38"/>
        <v>0</v>
      </c>
      <c r="R172" s="297">
        <v>1089</v>
      </c>
      <c r="S172" s="297">
        <v>296</v>
      </c>
      <c r="T172" s="297">
        <v>744</v>
      </c>
      <c r="U172" s="214">
        <f t="shared" si="40"/>
        <v>0.23982393599999996</v>
      </c>
      <c r="V172" s="629">
        <v>34</v>
      </c>
      <c r="W172" s="1206"/>
      <c r="X172" s="1244"/>
      <c r="Z172" s="166"/>
    </row>
    <row r="173" spans="1:26" ht="12.75" customHeight="1">
      <c r="A173" s="58" t="s">
        <v>1128</v>
      </c>
      <c r="B173" s="747">
        <v>7.1</v>
      </c>
      <c r="C173" s="747">
        <v>8</v>
      </c>
      <c r="D173" s="36">
        <v>125</v>
      </c>
      <c r="E173" s="36">
        <v>800</v>
      </c>
      <c r="F173" s="36">
        <v>38</v>
      </c>
      <c r="G173" s="94" t="s">
        <v>530</v>
      </c>
      <c r="H173" s="747">
        <v>28</v>
      </c>
      <c r="I173" s="800" t="s">
        <v>1349</v>
      </c>
      <c r="J173" s="793"/>
      <c r="L173" s="467">
        <v>228000</v>
      </c>
      <c r="M173" s="1228"/>
      <c r="N173" s="595"/>
      <c r="O173" s="162"/>
      <c r="P173" s="163">
        <f t="shared" si="37"/>
        <v>0</v>
      </c>
      <c r="Q173" s="163">
        <f t="shared" si="38"/>
        <v>0</v>
      </c>
      <c r="R173" s="297">
        <v>1089</v>
      </c>
      <c r="S173" s="297">
        <v>296</v>
      </c>
      <c r="T173" s="297">
        <v>744</v>
      </c>
      <c r="U173" s="214">
        <f t="shared" si="40"/>
        <v>0.23982393599999996</v>
      </c>
      <c r="V173" s="629">
        <v>34</v>
      </c>
      <c r="W173" s="1206"/>
      <c r="X173" s="1244"/>
      <c r="Z173" s="166"/>
    </row>
    <row r="174" spans="1:26" ht="12.75" customHeight="1">
      <c r="A174" s="58" t="s">
        <v>1129</v>
      </c>
      <c r="B174" s="747">
        <v>8</v>
      </c>
      <c r="C174" s="747">
        <v>9</v>
      </c>
      <c r="D174" s="36">
        <v>130</v>
      </c>
      <c r="E174" s="36">
        <v>1200</v>
      </c>
      <c r="F174" s="36">
        <v>40</v>
      </c>
      <c r="G174" s="94" t="s">
        <v>531</v>
      </c>
      <c r="H174" s="747">
        <v>34.5</v>
      </c>
      <c r="I174" s="800" t="s">
        <v>1349</v>
      </c>
      <c r="J174" s="793"/>
      <c r="L174" s="467">
        <v>245000</v>
      </c>
      <c r="M174" s="1228"/>
      <c r="N174" s="595"/>
      <c r="O174" s="162"/>
      <c r="P174" s="163">
        <f t="shared" si="37"/>
        <v>0</v>
      </c>
      <c r="Q174" s="163">
        <f t="shared" si="38"/>
        <v>0</v>
      </c>
      <c r="R174" s="297">
        <v>1379</v>
      </c>
      <c r="S174" s="297">
        <v>296</v>
      </c>
      <c r="T174" s="297">
        <v>744</v>
      </c>
      <c r="U174" s="214">
        <f t="shared" si="40"/>
        <v>0.30368889599999999</v>
      </c>
      <c r="V174" s="629">
        <v>41</v>
      </c>
      <c r="W174" s="1206"/>
      <c r="X174" s="1244"/>
      <c r="Z174" s="166"/>
    </row>
    <row r="175" spans="1:26" ht="12.75" customHeight="1">
      <c r="A175" s="58" t="s">
        <v>1130</v>
      </c>
      <c r="B175" s="747">
        <v>9</v>
      </c>
      <c r="C175" s="747">
        <v>10</v>
      </c>
      <c r="D175" s="36">
        <v>130</v>
      </c>
      <c r="E175" s="36">
        <v>1200</v>
      </c>
      <c r="F175" s="36">
        <v>40</v>
      </c>
      <c r="G175" s="94" t="s">
        <v>531</v>
      </c>
      <c r="H175" s="747">
        <v>34.5</v>
      </c>
      <c r="I175" s="800" t="s">
        <v>1349</v>
      </c>
      <c r="J175" s="793"/>
      <c r="L175" s="467">
        <v>250000</v>
      </c>
      <c r="M175" s="1228"/>
      <c r="N175" s="595"/>
      <c r="O175" s="162"/>
      <c r="P175" s="163">
        <f t="shared" si="37"/>
        <v>0</v>
      </c>
      <c r="Q175" s="163">
        <f t="shared" si="38"/>
        <v>0</v>
      </c>
      <c r="R175" s="297">
        <v>1379</v>
      </c>
      <c r="S175" s="297">
        <v>296</v>
      </c>
      <c r="T175" s="297">
        <v>744</v>
      </c>
      <c r="U175" s="214">
        <f t="shared" si="40"/>
        <v>0.30368889599999999</v>
      </c>
      <c r="V175" s="629">
        <v>41</v>
      </c>
      <c r="W175" s="1206"/>
      <c r="X175" s="1244"/>
      <c r="Z175" s="166"/>
    </row>
    <row r="176" spans="1:26" ht="12.75" customHeight="1">
      <c r="A176" s="58" t="s">
        <v>1131</v>
      </c>
      <c r="B176" s="747">
        <v>11.2</v>
      </c>
      <c r="C176" s="747">
        <v>12.5</v>
      </c>
      <c r="D176" s="36">
        <v>182</v>
      </c>
      <c r="E176" s="36">
        <v>1980</v>
      </c>
      <c r="F176" s="36">
        <v>42</v>
      </c>
      <c r="G176" s="94" t="s">
        <v>532</v>
      </c>
      <c r="H176" s="747">
        <v>54</v>
      </c>
      <c r="I176" s="800" t="s">
        <v>1349</v>
      </c>
      <c r="J176" s="793"/>
      <c r="L176" s="467">
        <v>296000</v>
      </c>
      <c r="M176" s="1228"/>
      <c r="N176" s="595"/>
      <c r="O176" s="162"/>
      <c r="P176" s="163">
        <f t="shared" si="37"/>
        <v>0</v>
      </c>
      <c r="Q176" s="163">
        <f t="shared" si="38"/>
        <v>0</v>
      </c>
      <c r="R176" s="297">
        <v>1764</v>
      </c>
      <c r="S176" s="297">
        <v>329</v>
      </c>
      <c r="T176" s="297">
        <v>760</v>
      </c>
      <c r="U176" s="214">
        <f t="shared" si="40"/>
        <v>0.44107056</v>
      </c>
      <c r="V176" s="629">
        <v>59</v>
      </c>
      <c r="W176" s="1206"/>
      <c r="X176" s="1244"/>
      <c r="Z176" s="166"/>
    </row>
    <row r="177" spans="1:26" ht="12.75" customHeight="1" thickBot="1">
      <c r="A177" s="58" t="s">
        <v>1132</v>
      </c>
      <c r="B177" s="747">
        <v>14</v>
      </c>
      <c r="C177" s="747">
        <v>15</v>
      </c>
      <c r="D177" s="36">
        <v>182</v>
      </c>
      <c r="E177" s="36">
        <v>1980</v>
      </c>
      <c r="F177" s="36">
        <v>42</v>
      </c>
      <c r="G177" s="94" t="s">
        <v>532</v>
      </c>
      <c r="H177" s="747">
        <v>54</v>
      </c>
      <c r="I177" s="800" t="s">
        <v>1349</v>
      </c>
      <c r="J177" s="796"/>
      <c r="L177" s="467">
        <v>314000</v>
      </c>
      <c r="M177" s="1228"/>
      <c r="N177" s="595"/>
      <c r="O177" s="162"/>
      <c r="P177" s="163">
        <f t="shared" si="37"/>
        <v>0</v>
      </c>
      <c r="Q177" s="163">
        <f t="shared" si="38"/>
        <v>0</v>
      </c>
      <c r="R177" s="297">
        <v>1764</v>
      </c>
      <c r="S177" s="297">
        <v>329</v>
      </c>
      <c r="T177" s="297">
        <v>760</v>
      </c>
      <c r="U177" s="214">
        <f t="shared" si="40"/>
        <v>0.44107056</v>
      </c>
      <c r="V177" s="629">
        <v>59</v>
      </c>
      <c r="W177" s="1206"/>
      <c r="X177" s="1244"/>
      <c r="Z177" s="166"/>
    </row>
    <row r="178" spans="1:26" s="574" customFormat="1" ht="36.75" customHeight="1" thickBot="1">
      <c r="A178" s="1476" t="s">
        <v>1074</v>
      </c>
      <c r="B178" s="1477"/>
      <c r="C178" s="1477"/>
      <c r="D178" s="1477"/>
      <c r="E178" s="1477"/>
      <c r="F178" s="1477"/>
      <c r="G178" s="1477"/>
      <c r="H178" s="1477"/>
      <c r="I178" s="1477"/>
      <c r="J178" s="1482"/>
      <c r="K178" s="623"/>
      <c r="L178" s="631"/>
      <c r="M178" s="1228"/>
      <c r="N178" s="623"/>
      <c r="O178" s="622"/>
      <c r="P178" s="573"/>
      <c r="Q178" s="573"/>
      <c r="U178" s="575"/>
      <c r="W178" s="1206"/>
      <c r="X178" s="1244"/>
      <c r="Z178" s="576"/>
    </row>
    <row r="179" spans="1:26" ht="44.25" customHeight="1" thickBot="1">
      <c r="A179" s="1447" t="s">
        <v>861</v>
      </c>
      <c r="B179" s="1448"/>
      <c r="C179" s="1448"/>
      <c r="D179" s="1448"/>
      <c r="E179" s="1448"/>
      <c r="F179" s="1448"/>
      <c r="G179" s="1448"/>
      <c r="H179" s="1448"/>
      <c r="I179" s="1448"/>
      <c r="J179" s="1449"/>
      <c r="K179" s="621"/>
      <c r="L179" s="469"/>
      <c r="M179" s="1228"/>
      <c r="N179" s="178"/>
      <c r="O179" s="162"/>
      <c r="P179" s="163"/>
      <c r="Q179" s="163"/>
      <c r="W179" s="1206"/>
      <c r="X179" s="1244"/>
      <c r="Z179" s="166"/>
    </row>
    <row r="180" spans="1:26" ht="12.75" customHeight="1">
      <c r="A180" s="57" t="s">
        <v>717</v>
      </c>
      <c r="B180" s="362">
        <v>2.2000000000000002</v>
      </c>
      <c r="C180" s="417">
        <v>2.4</v>
      </c>
      <c r="D180" s="415">
        <v>35</v>
      </c>
      <c r="E180" s="563">
        <v>576</v>
      </c>
      <c r="F180" s="415">
        <v>22</v>
      </c>
      <c r="G180" s="418" t="s">
        <v>793</v>
      </c>
      <c r="H180" s="563">
        <v>18</v>
      </c>
      <c r="I180" s="800" t="s">
        <v>1349</v>
      </c>
      <c r="J180" s="797"/>
      <c r="K180" s="621"/>
      <c r="L180" s="467">
        <v>146000</v>
      </c>
      <c r="M180" s="1228"/>
      <c r="N180" s="594"/>
      <c r="O180" s="162"/>
      <c r="P180" s="163">
        <f t="shared" ref="P180:P199" si="41">IF(OR(U180="",J180=""),0,J180*U180)</f>
        <v>0</v>
      </c>
      <c r="Q180" s="163">
        <f t="shared" ref="Q180:Q199" si="42">IF(OR(V180="",J180=""),0,J180*V180)</f>
        <v>0</v>
      </c>
      <c r="R180" s="298">
        <v>700</v>
      </c>
      <c r="S180" s="298">
        <v>345</v>
      </c>
      <c r="T180" s="298">
        <v>660</v>
      </c>
      <c r="U180" s="300">
        <f>(R180/1000)*(S180/1000)*(T180/1000)</f>
        <v>0.15938999999999998</v>
      </c>
      <c r="V180" s="629">
        <v>23.5</v>
      </c>
      <c r="W180" s="1206"/>
      <c r="X180" s="1244"/>
      <c r="Z180" s="166"/>
    </row>
    <row r="181" spans="1:26" ht="12.75" customHeight="1">
      <c r="A181" s="57" t="s">
        <v>718</v>
      </c>
      <c r="B181" s="362">
        <v>2.8</v>
      </c>
      <c r="C181" s="417">
        <v>3.2</v>
      </c>
      <c r="D181" s="415">
        <v>35</v>
      </c>
      <c r="E181" s="563">
        <v>576</v>
      </c>
      <c r="F181" s="415">
        <v>22</v>
      </c>
      <c r="G181" s="418" t="s">
        <v>793</v>
      </c>
      <c r="H181" s="563">
        <v>18</v>
      </c>
      <c r="I181" s="800" t="s">
        <v>1349</v>
      </c>
      <c r="J181" s="793"/>
      <c r="K181" s="195"/>
      <c r="L181" s="467">
        <v>154000</v>
      </c>
      <c r="M181" s="1228"/>
      <c r="N181" s="594"/>
      <c r="O181" s="162"/>
      <c r="P181" s="163">
        <f t="shared" si="41"/>
        <v>0</v>
      </c>
      <c r="Q181" s="163">
        <f t="shared" si="42"/>
        <v>0</v>
      </c>
      <c r="R181" s="298">
        <v>700</v>
      </c>
      <c r="S181" s="298">
        <v>345</v>
      </c>
      <c r="T181" s="298">
        <v>660</v>
      </c>
      <c r="U181" s="300">
        <f>(R181/1000)*(S181/1000)*(T181/1000)</f>
        <v>0.15938999999999998</v>
      </c>
      <c r="V181" s="629">
        <v>23.5</v>
      </c>
      <c r="W181" s="1206"/>
      <c r="X181" s="1244"/>
      <c r="Z181" s="166"/>
    </row>
    <row r="182" spans="1:26" ht="12.75" customHeight="1">
      <c r="A182" s="57" t="s">
        <v>719</v>
      </c>
      <c r="B182" s="362">
        <v>3.6</v>
      </c>
      <c r="C182" s="417">
        <v>4</v>
      </c>
      <c r="D182" s="415">
        <v>40</v>
      </c>
      <c r="E182" s="563">
        <v>604</v>
      </c>
      <c r="F182" s="415">
        <v>28</v>
      </c>
      <c r="G182" s="418" t="s">
        <v>793</v>
      </c>
      <c r="H182" s="563">
        <v>19.2</v>
      </c>
      <c r="I182" s="800" t="s">
        <v>1349</v>
      </c>
      <c r="J182" s="793"/>
      <c r="K182" s="199"/>
      <c r="L182" s="467">
        <v>166000</v>
      </c>
      <c r="M182" s="1228"/>
      <c r="N182" s="594"/>
      <c r="O182" s="162"/>
      <c r="P182" s="163">
        <f t="shared" si="41"/>
        <v>0</v>
      </c>
      <c r="Q182" s="163">
        <f t="shared" si="42"/>
        <v>0</v>
      </c>
      <c r="R182" s="298">
        <v>700</v>
      </c>
      <c r="S182" s="298">
        <v>345</v>
      </c>
      <c r="T182" s="298">
        <v>660</v>
      </c>
      <c r="U182" s="300">
        <f>(R182/1000)*(S182/1000)*(T182/1000)</f>
        <v>0.15938999999999998</v>
      </c>
      <c r="V182" s="629">
        <v>24.7</v>
      </c>
      <c r="W182" s="1206"/>
      <c r="X182" s="1244"/>
      <c r="Z182" s="166"/>
    </row>
    <row r="183" spans="1:26" ht="12.75" customHeight="1" thickBot="1">
      <c r="A183" s="57" t="s">
        <v>720</v>
      </c>
      <c r="B183" s="362">
        <v>4.5</v>
      </c>
      <c r="C183" s="417">
        <v>5</v>
      </c>
      <c r="D183" s="415">
        <v>50</v>
      </c>
      <c r="E183" s="563">
        <v>604</v>
      </c>
      <c r="F183" s="415">
        <v>28</v>
      </c>
      <c r="G183" s="418" t="s">
        <v>793</v>
      </c>
      <c r="H183" s="563">
        <v>19.2</v>
      </c>
      <c r="I183" s="800" t="s">
        <v>1349</v>
      </c>
      <c r="J183" s="796"/>
      <c r="K183" s="621"/>
      <c r="L183" s="467">
        <v>176000</v>
      </c>
      <c r="M183" s="1228"/>
      <c r="N183" s="594"/>
      <c r="O183" s="162"/>
      <c r="P183" s="163">
        <f t="shared" si="41"/>
        <v>0</v>
      </c>
      <c r="Q183" s="163">
        <f t="shared" si="42"/>
        <v>0</v>
      </c>
      <c r="R183" s="298">
        <v>700</v>
      </c>
      <c r="S183" s="298">
        <v>345</v>
      </c>
      <c r="T183" s="298">
        <v>660</v>
      </c>
      <c r="U183" s="300">
        <f>(R183/1000)*(S183/1000)*(T183/1000)</f>
        <v>0.15938999999999998</v>
      </c>
      <c r="V183" s="629">
        <v>24.7</v>
      </c>
      <c r="W183" s="1206"/>
      <c r="X183" s="1244"/>
      <c r="Z183" s="166"/>
    </row>
    <row r="184" spans="1:26" ht="41.25" customHeight="1" thickBot="1">
      <c r="A184" s="1473" t="s">
        <v>862</v>
      </c>
      <c r="B184" s="1474"/>
      <c r="C184" s="1474"/>
      <c r="D184" s="1474"/>
      <c r="E184" s="1474"/>
      <c r="F184" s="1474"/>
      <c r="G184" s="1474"/>
      <c r="H184" s="1474"/>
      <c r="I184" s="1474"/>
      <c r="J184" s="1475"/>
      <c r="K184" s="199"/>
      <c r="L184" s="465"/>
      <c r="M184" s="1228"/>
      <c r="N184" s="621"/>
      <c r="O184" s="162"/>
      <c r="P184" s="163">
        <f t="shared" si="41"/>
        <v>0</v>
      </c>
      <c r="Q184" s="163">
        <f t="shared" si="42"/>
        <v>0</v>
      </c>
      <c r="U184" s="214">
        <f t="shared" ref="U184:U195" si="43">(R184/1000)*(S184/1000)*(T184/1000)</f>
        <v>0</v>
      </c>
      <c r="W184" s="1206"/>
      <c r="X184" s="1244"/>
      <c r="Z184" s="166"/>
    </row>
    <row r="185" spans="1:26" ht="12.75" customHeight="1">
      <c r="A185" s="156" t="s">
        <v>721</v>
      </c>
      <c r="B185" s="373">
        <v>2.8</v>
      </c>
      <c r="C185" s="355">
        <v>3.2</v>
      </c>
      <c r="D185" s="350">
        <v>40</v>
      </c>
      <c r="E185" s="350">
        <v>801</v>
      </c>
      <c r="F185" s="350">
        <v>23</v>
      </c>
      <c r="G185" s="357" t="s">
        <v>141</v>
      </c>
      <c r="H185" s="355">
        <v>21.3</v>
      </c>
      <c r="I185" s="865" t="s">
        <v>1349</v>
      </c>
      <c r="J185" s="960"/>
      <c r="K185" s="621"/>
      <c r="L185" s="467">
        <v>153000</v>
      </c>
      <c r="M185" s="1228"/>
      <c r="N185" s="595"/>
      <c r="O185" s="162"/>
      <c r="P185" s="163">
        <f t="shared" si="41"/>
        <v>0</v>
      </c>
      <c r="Q185" s="163">
        <f t="shared" si="42"/>
        <v>0</v>
      </c>
      <c r="R185" s="298">
        <v>840</v>
      </c>
      <c r="S185" s="298">
        <v>230</v>
      </c>
      <c r="T185" s="298">
        <v>840</v>
      </c>
      <c r="U185" s="214">
        <f t="shared" si="43"/>
        <v>0.16228800000000002</v>
      </c>
      <c r="V185" s="629">
        <v>25.8</v>
      </c>
      <c r="W185" s="1206"/>
      <c r="X185" s="1244"/>
      <c r="Z185" s="166"/>
    </row>
    <row r="186" spans="1:26" ht="12.75" customHeight="1">
      <c r="A186" s="58" t="s">
        <v>722</v>
      </c>
      <c r="B186" s="362">
        <v>3.6</v>
      </c>
      <c r="C186" s="963">
        <v>4</v>
      </c>
      <c r="D186" s="36">
        <v>45</v>
      </c>
      <c r="E186" s="36">
        <v>801</v>
      </c>
      <c r="F186" s="36">
        <v>23</v>
      </c>
      <c r="G186" s="94" t="s">
        <v>141</v>
      </c>
      <c r="H186" s="963">
        <v>21.3</v>
      </c>
      <c r="I186" s="929" t="s">
        <v>1349</v>
      </c>
      <c r="J186" s="959"/>
      <c r="K186" s="198"/>
      <c r="L186" s="467">
        <v>158000</v>
      </c>
      <c r="M186" s="1228"/>
      <c r="N186" s="595"/>
      <c r="O186" s="162"/>
      <c r="P186" s="163">
        <f t="shared" si="41"/>
        <v>0</v>
      </c>
      <c r="Q186" s="163">
        <f t="shared" si="42"/>
        <v>0</v>
      </c>
      <c r="R186" s="298">
        <v>840</v>
      </c>
      <c r="S186" s="298">
        <v>230</v>
      </c>
      <c r="T186" s="298">
        <v>840</v>
      </c>
      <c r="U186" s="214">
        <f t="shared" si="43"/>
        <v>0.16228800000000002</v>
      </c>
      <c r="V186" s="629">
        <v>25.8</v>
      </c>
      <c r="W186" s="1206"/>
      <c r="X186" s="1244"/>
      <c r="Z186" s="166"/>
    </row>
    <row r="187" spans="1:26" ht="12.75" customHeight="1">
      <c r="A187" s="58" t="s">
        <v>723</v>
      </c>
      <c r="B187" s="362">
        <v>4.5</v>
      </c>
      <c r="C187" s="963">
        <v>5</v>
      </c>
      <c r="D187" s="36">
        <v>50</v>
      </c>
      <c r="E187" s="36">
        <v>893</v>
      </c>
      <c r="F187" s="36">
        <v>26</v>
      </c>
      <c r="G187" s="94" t="s">
        <v>141</v>
      </c>
      <c r="H187" s="963">
        <v>23.2</v>
      </c>
      <c r="I187" s="929" t="s">
        <v>1349</v>
      </c>
      <c r="J187" s="959"/>
      <c r="K187" s="196"/>
      <c r="L187" s="467">
        <v>189000</v>
      </c>
      <c r="M187" s="1228"/>
      <c r="N187" s="595"/>
      <c r="O187" s="162"/>
      <c r="P187" s="163">
        <f t="shared" si="41"/>
        <v>0</v>
      </c>
      <c r="Q187" s="163">
        <f t="shared" si="42"/>
        <v>0</v>
      </c>
      <c r="R187" s="298">
        <v>840</v>
      </c>
      <c r="S187" s="298">
        <v>230</v>
      </c>
      <c r="T187" s="298">
        <v>840</v>
      </c>
      <c r="U187" s="214">
        <f t="shared" si="43"/>
        <v>0.16228800000000002</v>
      </c>
      <c r="V187" s="629">
        <v>27.6</v>
      </c>
      <c r="W187" s="1206"/>
      <c r="X187" s="1244"/>
      <c r="Z187" s="166"/>
    </row>
    <row r="188" spans="1:26" ht="12.75" customHeight="1">
      <c r="A188" s="58" t="s">
        <v>724</v>
      </c>
      <c r="B188" s="362">
        <v>5.6</v>
      </c>
      <c r="C188" s="963">
        <v>6.3</v>
      </c>
      <c r="D188" s="36">
        <v>60</v>
      </c>
      <c r="E188" s="36">
        <v>893</v>
      </c>
      <c r="F188" s="36">
        <v>26</v>
      </c>
      <c r="G188" s="94" t="s">
        <v>141</v>
      </c>
      <c r="H188" s="963">
        <v>23.2</v>
      </c>
      <c r="I188" s="929" t="s">
        <v>1349</v>
      </c>
      <c r="J188" s="959"/>
      <c r="K188" s="621"/>
      <c r="L188" s="467">
        <v>191000</v>
      </c>
      <c r="M188" s="1228"/>
      <c r="N188" s="595"/>
      <c r="O188" s="162"/>
      <c r="P188" s="163">
        <f t="shared" si="41"/>
        <v>0</v>
      </c>
      <c r="Q188" s="163">
        <f t="shared" si="42"/>
        <v>0</v>
      </c>
      <c r="R188" s="298">
        <v>840</v>
      </c>
      <c r="S188" s="298">
        <v>230</v>
      </c>
      <c r="T188" s="298">
        <v>840</v>
      </c>
      <c r="U188" s="214">
        <f t="shared" si="43"/>
        <v>0.16228800000000002</v>
      </c>
      <c r="V188" s="629">
        <v>27.6</v>
      </c>
      <c r="W188" s="1206"/>
      <c r="X188" s="1244"/>
      <c r="Z188" s="166"/>
    </row>
    <row r="189" spans="1:26" ht="12.75" customHeight="1">
      <c r="A189" s="58" t="s">
        <v>725</v>
      </c>
      <c r="B189" s="362">
        <v>7.1</v>
      </c>
      <c r="C189" s="963">
        <v>8</v>
      </c>
      <c r="D189" s="36">
        <v>70</v>
      </c>
      <c r="E189" s="36">
        <v>977</v>
      </c>
      <c r="F189" s="36">
        <v>27</v>
      </c>
      <c r="G189" s="94" t="s">
        <v>141</v>
      </c>
      <c r="H189" s="963">
        <v>23.2</v>
      </c>
      <c r="I189" s="929" t="s">
        <v>1349</v>
      </c>
      <c r="J189" s="959"/>
      <c r="K189" s="621"/>
      <c r="L189" s="467">
        <v>235000</v>
      </c>
      <c r="M189" s="1228"/>
      <c r="N189" s="595"/>
      <c r="O189" s="162"/>
      <c r="P189" s="163">
        <f t="shared" si="41"/>
        <v>0</v>
      </c>
      <c r="Q189" s="163">
        <f t="shared" si="42"/>
        <v>0</v>
      </c>
      <c r="R189" s="298">
        <v>840</v>
      </c>
      <c r="S189" s="298">
        <v>230</v>
      </c>
      <c r="T189" s="298">
        <v>840</v>
      </c>
      <c r="U189" s="214">
        <f t="shared" si="43"/>
        <v>0.16228800000000002</v>
      </c>
      <c r="V189" s="629">
        <v>27.6</v>
      </c>
      <c r="W189" s="1206"/>
      <c r="X189" s="1244"/>
      <c r="Z189" s="166"/>
    </row>
    <row r="190" spans="1:26" ht="12.75" customHeight="1">
      <c r="A190" s="58" t="s">
        <v>726</v>
      </c>
      <c r="B190" s="362">
        <v>8</v>
      </c>
      <c r="C190" s="963">
        <v>9</v>
      </c>
      <c r="D190" s="36">
        <v>96</v>
      </c>
      <c r="E190" s="36">
        <v>1203</v>
      </c>
      <c r="F190" s="36">
        <v>28</v>
      </c>
      <c r="G190" s="94" t="s">
        <v>141</v>
      </c>
      <c r="H190" s="963">
        <v>23.2</v>
      </c>
      <c r="I190" s="929" t="s">
        <v>1349</v>
      </c>
      <c r="J190" s="959"/>
      <c r="K190" s="621"/>
      <c r="L190" s="467">
        <v>245000</v>
      </c>
      <c r="M190" s="1228"/>
      <c r="N190" s="595"/>
      <c r="O190" s="162"/>
      <c r="P190" s="163">
        <f t="shared" si="41"/>
        <v>0</v>
      </c>
      <c r="Q190" s="163">
        <f t="shared" si="42"/>
        <v>0</v>
      </c>
      <c r="R190" s="298">
        <v>840</v>
      </c>
      <c r="S190" s="298">
        <v>230</v>
      </c>
      <c r="T190" s="298">
        <v>840</v>
      </c>
      <c r="U190" s="214">
        <f t="shared" si="43"/>
        <v>0.16228800000000002</v>
      </c>
      <c r="V190" s="629">
        <v>27.6</v>
      </c>
      <c r="W190" s="1206"/>
      <c r="X190" s="1244"/>
      <c r="Z190" s="166"/>
    </row>
    <row r="191" spans="1:26" ht="12.75" customHeight="1">
      <c r="A191" s="58" t="s">
        <v>727</v>
      </c>
      <c r="B191" s="362">
        <v>9</v>
      </c>
      <c r="C191" s="963">
        <v>10</v>
      </c>
      <c r="D191" s="36">
        <v>100</v>
      </c>
      <c r="E191" s="36">
        <v>1349</v>
      </c>
      <c r="F191" s="36">
        <v>28</v>
      </c>
      <c r="G191" s="94" t="s">
        <v>143</v>
      </c>
      <c r="H191" s="963">
        <v>28.4</v>
      </c>
      <c r="I191" s="929" t="s">
        <v>1349</v>
      </c>
      <c r="J191" s="959"/>
      <c r="K191" s="621"/>
      <c r="L191" s="467">
        <v>250000</v>
      </c>
      <c r="M191" s="1228"/>
      <c r="N191" s="595"/>
      <c r="O191" s="162"/>
      <c r="P191" s="163">
        <f t="shared" si="41"/>
        <v>0</v>
      </c>
      <c r="Q191" s="163">
        <f t="shared" si="42"/>
        <v>0</v>
      </c>
      <c r="R191" s="298">
        <v>840</v>
      </c>
      <c r="S191" s="298">
        <v>300</v>
      </c>
      <c r="T191" s="298">
        <v>840</v>
      </c>
      <c r="U191" s="214">
        <f t="shared" si="43"/>
        <v>0.21168000000000001</v>
      </c>
      <c r="V191" s="629">
        <v>33.799999999999997</v>
      </c>
      <c r="W191" s="1206"/>
      <c r="X191" s="1244"/>
      <c r="Z191" s="166"/>
    </row>
    <row r="192" spans="1:26" ht="12.75" customHeight="1">
      <c r="A192" s="58" t="s">
        <v>728</v>
      </c>
      <c r="B192" s="362">
        <v>10</v>
      </c>
      <c r="C192" s="963">
        <v>11</v>
      </c>
      <c r="D192" s="36">
        <v>150</v>
      </c>
      <c r="E192" s="36">
        <v>1641</v>
      </c>
      <c r="F192" s="36">
        <v>30</v>
      </c>
      <c r="G192" s="94" t="s">
        <v>143</v>
      </c>
      <c r="H192" s="963">
        <v>28.4</v>
      </c>
      <c r="I192" s="929" t="s">
        <v>1349</v>
      </c>
      <c r="J192" s="959"/>
      <c r="K192" s="621"/>
      <c r="L192" s="467">
        <v>268000</v>
      </c>
      <c r="M192" s="1228"/>
      <c r="N192" s="595"/>
      <c r="O192" s="162"/>
      <c r="P192" s="163">
        <f t="shared" si="41"/>
        <v>0</v>
      </c>
      <c r="Q192" s="163">
        <f t="shared" si="42"/>
        <v>0</v>
      </c>
      <c r="R192" s="298">
        <v>840</v>
      </c>
      <c r="S192" s="298">
        <v>300</v>
      </c>
      <c r="T192" s="298">
        <v>840</v>
      </c>
      <c r="U192" s="214">
        <f t="shared" si="43"/>
        <v>0.21168000000000001</v>
      </c>
      <c r="V192" s="629">
        <v>33.799999999999997</v>
      </c>
      <c r="W192" s="1206"/>
      <c r="X192" s="1244"/>
      <c r="Z192" s="166"/>
    </row>
    <row r="193" spans="1:26" ht="12.75" customHeight="1">
      <c r="A193" s="58" t="s">
        <v>729</v>
      </c>
      <c r="B193" s="362">
        <v>11.2</v>
      </c>
      <c r="C193" s="963">
        <v>12.5</v>
      </c>
      <c r="D193" s="36">
        <v>160</v>
      </c>
      <c r="E193" s="36">
        <v>1641</v>
      </c>
      <c r="F193" s="36">
        <v>30</v>
      </c>
      <c r="G193" s="94" t="s">
        <v>143</v>
      </c>
      <c r="H193" s="963">
        <v>28.4</v>
      </c>
      <c r="I193" s="929" t="s">
        <v>1349</v>
      </c>
      <c r="J193" s="959"/>
      <c r="K193" s="621"/>
      <c r="L193" s="467">
        <v>315000</v>
      </c>
      <c r="M193" s="1228"/>
      <c r="N193" s="595"/>
      <c r="O193" s="162"/>
      <c r="P193" s="163">
        <f t="shared" si="41"/>
        <v>0</v>
      </c>
      <c r="Q193" s="163">
        <f t="shared" si="42"/>
        <v>0</v>
      </c>
      <c r="R193" s="298">
        <v>840</v>
      </c>
      <c r="S193" s="298">
        <v>300</v>
      </c>
      <c r="T193" s="298">
        <v>840</v>
      </c>
      <c r="U193" s="214">
        <f t="shared" si="43"/>
        <v>0.21168000000000001</v>
      </c>
      <c r="V193" s="629">
        <v>33.799999999999997</v>
      </c>
      <c r="W193" s="1206"/>
      <c r="X193" s="1244"/>
      <c r="Z193" s="166"/>
    </row>
    <row r="194" spans="1:26" ht="12.75" customHeight="1">
      <c r="A194" s="58" t="s">
        <v>730</v>
      </c>
      <c r="B194" s="362">
        <v>14</v>
      </c>
      <c r="C194" s="963">
        <v>16</v>
      </c>
      <c r="D194" s="36">
        <v>170</v>
      </c>
      <c r="E194" s="36">
        <v>1662</v>
      </c>
      <c r="F194" s="36">
        <v>31</v>
      </c>
      <c r="G194" s="94" t="s">
        <v>143</v>
      </c>
      <c r="H194" s="963">
        <v>30.7</v>
      </c>
      <c r="I194" s="929" t="s">
        <v>1349</v>
      </c>
      <c r="J194" s="959"/>
      <c r="K194" s="621"/>
      <c r="L194" s="467">
        <v>332000</v>
      </c>
      <c r="M194" s="1228"/>
      <c r="N194" s="595"/>
      <c r="O194" s="162"/>
      <c r="P194" s="163">
        <f t="shared" si="41"/>
        <v>0</v>
      </c>
      <c r="Q194" s="163">
        <f t="shared" si="42"/>
        <v>0</v>
      </c>
      <c r="R194" s="298">
        <v>840</v>
      </c>
      <c r="S194" s="298">
        <v>300</v>
      </c>
      <c r="T194" s="298">
        <v>840</v>
      </c>
      <c r="U194" s="214">
        <f t="shared" si="43"/>
        <v>0.21168000000000001</v>
      </c>
      <c r="V194" s="629">
        <v>35.799999999999997</v>
      </c>
      <c r="W194" s="1206"/>
      <c r="X194" s="1244"/>
      <c r="Z194" s="166"/>
    </row>
    <row r="195" spans="1:26" s="74" customFormat="1" ht="12.75" customHeight="1" thickBot="1">
      <c r="A195" s="157" t="s">
        <v>1486</v>
      </c>
      <c r="B195" s="349">
        <v>16</v>
      </c>
      <c r="C195" s="349">
        <v>18</v>
      </c>
      <c r="D195" s="352">
        <v>170</v>
      </c>
      <c r="E195" s="352">
        <v>2100</v>
      </c>
      <c r="F195" s="352">
        <v>37</v>
      </c>
      <c r="G195" s="353" t="s">
        <v>1487</v>
      </c>
      <c r="H195" s="349">
        <v>35.299999999999997</v>
      </c>
      <c r="I195" s="932" t="s">
        <v>1349</v>
      </c>
      <c r="J195" s="962"/>
      <c r="K195" s="958"/>
      <c r="L195" s="467">
        <v>419000</v>
      </c>
      <c r="M195" s="1228"/>
      <c r="N195" s="958"/>
      <c r="O195" s="162"/>
      <c r="P195" s="163">
        <f t="shared" si="41"/>
        <v>0</v>
      </c>
      <c r="Q195" s="163">
        <f t="shared" si="42"/>
        <v>0</v>
      </c>
      <c r="R195" s="74">
        <v>1050</v>
      </c>
      <c r="S195" s="74">
        <v>335</v>
      </c>
      <c r="T195" s="74">
        <v>1050</v>
      </c>
      <c r="U195" s="965">
        <f t="shared" si="43"/>
        <v>0.3693375000000001</v>
      </c>
      <c r="V195" s="74">
        <v>41.2</v>
      </c>
      <c r="W195" s="1206"/>
      <c r="X195" s="1244"/>
      <c r="Z195" s="968"/>
    </row>
    <row r="196" spans="1:26" ht="18" customHeight="1" thickBot="1">
      <c r="A196" s="1492" t="s">
        <v>863</v>
      </c>
      <c r="B196" s="1493"/>
      <c r="C196" s="1493"/>
      <c r="D196" s="1493"/>
      <c r="E196" s="1493"/>
      <c r="F196" s="1493"/>
      <c r="G196" s="1493"/>
      <c r="H196" s="1493"/>
      <c r="I196" s="1493"/>
      <c r="J196" s="1494"/>
      <c r="K196" s="621"/>
      <c r="L196" s="465"/>
      <c r="M196" s="1228"/>
      <c r="N196" s="621"/>
      <c r="O196" s="162"/>
      <c r="P196" s="163">
        <f t="shared" si="41"/>
        <v>0</v>
      </c>
      <c r="Q196" s="163">
        <f t="shared" si="42"/>
        <v>0</v>
      </c>
      <c r="W196" s="1206"/>
      <c r="X196" s="1244"/>
      <c r="Z196" s="166"/>
    </row>
    <row r="197" spans="1:26" s="74" customFormat="1" ht="21.75" customHeight="1">
      <c r="A197" s="156" t="s">
        <v>904</v>
      </c>
      <c r="B197" s="1498" t="s">
        <v>864</v>
      </c>
      <c r="C197" s="1498"/>
      <c r="D197" s="1498"/>
      <c r="E197" s="1498"/>
      <c r="F197" s="1498"/>
      <c r="G197" s="357" t="s">
        <v>295</v>
      </c>
      <c r="H197" s="354">
        <v>2.5</v>
      </c>
      <c r="I197" s="865" t="s">
        <v>1349</v>
      </c>
      <c r="J197" s="979"/>
      <c r="K197" s="196"/>
      <c r="L197" s="467">
        <v>30000</v>
      </c>
      <c r="M197" s="1228"/>
      <c r="N197" s="985"/>
      <c r="O197" s="162"/>
      <c r="P197" s="163">
        <f t="shared" si="41"/>
        <v>0</v>
      </c>
      <c r="Q197" s="163">
        <f t="shared" si="42"/>
        <v>0</v>
      </c>
      <c r="R197" s="74">
        <v>715</v>
      </c>
      <c r="S197" s="74">
        <v>123</v>
      </c>
      <c r="T197" s="74">
        <v>715</v>
      </c>
      <c r="U197" s="965">
        <f t="shared" ref="U197:U199" si="44">(R197/1000)*(S197/1000)*(T197/1000)</f>
        <v>6.2880674999999997E-2</v>
      </c>
      <c r="V197" s="966">
        <v>4.5</v>
      </c>
      <c r="W197" s="1206"/>
      <c r="X197" s="1244"/>
      <c r="Z197" s="968"/>
    </row>
    <row r="198" spans="1:26" s="74" customFormat="1" ht="33.75" customHeight="1">
      <c r="A198" s="58" t="s">
        <v>865</v>
      </c>
      <c r="B198" s="1478" t="s">
        <v>1053</v>
      </c>
      <c r="C198" s="1478"/>
      <c r="D198" s="1478"/>
      <c r="E198" s="1478"/>
      <c r="F198" s="1478"/>
      <c r="G198" s="94" t="s">
        <v>876</v>
      </c>
      <c r="H198" s="41">
        <v>5.8</v>
      </c>
      <c r="I198" s="929" t="s">
        <v>1349</v>
      </c>
      <c r="J198" s="977"/>
      <c r="K198" s="985"/>
      <c r="L198" s="467">
        <v>44000</v>
      </c>
      <c r="M198" s="1228"/>
      <c r="N198" s="985"/>
      <c r="O198" s="162"/>
      <c r="P198" s="163">
        <f t="shared" si="41"/>
        <v>0</v>
      </c>
      <c r="Q198" s="163">
        <f t="shared" si="42"/>
        <v>0</v>
      </c>
      <c r="R198" s="74">
        <v>1035</v>
      </c>
      <c r="S198" s="969">
        <v>89</v>
      </c>
      <c r="T198" s="74">
        <v>1035</v>
      </c>
      <c r="U198" s="965">
        <f t="shared" si="44"/>
        <v>9.533902499999998E-2</v>
      </c>
      <c r="V198" s="970">
        <v>7.9</v>
      </c>
      <c r="W198" s="1206"/>
      <c r="X198" s="1244"/>
      <c r="Z198" s="968"/>
    </row>
    <row r="199" spans="1:26" s="74" customFormat="1" ht="36.75" customHeight="1" thickBot="1">
      <c r="A199" s="157" t="s">
        <v>1488</v>
      </c>
      <c r="B199" s="1499" t="s">
        <v>1489</v>
      </c>
      <c r="C199" s="1499"/>
      <c r="D199" s="1499"/>
      <c r="E199" s="1499"/>
      <c r="F199" s="1499"/>
      <c r="G199" s="353" t="s">
        <v>1490</v>
      </c>
      <c r="H199" s="356">
        <v>7.4</v>
      </c>
      <c r="I199" s="932" t="s">
        <v>1349</v>
      </c>
      <c r="J199" s="962"/>
      <c r="K199" s="958"/>
      <c r="L199" s="467">
        <v>56000</v>
      </c>
      <c r="M199" s="1228"/>
      <c r="N199" s="958"/>
      <c r="O199" s="162"/>
      <c r="P199" s="163">
        <f t="shared" si="41"/>
        <v>0</v>
      </c>
      <c r="Q199" s="163">
        <f t="shared" si="42"/>
        <v>0</v>
      </c>
      <c r="R199" s="74">
        <v>1115</v>
      </c>
      <c r="S199" s="969">
        <v>100</v>
      </c>
      <c r="T199" s="74">
        <v>1115</v>
      </c>
      <c r="U199" s="965">
        <f t="shared" si="44"/>
        <v>0.1243225</v>
      </c>
      <c r="V199" s="970">
        <v>9.6999999999999993</v>
      </c>
      <c r="W199" s="1206"/>
      <c r="X199" s="1244"/>
      <c r="Z199" s="968"/>
    </row>
    <row r="200" spans="1:26" ht="42.75" customHeight="1" thickBot="1">
      <c r="A200" s="1495" t="s">
        <v>866</v>
      </c>
      <c r="B200" s="1496"/>
      <c r="C200" s="1496"/>
      <c r="D200" s="1496"/>
      <c r="E200" s="1496"/>
      <c r="F200" s="1496"/>
      <c r="G200" s="1496"/>
      <c r="H200" s="1496"/>
      <c r="I200" s="1496"/>
      <c r="J200" s="1497"/>
      <c r="K200" s="621"/>
      <c r="L200" s="465"/>
      <c r="M200" s="1228"/>
      <c r="N200" s="178"/>
      <c r="O200" s="162"/>
      <c r="P200" s="163"/>
      <c r="Q200" s="163"/>
      <c r="W200" s="1206"/>
      <c r="X200" s="1244"/>
    </row>
    <row r="201" spans="1:26" ht="12.75" customHeight="1">
      <c r="A201" s="57" t="s">
        <v>731</v>
      </c>
      <c r="B201" s="37">
        <v>1.8</v>
      </c>
      <c r="C201" s="417">
        <v>2.2000000000000002</v>
      </c>
      <c r="D201" s="414">
        <v>25</v>
      </c>
      <c r="E201" s="37">
        <v>523</v>
      </c>
      <c r="F201" s="414">
        <v>30</v>
      </c>
      <c r="G201" s="418" t="s">
        <v>290</v>
      </c>
      <c r="H201" s="37">
        <v>11.8</v>
      </c>
      <c r="I201" s="800" t="s">
        <v>1349</v>
      </c>
      <c r="J201" s="797"/>
      <c r="K201" s="196"/>
      <c r="L201" s="467">
        <v>185000</v>
      </c>
      <c r="M201" s="1228"/>
      <c r="N201" s="595"/>
      <c r="O201" s="162"/>
      <c r="P201" s="163">
        <f t="shared" ref="P201:P207" si="45">IF(OR(U201="",J201=""),0,J201*U201)</f>
        <v>0</v>
      </c>
      <c r="Q201" s="163">
        <f t="shared" ref="Q201:Q207" si="46">IF(OR(V201="",J201=""),0,J201*V201)</f>
        <v>0</v>
      </c>
      <c r="R201" s="299">
        <v>1155</v>
      </c>
      <c r="S201" s="299">
        <v>245</v>
      </c>
      <c r="T201" s="298">
        <v>490</v>
      </c>
      <c r="U201" s="216">
        <f t="shared" ref="U201:U207" si="47">(R201/1000)*(S201/1000)*(T201/1000)</f>
        <v>0.13865775</v>
      </c>
      <c r="V201" s="629">
        <v>15.3</v>
      </c>
      <c r="W201" s="1206"/>
      <c r="X201" s="1244"/>
    </row>
    <row r="202" spans="1:26" ht="12.75" customHeight="1">
      <c r="A202" s="57" t="s">
        <v>732</v>
      </c>
      <c r="B202" s="37">
        <v>2.2000000000000002</v>
      </c>
      <c r="C202" s="417">
        <v>2.6</v>
      </c>
      <c r="D202" s="414">
        <v>25</v>
      </c>
      <c r="E202" s="37">
        <v>523</v>
      </c>
      <c r="F202" s="414">
        <v>30</v>
      </c>
      <c r="G202" s="418" t="s">
        <v>290</v>
      </c>
      <c r="H202" s="37">
        <v>11.8</v>
      </c>
      <c r="I202" s="800" t="s">
        <v>1349</v>
      </c>
      <c r="J202" s="793"/>
      <c r="K202" s="621"/>
      <c r="L202" s="467">
        <v>210000</v>
      </c>
      <c r="M202" s="1228"/>
      <c r="N202" s="595"/>
      <c r="O202" s="162"/>
      <c r="P202" s="163">
        <f t="shared" si="45"/>
        <v>0</v>
      </c>
      <c r="Q202" s="163">
        <f t="shared" si="46"/>
        <v>0</v>
      </c>
      <c r="R202" s="299">
        <v>1155</v>
      </c>
      <c r="S202" s="299">
        <v>245</v>
      </c>
      <c r="T202" s="298">
        <v>490</v>
      </c>
      <c r="U202" s="216">
        <f t="shared" si="47"/>
        <v>0.13865775</v>
      </c>
      <c r="V202" s="629">
        <v>15.3</v>
      </c>
      <c r="W202" s="1206"/>
      <c r="X202" s="1244"/>
    </row>
    <row r="203" spans="1:26" ht="12.75" customHeight="1">
      <c r="A203" s="57" t="s">
        <v>733</v>
      </c>
      <c r="B203" s="37">
        <v>2.8</v>
      </c>
      <c r="C203" s="417">
        <v>3.2</v>
      </c>
      <c r="D203" s="414">
        <v>30</v>
      </c>
      <c r="E203" s="37">
        <v>573</v>
      </c>
      <c r="F203" s="414">
        <v>34</v>
      </c>
      <c r="G203" s="418" t="s">
        <v>290</v>
      </c>
      <c r="H203" s="37">
        <v>12.3</v>
      </c>
      <c r="I203" s="800" t="s">
        <v>1349</v>
      </c>
      <c r="J203" s="793"/>
      <c r="K203" s="621"/>
      <c r="L203" s="467">
        <v>250000</v>
      </c>
      <c r="M203" s="1228"/>
      <c r="N203" s="595"/>
      <c r="O203" s="162"/>
      <c r="P203" s="163">
        <f t="shared" si="45"/>
        <v>0</v>
      </c>
      <c r="Q203" s="163">
        <f t="shared" si="46"/>
        <v>0</v>
      </c>
      <c r="R203" s="299">
        <v>1155</v>
      </c>
      <c r="S203" s="299">
        <v>245</v>
      </c>
      <c r="T203" s="298">
        <v>490</v>
      </c>
      <c r="U203" s="216">
        <f t="shared" si="47"/>
        <v>0.13865775</v>
      </c>
      <c r="V203" s="629">
        <v>15.8</v>
      </c>
      <c r="W203" s="1206"/>
      <c r="X203" s="1244"/>
    </row>
    <row r="204" spans="1:26" ht="12.75" customHeight="1">
      <c r="A204" s="57" t="s">
        <v>734</v>
      </c>
      <c r="B204" s="37">
        <v>3.6</v>
      </c>
      <c r="C204" s="417">
        <v>4</v>
      </c>
      <c r="D204" s="414">
        <v>30</v>
      </c>
      <c r="E204" s="37">
        <v>573</v>
      </c>
      <c r="F204" s="414">
        <v>34</v>
      </c>
      <c r="G204" s="418" t="s">
        <v>290</v>
      </c>
      <c r="H204" s="37">
        <v>12.3</v>
      </c>
      <c r="I204" s="800" t="s">
        <v>1349</v>
      </c>
      <c r="J204" s="793"/>
      <c r="K204" s="621"/>
      <c r="L204" s="467">
        <v>259000</v>
      </c>
      <c r="M204" s="1228"/>
      <c r="N204" s="595"/>
      <c r="O204" s="162"/>
      <c r="P204" s="163">
        <f t="shared" si="45"/>
        <v>0</v>
      </c>
      <c r="Q204" s="163">
        <f t="shared" si="46"/>
        <v>0</v>
      </c>
      <c r="R204" s="299">
        <v>1155</v>
      </c>
      <c r="S204" s="299">
        <v>245</v>
      </c>
      <c r="T204" s="298">
        <v>490</v>
      </c>
      <c r="U204" s="216">
        <f t="shared" si="47"/>
        <v>0.13865775</v>
      </c>
      <c r="V204" s="629">
        <v>15.8</v>
      </c>
      <c r="W204" s="1206"/>
      <c r="X204" s="1244"/>
    </row>
    <row r="205" spans="1:26" ht="12.75" customHeight="1">
      <c r="A205" s="57" t="s">
        <v>735</v>
      </c>
      <c r="B205" s="37">
        <v>4.5</v>
      </c>
      <c r="C205" s="417">
        <v>5</v>
      </c>
      <c r="D205" s="414">
        <v>40</v>
      </c>
      <c r="E205" s="37">
        <v>693</v>
      </c>
      <c r="F205" s="414">
        <v>35</v>
      </c>
      <c r="G205" s="418" t="s">
        <v>526</v>
      </c>
      <c r="H205" s="37">
        <v>16.100000000000001</v>
      </c>
      <c r="I205" s="800" t="s">
        <v>1349</v>
      </c>
      <c r="J205" s="793"/>
      <c r="K205" s="621"/>
      <c r="L205" s="467">
        <v>262000</v>
      </c>
      <c r="M205" s="1228"/>
      <c r="N205" s="595"/>
      <c r="O205" s="162"/>
      <c r="P205" s="163">
        <f t="shared" si="45"/>
        <v>0</v>
      </c>
      <c r="Q205" s="163">
        <f t="shared" si="46"/>
        <v>0</v>
      </c>
      <c r="R205" s="299">
        <v>1370</v>
      </c>
      <c r="S205" s="299">
        <v>295</v>
      </c>
      <c r="T205" s="298">
        <v>505</v>
      </c>
      <c r="U205" s="216">
        <f t="shared" si="47"/>
        <v>0.20409575000000002</v>
      </c>
      <c r="V205" s="629">
        <v>20.399999999999999</v>
      </c>
      <c r="W205" s="1206"/>
      <c r="X205" s="1244"/>
    </row>
    <row r="206" spans="1:26" ht="12.75" customHeight="1">
      <c r="A206" s="57" t="s">
        <v>736</v>
      </c>
      <c r="B206" s="37">
        <v>5.6</v>
      </c>
      <c r="C206" s="417">
        <v>6.3</v>
      </c>
      <c r="D206" s="414">
        <v>48</v>
      </c>
      <c r="E206" s="37">
        <v>792</v>
      </c>
      <c r="F206" s="414">
        <v>36</v>
      </c>
      <c r="G206" s="418" t="s">
        <v>526</v>
      </c>
      <c r="H206" s="37">
        <v>16.399999999999999</v>
      </c>
      <c r="I206" s="800" t="s">
        <v>1349</v>
      </c>
      <c r="J206" s="793"/>
      <c r="K206" s="196"/>
      <c r="L206" s="467">
        <v>268000</v>
      </c>
      <c r="M206" s="1228"/>
      <c r="N206" s="595"/>
      <c r="O206" s="162"/>
      <c r="P206" s="163">
        <f t="shared" si="45"/>
        <v>0</v>
      </c>
      <c r="Q206" s="163">
        <f t="shared" si="46"/>
        <v>0</v>
      </c>
      <c r="R206" s="299">
        <v>1370</v>
      </c>
      <c r="S206" s="299">
        <v>295</v>
      </c>
      <c r="T206" s="298">
        <v>505</v>
      </c>
      <c r="U206" s="216">
        <f t="shared" si="47"/>
        <v>0.20409575000000002</v>
      </c>
      <c r="V206" s="629">
        <v>20.7</v>
      </c>
      <c r="W206" s="1206"/>
      <c r="X206" s="1244"/>
    </row>
    <row r="207" spans="1:26" ht="12.75" customHeight="1" thickBot="1">
      <c r="A207" s="57" t="s">
        <v>737</v>
      </c>
      <c r="B207" s="37">
        <v>7.1</v>
      </c>
      <c r="C207" s="417">
        <v>8</v>
      </c>
      <c r="D207" s="414">
        <v>60</v>
      </c>
      <c r="E207" s="37">
        <v>933</v>
      </c>
      <c r="F207" s="414">
        <v>37</v>
      </c>
      <c r="G207" s="418" t="s">
        <v>526</v>
      </c>
      <c r="H207" s="37">
        <v>17.600000000000001</v>
      </c>
      <c r="I207" s="800" t="s">
        <v>1349</v>
      </c>
      <c r="J207" s="796"/>
      <c r="K207" s="621"/>
      <c r="L207" s="467">
        <v>274000</v>
      </c>
      <c r="M207" s="1228"/>
      <c r="N207" s="595"/>
      <c r="O207" s="162"/>
      <c r="P207" s="163">
        <f t="shared" si="45"/>
        <v>0</v>
      </c>
      <c r="Q207" s="163">
        <f t="shared" si="46"/>
        <v>0</v>
      </c>
      <c r="R207" s="299">
        <v>1370</v>
      </c>
      <c r="S207" s="299">
        <v>295</v>
      </c>
      <c r="T207" s="298">
        <v>505</v>
      </c>
      <c r="U207" s="216">
        <f t="shared" si="47"/>
        <v>0.20409575000000002</v>
      </c>
      <c r="V207" s="629">
        <v>22.4</v>
      </c>
      <c r="W207" s="1206"/>
      <c r="X207" s="1244"/>
    </row>
    <row r="208" spans="1:26" ht="18.75" thickBot="1">
      <c r="A208" s="1465" t="s">
        <v>867</v>
      </c>
      <c r="B208" s="1466"/>
      <c r="C208" s="1466"/>
      <c r="D208" s="1466"/>
      <c r="E208" s="1466"/>
      <c r="F208" s="1466"/>
      <c r="G208" s="1466"/>
      <c r="H208" s="1466"/>
      <c r="I208" s="1466"/>
      <c r="J208" s="1467"/>
      <c r="K208" s="621"/>
      <c r="L208" s="465"/>
      <c r="M208" s="1228"/>
      <c r="N208" s="621"/>
      <c r="O208" s="179"/>
      <c r="P208" s="179"/>
      <c r="Q208" s="162"/>
      <c r="R208" s="163"/>
      <c r="S208" s="163"/>
      <c r="W208" s="1206"/>
      <c r="X208" s="1244"/>
    </row>
    <row r="209" spans="1:26" ht="18">
      <c r="A209" s="286" t="s">
        <v>220</v>
      </c>
      <c r="B209" s="1461" t="s">
        <v>794</v>
      </c>
      <c r="C209" s="1462"/>
      <c r="D209" s="1462"/>
      <c r="E209" s="1462"/>
      <c r="F209" s="1463"/>
      <c r="G209" s="411" t="s">
        <v>291</v>
      </c>
      <c r="H209" s="412">
        <v>3.5</v>
      </c>
      <c r="I209" s="800" t="s">
        <v>1349</v>
      </c>
      <c r="J209" s="797"/>
      <c r="K209" s="621"/>
      <c r="L209" s="467">
        <v>20000</v>
      </c>
      <c r="M209" s="1228"/>
      <c r="N209" s="621"/>
      <c r="O209" s="162"/>
      <c r="P209" s="163">
        <f>IF(OR(U209="",J209=""),0,J209*U209)</f>
        <v>0</v>
      </c>
      <c r="Q209" s="163">
        <f>IF(OR(V209="",J209=""),0,J209*V209)</f>
        <v>0</v>
      </c>
      <c r="R209" s="299">
        <v>1232</v>
      </c>
      <c r="S209" s="299">
        <v>107</v>
      </c>
      <c r="T209" s="298">
        <v>517</v>
      </c>
      <c r="U209" s="216">
        <f>(R209/1000)*(S209/1000)*(T209/1000)</f>
        <v>6.8153008000000001E-2</v>
      </c>
      <c r="V209" s="629">
        <v>5.2</v>
      </c>
      <c r="W209" s="1206"/>
      <c r="X209" s="1244"/>
    </row>
    <row r="210" spans="1:26" ht="18.75" thickBot="1">
      <c r="A210" s="285" t="s">
        <v>285</v>
      </c>
      <c r="B210" s="1458" t="s">
        <v>795</v>
      </c>
      <c r="C210" s="1459"/>
      <c r="D210" s="1459"/>
      <c r="E210" s="1459"/>
      <c r="F210" s="1460"/>
      <c r="G210" s="416" t="s">
        <v>292</v>
      </c>
      <c r="H210" s="533">
        <v>4</v>
      </c>
      <c r="I210" s="800" t="s">
        <v>1349</v>
      </c>
      <c r="J210" s="798"/>
      <c r="K210" s="621"/>
      <c r="L210" s="467">
        <v>26000</v>
      </c>
      <c r="M210" s="1228"/>
      <c r="N210" s="621"/>
      <c r="O210" s="162"/>
      <c r="P210" s="163">
        <f>IF(OR(U210="",J210=""),0,J210*U210)</f>
        <v>0</v>
      </c>
      <c r="Q210" s="163">
        <f>IF(OR(V210="",J210=""),0,J210*V210)</f>
        <v>0</v>
      </c>
      <c r="R210" s="299">
        <v>1410</v>
      </c>
      <c r="S210" s="299">
        <v>95</v>
      </c>
      <c r="T210" s="298">
        <v>560</v>
      </c>
      <c r="U210" s="216">
        <f>(R210/1000)*(S210/1000)*(T210/1000)</f>
        <v>7.5011999999999995E-2</v>
      </c>
      <c r="V210" s="629">
        <v>5.4</v>
      </c>
      <c r="W210" s="1206"/>
      <c r="X210" s="1244"/>
    </row>
    <row r="211" spans="1:26" ht="39.75" customHeight="1" thickBot="1">
      <c r="A211" s="1447" t="s">
        <v>868</v>
      </c>
      <c r="B211" s="1448"/>
      <c r="C211" s="1448"/>
      <c r="D211" s="1448"/>
      <c r="E211" s="1448"/>
      <c r="F211" s="1448"/>
      <c r="G211" s="1448"/>
      <c r="H211" s="1448"/>
      <c r="I211" s="1448"/>
      <c r="J211" s="1449"/>
      <c r="K211" s="621"/>
      <c r="L211" s="465"/>
      <c r="M211" s="1228"/>
      <c r="N211" s="178"/>
      <c r="O211" s="162"/>
      <c r="P211" s="163"/>
      <c r="Q211" s="163"/>
      <c r="W211" s="1206"/>
      <c r="X211" s="1244"/>
    </row>
    <row r="212" spans="1:26" ht="12.75" customHeight="1">
      <c r="A212" s="57" t="s">
        <v>738</v>
      </c>
      <c r="B212" s="37">
        <v>2.2000000000000002</v>
      </c>
      <c r="C212" s="417">
        <v>2.6</v>
      </c>
      <c r="D212" s="414">
        <v>35</v>
      </c>
      <c r="E212" s="37">
        <v>654</v>
      </c>
      <c r="F212" s="414">
        <v>24</v>
      </c>
      <c r="G212" s="418" t="s">
        <v>796</v>
      </c>
      <c r="H212" s="362">
        <v>33.5</v>
      </c>
      <c r="I212" s="800" t="s">
        <v>1349</v>
      </c>
      <c r="J212" s="797"/>
      <c r="K212" s="196"/>
      <c r="L212" s="467">
        <v>206000</v>
      </c>
      <c r="M212" s="1228"/>
      <c r="N212" s="595"/>
      <c r="O212" s="162"/>
      <c r="P212" s="163">
        <f t="shared" ref="P212:P217" si="48">IF(OR(U212="",J212=""),0,J212*U212)</f>
        <v>0</v>
      </c>
      <c r="Q212" s="163">
        <f t="shared" ref="Q212:Q217" si="49">IF(OR(V212="",J212=""),0,J212*V212)</f>
        <v>0</v>
      </c>
      <c r="R212" s="299">
        <v>1355</v>
      </c>
      <c r="S212" s="299">
        <v>400</v>
      </c>
      <c r="T212" s="298">
        <v>675</v>
      </c>
      <c r="U212" s="216">
        <f t="shared" ref="U212:U217" si="50">(R212/1000)*(S212/1000)*(T212/1000)</f>
        <v>0.36585000000000006</v>
      </c>
      <c r="V212" s="629">
        <v>42</v>
      </c>
      <c r="W212" s="1206"/>
      <c r="X212" s="1244"/>
    </row>
    <row r="213" spans="1:26" ht="12.75" customHeight="1">
      <c r="A213" s="57" t="s">
        <v>739</v>
      </c>
      <c r="B213" s="37">
        <v>2.8</v>
      </c>
      <c r="C213" s="417">
        <v>3.2</v>
      </c>
      <c r="D213" s="414">
        <v>40</v>
      </c>
      <c r="E213" s="37">
        <v>654</v>
      </c>
      <c r="F213" s="414">
        <v>24</v>
      </c>
      <c r="G213" s="418" t="s">
        <v>796</v>
      </c>
      <c r="H213" s="362">
        <v>33.5</v>
      </c>
      <c r="I213" s="800" t="s">
        <v>1349</v>
      </c>
      <c r="J213" s="793"/>
      <c r="K213" s="621"/>
      <c r="L213" s="467">
        <v>223000</v>
      </c>
      <c r="M213" s="1228"/>
      <c r="N213" s="595"/>
      <c r="O213" s="162"/>
      <c r="P213" s="163">
        <f t="shared" si="48"/>
        <v>0</v>
      </c>
      <c r="Q213" s="163">
        <f t="shared" si="49"/>
        <v>0</v>
      </c>
      <c r="R213" s="299">
        <v>1355</v>
      </c>
      <c r="S213" s="299">
        <v>400</v>
      </c>
      <c r="T213" s="298">
        <v>675</v>
      </c>
      <c r="U213" s="216">
        <f t="shared" si="50"/>
        <v>0.36585000000000006</v>
      </c>
      <c r="V213" s="629">
        <v>42</v>
      </c>
      <c r="W213" s="1206"/>
      <c r="X213" s="1244"/>
    </row>
    <row r="214" spans="1:26" ht="12.75" customHeight="1">
      <c r="A214" s="57" t="s">
        <v>740</v>
      </c>
      <c r="B214" s="37">
        <v>3.6</v>
      </c>
      <c r="C214" s="417">
        <v>4</v>
      </c>
      <c r="D214" s="414">
        <v>40</v>
      </c>
      <c r="E214" s="37">
        <v>725</v>
      </c>
      <c r="F214" s="414">
        <v>25</v>
      </c>
      <c r="G214" s="418" t="s">
        <v>796</v>
      </c>
      <c r="H214" s="362">
        <v>33.5</v>
      </c>
      <c r="I214" s="800" t="s">
        <v>1349</v>
      </c>
      <c r="J214" s="793"/>
      <c r="K214" s="621"/>
      <c r="L214" s="467">
        <v>233000</v>
      </c>
      <c r="M214" s="1228"/>
      <c r="N214" s="595"/>
      <c r="O214" s="162"/>
      <c r="P214" s="163">
        <f t="shared" si="48"/>
        <v>0</v>
      </c>
      <c r="Q214" s="163">
        <f t="shared" si="49"/>
        <v>0</v>
      </c>
      <c r="R214" s="299">
        <v>1355</v>
      </c>
      <c r="S214" s="299">
        <v>400</v>
      </c>
      <c r="T214" s="298">
        <v>675</v>
      </c>
      <c r="U214" s="216">
        <f t="shared" si="50"/>
        <v>0.36585000000000006</v>
      </c>
      <c r="V214" s="629">
        <v>42</v>
      </c>
      <c r="W214" s="1206"/>
      <c r="X214" s="1244"/>
    </row>
    <row r="215" spans="1:26" ht="12.75" customHeight="1">
      <c r="A215" s="57" t="s">
        <v>741</v>
      </c>
      <c r="B215" s="37">
        <v>4.5</v>
      </c>
      <c r="C215" s="417">
        <v>5</v>
      </c>
      <c r="D215" s="414">
        <v>50</v>
      </c>
      <c r="E215" s="37">
        <v>850</v>
      </c>
      <c r="F215" s="414">
        <v>30</v>
      </c>
      <c r="G215" s="418" t="s">
        <v>796</v>
      </c>
      <c r="H215" s="362">
        <v>35</v>
      </c>
      <c r="I215" s="800" t="s">
        <v>1349</v>
      </c>
      <c r="J215" s="793"/>
      <c r="K215" s="621"/>
      <c r="L215" s="467">
        <v>239000</v>
      </c>
      <c r="M215" s="1228"/>
      <c r="N215" s="595"/>
      <c r="O215" s="162"/>
      <c r="P215" s="163">
        <f t="shared" si="48"/>
        <v>0</v>
      </c>
      <c r="Q215" s="163">
        <f t="shared" si="49"/>
        <v>0</v>
      </c>
      <c r="R215" s="299">
        <v>1355</v>
      </c>
      <c r="S215" s="299">
        <v>400</v>
      </c>
      <c r="T215" s="298">
        <v>675</v>
      </c>
      <c r="U215" s="216">
        <f t="shared" si="50"/>
        <v>0.36585000000000006</v>
      </c>
      <c r="V215" s="629">
        <v>43.5</v>
      </c>
      <c r="W215" s="1206"/>
      <c r="X215" s="1244"/>
    </row>
    <row r="216" spans="1:26" ht="12.75" customHeight="1">
      <c r="A216" s="57" t="s">
        <v>742</v>
      </c>
      <c r="B216" s="37">
        <v>5.6</v>
      </c>
      <c r="C216" s="417">
        <v>6.3</v>
      </c>
      <c r="D216" s="414">
        <v>69</v>
      </c>
      <c r="E216" s="37">
        <v>980</v>
      </c>
      <c r="F216" s="414">
        <v>30</v>
      </c>
      <c r="G216" s="418" t="s">
        <v>796</v>
      </c>
      <c r="H216" s="362">
        <v>35</v>
      </c>
      <c r="I216" s="800" t="s">
        <v>1349</v>
      </c>
      <c r="J216" s="793"/>
      <c r="K216" s="621"/>
      <c r="L216" s="467">
        <v>255000</v>
      </c>
      <c r="M216" s="1228"/>
      <c r="N216" s="595"/>
      <c r="O216" s="162"/>
      <c r="P216" s="163">
        <f t="shared" si="48"/>
        <v>0</v>
      </c>
      <c r="Q216" s="163">
        <f t="shared" si="49"/>
        <v>0</v>
      </c>
      <c r="R216" s="299">
        <v>1355</v>
      </c>
      <c r="S216" s="299">
        <v>400</v>
      </c>
      <c r="T216" s="298">
        <v>675</v>
      </c>
      <c r="U216" s="216">
        <f t="shared" si="50"/>
        <v>0.36585000000000006</v>
      </c>
      <c r="V216" s="629">
        <v>43.5</v>
      </c>
      <c r="W216" s="1206"/>
      <c r="X216" s="1244"/>
    </row>
    <row r="217" spans="1:26" ht="12.75" customHeight="1" thickBot="1">
      <c r="A217" s="57" t="s">
        <v>743</v>
      </c>
      <c r="B217" s="37">
        <v>7.1</v>
      </c>
      <c r="C217" s="417">
        <v>8</v>
      </c>
      <c r="D217" s="414">
        <v>98</v>
      </c>
      <c r="E217" s="37">
        <v>1200</v>
      </c>
      <c r="F217" s="414">
        <v>34</v>
      </c>
      <c r="G217" s="418" t="s">
        <v>796</v>
      </c>
      <c r="H217" s="362">
        <v>35</v>
      </c>
      <c r="I217" s="800" t="s">
        <v>1349</v>
      </c>
      <c r="J217" s="796"/>
      <c r="K217" s="196"/>
      <c r="L217" s="467">
        <v>263000</v>
      </c>
      <c r="M217" s="1228"/>
      <c r="N217" s="595"/>
      <c r="O217" s="162"/>
      <c r="P217" s="163">
        <f t="shared" si="48"/>
        <v>0</v>
      </c>
      <c r="Q217" s="163">
        <f t="shared" si="49"/>
        <v>0</v>
      </c>
      <c r="R217" s="299">
        <v>1355</v>
      </c>
      <c r="S217" s="299">
        <v>400</v>
      </c>
      <c r="T217" s="298">
        <v>675</v>
      </c>
      <c r="U217" s="216">
        <f t="shared" si="50"/>
        <v>0.36585000000000006</v>
      </c>
      <c r="V217" s="629">
        <v>43.5</v>
      </c>
      <c r="W217" s="1206"/>
      <c r="X217" s="1244"/>
    </row>
    <row r="218" spans="1:26" ht="18.75" customHeight="1" thickBot="1">
      <c r="A218" s="1465" t="s">
        <v>869</v>
      </c>
      <c r="B218" s="1466"/>
      <c r="C218" s="1466"/>
      <c r="D218" s="1466"/>
      <c r="E218" s="1466"/>
      <c r="F218" s="1466"/>
      <c r="G218" s="1466"/>
      <c r="H218" s="1466"/>
      <c r="I218" s="1466"/>
      <c r="J218" s="1467"/>
      <c r="K218" s="621"/>
      <c r="L218" s="465"/>
      <c r="M218" s="1228"/>
      <c r="N218" s="621"/>
      <c r="O218" s="179"/>
      <c r="P218" s="179"/>
      <c r="Q218" s="162"/>
      <c r="R218" s="163"/>
      <c r="S218" s="163"/>
      <c r="W218" s="1206"/>
      <c r="X218" s="1244"/>
    </row>
    <row r="219" spans="1:26" ht="18.75" thickBot="1">
      <c r="A219" s="286" t="s">
        <v>797</v>
      </c>
      <c r="B219" s="1461" t="s">
        <v>798</v>
      </c>
      <c r="C219" s="1462"/>
      <c r="D219" s="1462"/>
      <c r="E219" s="1462"/>
      <c r="F219" s="1463"/>
      <c r="G219" s="411" t="s">
        <v>799</v>
      </c>
      <c r="H219" s="412">
        <v>10.5</v>
      </c>
      <c r="I219" s="800" t="s">
        <v>1349</v>
      </c>
      <c r="J219" s="801"/>
      <c r="K219" s="621"/>
      <c r="L219" s="467">
        <v>85000</v>
      </c>
      <c r="M219" s="1228"/>
      <c r="N219" s="621"/>
      <c r="O219" s="162"/>
      <c r="P219" s="163">
        <f t="shared" ref="P219:P234" si="51">IF(OR(U219="",J219=""),0,J219*U219)</f>
        <v>0</v>
      </c>
      <c r="Q219" s="163">
        <f t="shared" ref="Q219:Q234" si="52">IF(OR(V219="",J219=""),0,J219*V219)</f>
        <v>0</v>
      </c>
      <c r="R219" s="299">
        <v>1525</v>
      </c>
      <c r="S219" s="299">
        <v>130</v>
      </c>
      <c r="T219" s="298">
        <v>765</v>
      </c>
      <c r="U219" s="216">
        <f>(R219/1000)*(S219/1000)*(T219/1000)</f>
        <v>0.15166125</v>
      </c>
      <c r="V219" s="629">
        <v>15</v>
      </c>
      <c r="W219" s="1206"/>
      <c r="X219" s="1244"/>
    </row>
    <row r="220" spans="1:26" ht="53.25" customHeight="1" thickBot="1">
      <c r="A220" s="1447" t="s">
        <v>1350</v>
      </c>
      <c r="B220" s="1448"/>
      <c r="C220" s="1448"/>
      <c r="D220" s="1448"/>
      <c r="E220" s="1448"/>
      <c r="F220" s="1448"/>
      <c r="G220" s="1448"/>
      <c r="H220" s="1448"/>
      <c r="I220" s="1448"/>
      <c r="J220" s="1449"/>
      <c r="K220" s="621"/>
      <c r="L220" s="472"/>
      <c r="M220" s="1228"/>
      <c r="N220" s="621"/>
      <c r="O220" s="162"/>
      <c r="P220" s="163">
        <f t="shared" si="51"/>
        <v>0</v>
      </c>
      <c r="Q220" s="163">
        <f t="shared" si="52"/>
        <v>0</v>
      </c>
      <c r="W220" s="1206"/>
      <c r="X220" s="1244"/>
      <c r="Z220" s="166"/>
    </row>
    <row r="221" spans="1:26" ht="12.75" customHeight="1">
      <c r="A221" s="58" t="s">
        <v>744</v>
      </c>
      <c r="B221" s="83">
        <v>2.2000000000000002</v>
      </c>
      <c r="C221" s="413">
        <v>2.6</v>
      </c>
      <c r="D221" s="415">
        <v>40</v>
      </c>
      <c r="E221" s="36">
        <v>520</v>
      </c>
      <c r="F221" s="36">
        <v>23</v>
      </c>
      <c r="G221" s="94" t="s">
        <v>527</v>
      </c>
      <c r="H221" s="83">
        <v>18</v>
      </c>
      <c r="I221" s="800" t="s">
        <v>1349</v>
      </c>
      <c r="J221" s="797"/>
      <c r="K221" s="621"/>
      <c r="L221" s="467">
        <v>151000</v>
      </c>
      <c r="M221" s="1228"/>
      <c r="N221" s="595"/>
      <c r="O221" s="162"/>
      <c r="P221" s="163">
        <f t="shared" si="51"/>
        <v>0</v>
      </c>
      <c r="Q221" s="163">
        <f t="shared" si="52"/>
        <v>0</v>
      </c>
      <c r="R221" s="297">
        <v>870</v>
      </c>
      <c r="S221" s="297">
        <v>285</v>
      </c>
      <c r="T221" s="297">
        <v>525</v>
      </c>
      <c r="U221" s="300">
        <f t="shared" ref="U221:U230" si="53">(R221/1000)*(S221/1000)*(T221/1000)</f>
        <v>0.13017375</v>
      </c>
      <c r="V221" s="629">
        <v>21</v>
      </c>
      <c r="W221" s="1206"/>
      <c r="X221" s="1244"/>
      <c r="Z221" s="166"/>
    </row>
    <row r="222" spans="1:26" ht="12.75" customHeight="1">
      <c r="A222" s="58" t="s">
        <v>745</v>
      </c>
      <c r="B222" s="83">
        <v>2.8</v>
      </c>
      <c r="C222" s="83">
        <v>3.2</v>
      </c>
      <c r="D222" s="415">
        <v>40</v>
      </c>
      <c r="E222" s="36">
        <v>520</v>
      </c>
      <c r="F222" s="36">
        <v>23</v>
      </c>
      <c r="G222" s="94" t="s">
        <v>527</v>
      </c>
      <c r="H222" s="83">
        <v>18</v>
      </c>
      <c r="I222" s="800" t="s">
        <v>1349</v>
      </c>
      <c r="J222" s="793"/>
      <c r="K222" s="621"/>
      <c r="L222" s="467">
        <v>155000</v>
      </c>
      <c r="M222" s="1228"/>
      <c r="N222" s="595"/>
      <c r="O222" s="162"/>
      <c r="P222" s="163">
        <f t="shared" si="51"/>
        <v>0</v>
      </c>
      <c r="Q222" s="163">
        <f t="shared" si="52"/>
        <v>0</v>
      </c>
      <c r="R222" s="297">
        <v>870</v>
      </c>
      <c r="S222" s="297">
        <v>285</v>
      </c>
      <c r="T222" s="297">
        <v>525</v>
      </c>
      <c r="U222" s="300">
        <f t="shared" si="53"/>
        <v>0.13017375</v>
      </c>
      <c r="V222" s="629">
        <v>21</v>
      </c>
      <c r="W222" s="1206"/>
      <c r="X222" s="1244"/>
      <c r="Z222" s="166"/>
    </row>
    <row r="223" spans="1:26" ht="12.75" customHeight="1">
      <c r="A223" s="58" t="s">
        <v>746</v>
      </c>
      <c r="B223" s="83">
        <v>3.6</v>
      </c>
      <c r="C223" s="83">
        <v>4</v>
      </c>
      <c r="D223" s="415">
        <v>45</v>
      </c>
      <c r="E223" s="36">
        <v>580</v>
      </c>
      <c r="F223" s="36">
        <v>25</v>
      </c>
      <c r="G223" s="94" t="s">
        <v>527</v>
      </c>
      <c r="H223" s="83">
        <v>18</v>
      </c>
      <c r="I223" s="800" t="s">
        <v>1349</v>
      </c>
      <c r="J223" s="793"/>
      <c r="K223" s="621"/>
      <c r="L223" s="467">
        <v>158000</v>
      </c>
      <c r="M223" s="1228"/>
      <c r="N223" s="595"/>
      <c r="O223" s="162"/>
      <c r="P223" s="163">
        <f t="shared" si="51"/>
        <v>0</v>
      </c>
      <c r="Q223" s="163">
        <f t="shared" si="52"/>
        <v>0</v>
      </c>
      <c r="R223" s="297">
        <v>870</v>
      </c>
      <c r="S223" s="297">
        <v>285</v>
      </c>
      <c r="T223" s="297">
        <v>525</v>
      </c>
      <c r="U223" s="300">
        <f t="shared" si="53"/>
        <v>0.13017375</v>
      </c>
      <c r="V223" s="629">
        <v>21</v>
      </c>
      <c r="W223" s="1206"/>
      <c r="X223" s="1244"/>
      <c r="Z223" s="166"/>
    </row>
    <row r="224" spans="1:26" ht="12.75" customHeight="1">
      <c r="A224" s="58" t="s">
        <v>747</v>
      </c>
      <c r="B224" s="83">
        <v>4.5</v>
      </c>
      <c r="C224" s="83">
        <v>5</v>
      </c>
      <c r="D224" s="415">
        <v>92</v>
      </c>
      <c r="E224" s="36">
        <v>800</v>
      </c>
      <c r="F224" s="36">
        <v>25</v>
      </c>
      <c r="G224" s="94" t="s">
        <v>528</v>
      </c>
      <c r="H224" s="83">
        <v>21.5</v>
      </c>
      <c r="I224" s="800" t="s">
        <v>1349</v>
      </c>
      <c r="J224" s="793"/>
      <c r="K224" s="199"/>
      <c r="L224" s="467">
        <v>185000</v>
      </c>
      <c r="M224" s="1228"/>
      <c r="N224" s="595"/>
      <c r="O224" s="162"/>
      <c r="P224" s="163">
        <f t="shared" si="51"/>
        <v>0</v>
      </c>
      <c r="Q224" s="163">
        <f t="shared" si="52"/>
        <v>0</v>
      </c>
      <c r="R224" s="297">
        <v>1115</v>
      </c>
      <c r="S224" s="297">
        <v>285</v>
      </c>
      <c r="T224" s="297">
        <v>525</v>
      </c>
      <c r="U224" s="300">
        <f t="shared" si="53"/>
        <v>0.16683187499999999</v>
      </c>
      <c r="V224" s="629">
        <v>25</v>
      </c>
      <c r="W224" s="1206"/>
      <c r="X224" s="1244"/>
      <c r="Z224" s="166"/>
    </row>
    <row r="225" spans="1:26" ht="12.75" customHeight="1">
      <c r="A225" s="58" t="s">
        <v>748</v>
      </c>
      <c r="B225" s="83">
        <v>5.6</v>
      </c>
      <c r="C225" s="83">
        <v>6.3</v>
      </c>
      <c r="D225" s="415">
        <v>92</v>
      </c>
      <c r="E225" s="36">
        <v>830</v>
      </c>
      <c r="F225" s="36">
        <v>28</v>
      </c>
      <c r="G225" s="94" t="s">
        <v>528</v>
      </c>
      <c r="H225" s="83">
        <v>21.5</v>
      </c>
      <c r="I225" s="800" t="s">
        <v>1349</v>
      </c>
      <c r="J225" s="793"/>
      <c r="K225" s="621"/>
      <c r="L225" s="467">
        <v>190000</v>
      </c>
      <c r="M225" s="1228"/>
      <c r="N225" s="595"/>
      <c r="O225" s="162"/>
      <c r="P225" s="163">
        <f t="shared" si="51"/>
        <v>0</v>
      </c>
      <c r="Q225" s="163">
        <f t="shared" si="52"/>
        <v>0</v>
      </c>
      <c r="R225" s="297">
        <v>1115</v>
      </c>
      <c r="S225" s="297">
        <v>285</v>
      </c>
      <c r="T225" s="297">
        <v>525</v>
      </c>
      <c r="U225" s="300">
        <f t="shared" si="53"/>
        <v>0.16683187499999999</v>
      </c>
      <c r="V225" s="629">
        <v>25</v>
      </c>
      <c r="W225" s="1206"/>
      <c r="X225" s="1244"/>
      <c r="Z225" s="166"/>
    </row>
    <row r="226" spans="1:26" ht="12.75" customHeight="1">
      <c r="A226" s="58" t="s">
        <v>749</v>
      </c>
      <c r="B226" s="83">
        <v>7.1</v>
      </c>
      <c r="C226" s="83">
        <v>8</v>
      </c>
      <c r="D226" s="415">
        <v>98</v>
      </c>
      <c r="E226" s="36">
        <v>1000</v>
      </c>
      <c r="F226" s="36">
        <v>28</v>
      </c>
      <c r="G226" s="94" t="s">
        <v>639</v>
      </c>
      <c r="H226" s="83">
        <v>27.5</v>
      </c>
      <c r="I226" s="800" t="s">
        <v>1349</v>
      </c>
      <c r="J226" s="793"/>
      <c r="K226" s="621"/>
      <c r="L226" s="467">
        <v>206000</v>
      </c>
      <c r="M226" s="1228"/>
      <c r="N226" s="595"/>
      <c r="O226" s="162"/>
      <c r="P226" s="163">
        <f t="shared" si="51"/>
        <v>0</v>
      </c>
      <c r="Q226" s="163">
        <f t="shared" si="52"/>
        <v>0</v>
      </c>
      <c r="R226" s="297">
        <v>1335</v>
      </c>
      <c r="S226" s="297">
        <v>285</v>
      </c>
      <c r="T226" s="297">
        <v>525</v>
      </c>
      <c r="U226" s="300">
        <f t="shared" si="53"/>
        <v>0.19974937499999998</v>
      </c>
      <c r="V226" s="629">
        <v>31.5</v>
      </c>
      <c r="W226" s="1206"/>
      <c r="X226" s="1244"/>
      <c r="Z226" s="166"/>
    </row>
    <row r="227" spans="1:26" ht="12.75" customHeight="1">
      <c r="A227" s="58" t="s">
        <v>750</v>
      </c>
      <c r="B227" s="83">
        <v>8</v>
      </c>
      <c r="C227" s="83">
        <v>9</v>
      </c>
      <c r="D227" s="415">
        <v>110</v>
      </c>
      <c r="E227" s="36">
        <v>1260</v>
      </c>
      <c r="F227" s="36">
        <v>28</v>
      </c>
      <c r="G227" s="94" t="s">
        <v>297</v>
      </c>
      <c r="H227" s="83">
        <v>36.5</v>
      </c>
      <c r="I227" s="800" t="s">
        <v>1349</v>
      </c>
      <c r="J227" s="793"/>
      <c r="K227" s="621"/>
      <c r="L227" s="467">
        <v>215000</v>
      </c>
      <c r="M227" s="1228"/>
      <c r="N227" s="595"/>
      <c r="O227" s="162"/>
      <c r="P227" s="163">
        <f t="shared" si="51"/>
        <v>0</v>
      </c>
      <c r="Q227" s="163">
        <f t="shared" si="52"/>
        <v>0</v>
      </c>
      <c r="R227" s="297">
        <v>1335</v>
      </c>
      <c r="S227" s="297">
        <v>350</v>
      </c>
      <c r="T227" s="297">
        <v>795</v>
      </c>
      <c r="U227" s="300">
        <f t="shared" si="53"/>
        <v>0.37146374999999998</v>
      </c>
      <c r="V227" s="629">
        <v>44.5</v>
      </c>
      <c r="W227" s="1206"/>
      <c r="X227" s="1244"/>
      <c r="Z227" s="166"/>
    </row>
    <row r="228" spans="1:26" ht="12.75" customHeight="1">
      <c r="A228" s="58" t="s">
        <v>751</v>
      </c>
      <c r="B228" s="83">
        <v>9</v>
      </c>
      <c r="C228" s="83">
        <v>10</v>
      </c>
      <c r="D228" s="415">
        <v>120</v>
      </c>
      <c r="E228" s="36">
        <v>1260</v>
      </c>
      <c r="F228" s="36">
        <v>28</v>
      </c>
      <c r="G228" s="94" t="s">
        <v>297</v>
      </c>
      <c r="H228" s="83">
        <v>37</v>
      </c>
      <c r="I228" s="800" t="s">
        <v>1349</v>
      </c>
      <c r="J228" s="793"/>
      <c r="K228" s="621"/>
      <c r="L228" s="467">
        <v>232000</v>
      </c>
      <c r="M228" s="1228"/>
      <c r="N228" s="595"/>
      <c r="O228" s="162"/>
      <c r="P228" s="163">
        <f t="shared" si="51"/>
        <v>0</v>
      </c>
      <c r="Q228" s="163">
        <f t="shared" si="52"/>
        <v>0</v>
      </c>
      <c r="R228" s="297">
        <v>1335</v>
      </c>
      <c r="S228" s="297">
        <v>350</v>
      </c>
      <c r="T228" s="297">
        <v>795</v>
      </c>
      <c r="U228" s="300">
        <f t="shared" si="53"/>
        <v>0.37146374999999998</v>
      </c>
      <c r="V228" s="629">
        <v>45</v>
      </c>
      <c r="W228" s="1206"/>
      <c r="X228" s="1244"/>
      <c r="Z228" s="166"/>
    </row>
    <row r="229" spans="1:26" ht="12.75" customHeight="1">
      <c r="A229" s="58" t="s">
        <v>752</v>
      </c>
      <c r="B229" s="83">
        <v>11.2</v>
      </c>
      <c r="C229" s="83">
        <v>12.5</v>
      </c>
      <c r="D229" s="415">
        <v>200</v>
      </c>
      <c r="E229" s="36">
        <v>1500</v>
      </c>
      <c r="F229" s="36">
        <v>33</v>
      </c>
      <c r="G229" s="94" t="s">
        <v>297</v>
      </c>
      <c r="H229" s="83">
        <v>37</v>
      </c>
      <c r="I229" s="800" t="s">
        <v>1349</v>
      </c>
      <c r="J229" s="793"/>
      <c r="K229" s="199"/>
      <c r="L229" s="467">
        <v>255000</v>
      </c>
      <c r="M229" s="1228"/>
      <c r="N229" s="595"/>
      <c r="O229" s="162"/>
      <c r="P229" s="163">
        <f t="shared" si="51"/>
        <v>0</v>
      </c>
      <c r="Q229" s="163">
        <f t="shared" si="52"/>
        <v>0</v>
      </c>
      <c r="R229" s="297">
        <v>1335</v>
      </c>
      <c r="S229" s="297">
        <v>350</v>
      </c>
      <c r="T229" s="297">
        <v>795</v>
      </c>
      <c r="U229" s="300">
        <f t="shared" si="53"/>
        <v>0.37146374999999998</v>
      </c>
      <c r="V229" s="629">
        <v>45</v>
      </c>
      <c r="W229" s="1206"/>
      <c r="X229" s="1244"/>
      <c r="Z229" s="166"/>
    </row>
    <row r="230" spans="1:26" ht="12.75" customHeight="1" thickBot="1">
      <c r="A230" s="58" t="s">
        <v>753</v>
      </c>
      <c r="B230" s="83">
        <v>14</v>
      </c>
      <c r="C230" s="83">
        <v>15.5</v>
      </c>
      <c r="D230" s="415">
        <v>250</v>
      </c>
      <c r="E230" s="36">
        <v>1960</v>
      </c>
      <c r="F230" s="36">
        <v>33</v>
      </c>
      <c r="G230" s="94" t="s">
        <v>298</v>
      </c>
      <c r="H230" s="83">
        <v>46.5</v>
      </c>
      <c r="I230" s="800" t="s">
        <v>1349</v>
      </c>
      <c r="J230" s="796"/>
      <c r="K230" s="621"/>
      <c r="L230" s="467">
        <v>260000</v>
      </c>
      <c r="M230" s="1228"/>
      <c r="N230" s="595"/>
      <c r="O230" s="162"/>
      <c r="P230" s="163">
        <f t="shared" si="51"/>
        <v>0</v>
      </c>
      <c r="Q230" s="163">
        <f t="shared" si="52"/>
        <v>0</v>
      </c>
      <c r="R230" s="297">
        <v>1400</v>
      </c>
      <c r="S230" s="297">
        <v>375</v>
      </c>
      <c r="T230" s="297">
        <v>925</v>
      </c>
      <c r="U230" s="300">
        <f t="shared" si="53"/>
        <v>0.48562499999999992</v>
      </c>
      <c r="V230" s="629">
        <v>55.5</v>
      </c>
      <c r="W230" s="1206"/>
      <c r="X230" s="1244"/>
      <c r="Z230" s="166"/>
    </row>
    <row r="231" spans="1:26" ht="20.25" customHeight="1" thickBot="1">
      <c r="A231" s="1465" t="s">
        <v>1058</v>
      </c>
      <c r="B231" s="1466"/>
      <c r="C231" s="1466"/>
      <c r="D231" s="1466"/>
      <c r="E231" s="1466"/>
      <c r="F231" s="1466"/>
      <c r="G231" s="1466"/>
      <c r="H231" s="1466"/>
      <c r="I231" s="1466"/>
      <c r="J231" s="1467"/>
      <c r="K231" s="686"/>
      <c r="L231" s="472"/>
      <c r="M231" s="1228"/>
      <c r="N231" s="686"/>
      <c r="O231" s="162"/>
      <c r="P231" s="163">
        <f t="shared" si="51"/>
        <v>0</v>
      </c>
      <c r="Q231" s="163">
        <f t="shared" si="52"/>
        <v>0</v>
      </c>
      <c r="W231" s="1206"/>
      <c r="X231" s="1244"/>
      <c r="Z231" s="166"/>
    </row>
    <row r="232" spans="1:26" ht="12.75" customHeight="1">
      <c r="A232" s="58" t="s">
        <v>1476</v>
      </c>
      <c r="B232" s="706" t="s">
        <v>1479</v>
      </c>
      <c r="C232" s="707"/>
      <c r="D232" s="707"/>
      <c r="E232" s="707"/>
      <c r="F232" s="707"/>
      <c r="G232" s="94" t="s">
        <v>1059</v>
      </c>
      <c r="H232" s="939">
        <v>1.4</v>
      </c>
      <c r="I232" s="800" t="s">
        <v>1349</v>
      </c>
      <c r="J232" s="797"/>
      <c r="K232" s="686"/>
      <c r="L232" s="467">
        <v>23000</v>
      </c>
      <c r="M232" s="1228"/>
      <c r="N232" s="595"/>
      <c r="O232" s="162"/>
      <c r="P232" s="163">
        <f t="shared" si="51"/>
        <v>0</v>
      </c>
      <c r="Q232" s="163">
        <f t="shared" si="52"/>
        <v>0</v>
      </c>
      <c r="R232" s="297">
        <v>770</v>
      </c>
      <c r="S232" s="297">
        <v>150</v>
      </c>
      <c r="T232" s="297">
        <v>290</v>
      </c>
      <c r="U232" s="300">
        <f t="shared" ref="U232:U234" si="54">(R232/1000)*(S232/1000)*(T232/1000)</f>
        <v>3.3494999999999997E-2</v>
      </c>
      <c r="V232" s="629">
        <v>2.5</v>
      </c>
      <c r="W232" s="1206"/>
      <c r="X232" s="1244"/>
      <c r="Z232" s="166"/>
    </row>
    <row r="233" spans="1:26" ht="12.75" customHeight="1">
      <c r="A233" s="58" t="s">
        <v>1477</v>
      </c>
      <c r="B233" s="708" t="s">
        <v>1480</v>
      </c>
      <c r="C233" s="709"/>
      <c r="D233" s="709"/>
      <c r="E233" s="709"/>
      <c r="F233" s="709"/>
      <c r="G233" s="94" t="s">
        <v>1060</v>
      </c>
      <c r="H233" s="939">
        <v>1.8</v>
      </c>
      <c r="I233" s="800" t="s">
        <v>1349</v>
      </c>
      <c r="J233" s="793"/>
      <c r="K233" s="686"/>
      <c r="L233" s="467">
        <v>35000</v>
      </c>
      <c r="M233" s="1228"/>
      <c r="N233" s="595"/>
      <c r="O233" s="162"/>
      <c r="P233" s="163">
        <f t="shared" si="51"/>
        <v>0</v>
      </c>
      <c r="Q233" s="163">
        <f t="shared" si="52"/>
        <v>0</v>
      </c>
      <c r="R233" s="297">
        <v>990</v>
      </c>
      <c r="S233" s="297">
        <v>150</v>
      </c>
      <c r="T233" s="297">
        <v>290</v>
      </c>
      <c r="U233" s="300">
        <f t="shared" si="54"/>
        <v>4.3064999999999992E-2</v>
      </c>
      <c r="V233" s="629">
        <v>4.2</v>
      </c>
      <c r="W233" s="1206"/>
      <c r="X233" s="1244"/>
      <c r="Z233" s="166"/>
    </row>
    <row r="234" spans="1:26" ht="12.75" customHeight="1" thickBot="1">
      <c r="A234" s="58" t="s">
        <v>1478</v>
      </c>
      <c r="B234" s="710" t="s">
        <v>1481</v>
      </c>
      <c r="C234" s="711"/>
      <c r="D234" s="711"/>
      <c r="E234" s="711"/>
      <c r="F234" s="711"/>
      <c r="G234" s="94" t="s">
        <v>1061</v>
      </c>
      <c r="H234" s="939">
        <v>2.2000000000000002</v>
      </c>
      <c r="I234" s="800" t="s">
        <v>1349</v>
      </c>
      <c r="J234" s="796"/>
      <c r="K234" s="686"/>
      <c r="L234" s="467">
        <v>44000</v>
      </c>
      <c r="M234" s="1228"/>
      <c r="N234" s="595"/>
      <c r="O234" s="162"/>
      <c r="P234" s="163">
        <f t="shared" si="51"/>
        <v>0</v>
      </c>
      <c r="Q234" s="163">
        <f t="shared" si="52"/>
        <v>0</v>
      </c>
      <c r="R234" s="297">
        <v>1210</v>
      </c>
      <c r="S234" s="297">
        <v>150</v>
      </c>
      <c r="T234" s="297">
        <v>290</v>
      </c>
      <c r="U234" s="300">
        <f t="shared" si="54"/>
        <v>5.2634999999999994E-2</v>
      </c>
      <c r="V234" s="629">
        <v>5</v>
      </c>
      <c r="W234" s="1206"/>
      <c r="X234" s="1244"/>
      <c r="Z234" s="166"/>
    </row>
    <row r="235" spans="1:26" ht="39.75" customHeight="1" thickBot="1">
      <c r="A235" s="1447" t="s">
        <v>1351</v>
      </c>
      <c r="B235" s="1448"/>
      <c r="C235" s="1448"/>
      <c r="D235" s="1448"/>
      <c r="E235" s="1448"/>
      <c r="F235" s="1448"/>
      <c r="G235" s="1448"/>
      <c r="H235" s="1448"/>
      <c r="I235" s="1448"/>
      <c r="J235" s="1449"/>
      <c r="L235" s="465"/>
      <c r="M235" s="1228"/>
      <c r="N235" s="621"/>
      <c r="O235" s="162"/>
      <c r="P235" s="163"/>
      <c r="Q235" s="163"/>
      <c r="W235" s="1206"/>
      <c r="X235" s="1244"/>
      <c r="Z235" s="166"/>
    </row>
    <row r="236" spans="1:26" ht="12.75" customHeight="1">
      <c r="A236" s="118" t="s">
        <v>754</v>
      </c>
      <c r="B236" s="624">
        <v>7.1</v>
      </c>
      <c r="C236" s="626">
        <v>8</v>
      </c>
      <c r="D236" s="627">
        <v>180</v>
      </c>
      <c r="E236" s="43">
        <v>1360</v>
      </c>
      <c r="F236" s="43">
        <v>42</v>
      </c>
      <c r="G236" s="351" t="s">
        <v>803</v>
      </c>
      <c r="H236" s="624">
        <v>41</v>
      </c>
      <c r="I236" s="800" t="s">
        <v>1349</v>
      </c>
      <c r="J236" s="797"/>
      <c r="K236" s="621"/>
      <c r="L236" s="467">
        <v>262000</v>
      </c>
      <c r="N236" s="1206"/>
      <c r="O236" s="162"/>
      <c r="P236" s="163">
        <f t="shared" ref="P236:P247" si="55">IF(OR(U236="",J236=""),0,J236*U236)</f>
        <v>0</v>
      </c>
      <c r="Q236" s="163">
        <f t="shared" ref="Q236:Q247" si="56">IF(OR(V236="",J236=""),0,J236*V236)</f>
        <v>0</v>
      </c>
      <c r="R236" s="297">
        <v>1090</v>
      </c>
      <c r="S236" s="297">
        <v>440</v>
      </c>
      <c r="T236" s="297">
        <v>768</v>
      </c>
      <c r="U236" s="300">
        <f t="shared" ref="U236:U247" si="57">(R236/1000)*(S236/1000)*(T236/1000)</f>
        <v>0.36833280000000002</v>
      </c>
      <c r="V236" s="629">
        <v>47</v>
      </c>
      <c r="W236" s="1206"/>
      <c r="X236" s="1244"/>
      <c r="Z236" s="166"/>
    </row>
    <row r="237" spans="1:26" ht="12.75" customHeight="1">
      <c r="A237" s="58" t="s">
        <v>755</v>
      </c>
      <c r="B237" s="83">
        <v>8</v>
      </c>
      <c r="C237" s="83">
        <v>9</v>
      </c>
      <c r="D237" s="415">
        <v>180</v>
      </c>
      <c r="E237" s="36">
        <v>1360</v>
      </c>
      <c r="F237" s="36">
        <v>42</v>
      </c>
      <c r="G237" s="351" t="s">
        <v>803</v>
      </c>
      <c r="H237" s="83">
        <v>41</v>
      </c>
      <c r="I237" s="800" t="s">
        <v>1349</v>
      </c>
      <c r="J237" s="793"/>
      <c r="K237" s="621"/>
      <c r="L237" s="467">
        <v>263000</v>
      </c>
      <c r="M237" s="1228"/>
      <c r="N237" s="1206"/>
      <c r="O237" s="162"/>
      <c r="P237" s="163">
        <f t="shared" si="55"/>
        <v>0</v>
      </c>
      <c r="Q237" s="163">
        <f t="shared" si="56"/>
        <v>0</v>
      </c>
      <c r="R237" s="297">
        <v>1090</v>
      </c>
      <c r="S237" s="297">
        <v>440</v>
      </c>
      <c r="T237" s="297">
        <v>768</v>
      </c>
      <c r="U237" s="300">
        <f t="shared" si="57"/>
        <v>0.36833280000000002</v>
      </c>
      <c r="V237" s="629">
        <v>47</v>
      </c>
      <c r="W237" s="1206"/>
      <c r="X237" s="1244"/>
      <c r="Z237" s="166"/>
    </row>
    <row r="238" spans="1:26" ht="12.75" customHeight="1">
      <c r="A238" s="58" t="s">
        <v>756</v>
      </c>
      <c r="B238" s="83">
        <v>9</v>
      </c>
      <c r="C238" s="83">
        <v>10</v>
      </c>
      <c r="D238" s="415">
        <v>220</v>
      </c>
      <c r="E238" s="36">
        <v>1420</v>
      </c>
      <c r="F238" s="36">
        <v>45</v>
      </c>
      <c r="G238" s="351" t="s">
        <v>803</v>
      </c>
      <c r="H238" s="83">
        <v>51</v>
      </c>
      <c r="I238" s="800" t="s">
        <v>1349</v>
      </c>
      <c r="J238" s="793"/>
      <c r="K238" s="621"/>
      <c r="L238" s="467">
        <v>304000</v>
      </c>
      <c r="M238" s="1228"/>
      <c r="N238" s="1206"/>
      <c r="O238" s="162"/>
      <c r="P238" s="163">
        <f t="shared" si="55"/>
        <v>0</v>
      </c>
      <c r="Q238" s="163">
        <f t="shared" si="56"/>
        <v>0</v>
      </c>
      <c r="R238" s="297">
        <v>1090</v>
      </c>
      <c r="S238" s="297">
        <v>440</v>
      </c>
      <c r="T238" s="297">
        <v>768</v>
      </c>
      <c r="U238" s="300">
        <f t="shared" si="57"/>
        <v>0.36833280000000002</v>
      </c>
      <c r="V238" s="629">
        <v>57</v>
      </c>
      <c r="W238" s="1206"/>
      <c r="X238" s="1244"/>
      <c r="Z238" s="166"/>
    </row>
    <row r="239" spans="1:26" ht="12.75" customHeight="1">
      <c r="A239" s="58" t="s">
        <v>757</v>
      </c>
      <c r="B239" s="83">
        <v>11.2</v>
      </c>
      <c r="C239" s="83">
        <v>12.5</v>
      </c>
      <c r="D239" s="415">
        <v>380</v>
      </c>
      <c r="E239" s="36">
        <v>1870</v>
      </c>
      <c r="F239" s="36">
        <v>45</v>
      </c>
      <c r="G239" s="351" t="s">
        <v>803</v>
      </c>
      <c r="H239" s="83">
        <v>51</v>
      </c>
      <c r="I239" s="800" t="s">
        <v>1349</v>
      </c>
      <c r="J239" s="793"/>
      <c r="K239" s="199"/>
      <c r="L239" s="467">
        <v>320000</v>
      </c>
      <c r="M239" s="1228"/>
      <c r="N239" s="1206"/>
      <c r="O239" s="162"/>
      <c r="P239" s="163">
        <f t="shared" si="55"/>
        <v>0</v>
      </c>
      <c r="Q239" s="163">
        <f t="shared" si="56"/>
        <v>0</v>
      </c>
      <c r="R239" s="297">
        <v>1090</v>
      </c>
      <c r="S239" s="297">
        <v>440</v>
      </c>
      <c r="T239" s="297">
        <v>768</v>
      </c>
      <c r="U239" s="300">
        <f t="shared" si="57"/>
        <v>0.36833280000000002</v>
      </c>
      <c r="V239" s="629">
        <v>57</v>
      </c>
      <c r="W239" s="1206"/>
      <c r="X239" s="1244"/>
      <c r="Z239" s="166"/>
    </row>
    <row r="240" spans="1:26" ht="12.75" customHeight="1">
      <c r="A240" s="58" t="s">
        <v>758</v>
      </c>
      <c r="B240" s="83">
        <v>14</v>
      </c>
      <c r="C240" s="83">
        <v>16</v>
      </c>
      <c r="D240" s="415">
        <v>420</v>
      </c>
      <c r="E240" s="36">
        <v>2240</v>
      </c>
      <c r="F240" s="36">
        <v>48</v>
      </c>
      <c r="G240" s="94" t="s">
        <v>804</v>
      </c>
      <c r="H240" s="83">
        <v>68</v>
      </c>
      <c r="I240" s="800" t="s">
        <v>1349</v>
      </c>
      <c r="J240" s="793"/>
      <c r="K240" s="621"/>
      <c r="L240" s="467">
        <v>343000</v>
      </c>
      <c r="M240" s="1228"/>
      <c r="N240" s="1206"/>
      <c r="O240" s="162"/>
      <c r="P240" s="163">
        <f t="shared" si="55"/>
        <v>0</v>
      </c>
      <c r="Q240" s="163">
        <f t="shared" si="56"/>
        <v>0</v>
      </c>
      <c r="R240" s="297">
        <v>1436</v>
      </c>
      <c r="S240" s="297">
        <v>450</v>
      </c>
      <c r="T240" s="297">
        <v>768</v>
      </c>
      <c r="U240" s="300">
        <f t="shared" si="57"/>
        <v>0.49628159999999999</v>
      </c>
      <c r="V240" s="629">
        <v>76</v>
      </c>
      <c r="W240" s="1206"/>
      <c r="X240" s="1244"/>
      <c r="Z240" s="166"/>
    </row>
    <row r="241" spans="1:26" ht="12.75" customHeight="1">
      <c r="A241" s="58" t="s">
        <v>759</v>
      </c>
      <c r="B241" s="83">
        <v>16</v>
      </c>
      <c r="C241" s="83">
        <v>17</v>
      </c>
      <c r="D241" s="415">
        <v>700</v>
      </c>
      <c r="E241" s="36">
        <v>2660</v>
      </c>
      <c r="F241" s="36">
        <v>50</v>
      </c>
      <c r="G241" s="94" t="s">
        <v>804</v>
      </c>
      <c r="H241" s="83">
        <v>68</v>
      </c>
      <c r="I241" s="800" t="s">
        <v>1349</v>
      </c>
      <c r="J241" s="793"/>
      <c r="K241" s="621"/>
      <c r="L241" s="467">
        <v>359000</v>
      </c>
      <c r="M241" s="1228"/>
      <c r="N241" s="1206"/>
      <c r="O241" s="162"/>
      <c r="P241" s="163">
        <f t="shared" si="55"/>
        <v>0</v>
      </c>
      <c r="Q241" s="163">
        <f t="shared" si="56"/>
        <v>0</v>
      </c>
      <c r="R241" s="297">
        <v>1436</v>
      </c>
      <c r="S241" s="297">
        <v>450</v>
      </c>
      <c r="T241" s="297">
        <v>768</v>
      </c>
      <c r="U241" s="300">
        <f t="shared" si="57"/>
        <v>0.49628159999999999</v>
      </c>
      <c r="V241" s="629">
        <v>76</v>
      </c>
      <c r="W241" s="1206"/>
      <c r="X241" s="1244"/>
      <c r="Z241" s="166"/>
    </row>
    <row r="242" spans="1:26" ht="12.75" customHeight="1">
      <c r="A242" s="58" t="s">
        <v>760</v>
      </c>
      <c r="B242" s="83">
        <v>20</v>
      </c>
      <c r="C242" s="83">
        <v>22.5</v>
      </c>
      <c r="D242" s="415">
        <v>990</v>
      </c>
      <c r="E242" s="36">
        <v>4330</v>
      </c>
      <c r="F242" s="36">
        <v>50</v>
      </c>
      <c r="G242" s="94" t="s">
        <v>805</v>
      </c>
      <c r="H242" s="83">
        <v>130</v>
      </c>
      <c r="I242" s="800" t="s">
        <v>1349</v>
      </c>
      <c r="J242" s="793"/>
      <c r="K242" s="621"/>
      <c r="L242" s="467">
        <v>480000</v>
      </c>
      <c r="M242" s="1228"/>
      <c r="N242" s="1206"/>
      <c r="O242" s="162"/>
      <c r="P242" s="163">
        <f t="shared" si="55"/>
        <v>0</v>
      </c>
      <c r="Q242" s="163">
        <f t="shared" si="56"/>
        <v>0</v>
      </c>
      <c r="R242" s="297">
        <v>1509</v>
      </c>
      <c r="S242" s="297">
        <v>550</v>
      </c>
      <c r="T242" s="297">
        <v>990</v>
      </c>
      <c r="U242" s="300">
        <f t="shared" si="57"/>
        <v>0.82165049999999995</v>
      </c>
      <c r="V242" s="629">
        <v>142</v>
      </c>
      <c r="W242" s="1206"/>
      <c r="X242" s="1244"/>
      <c r="Z242" s="166"/>
    </row>
    <row r="243" spans="1:26" ht="12.75" customHeight="1">
      <c r="A243" s="58" t="s">
        <v>761</v>
      </c>
      <c r="B243" s="83">
        <v>25</v>
      </c>
      <c r="C243" s="83">
        <v>26</v>
      </c>
      <c r="D243" s="415">
        <v>1200</v>
      </c>
      <c r="E243" s="36">
        <v>4330</v>
      </c>
      <c r="F243" s="36">
        <v>50</v>
      </c>
      <c r="G243" s="94" t="s">
        <v>805</v>
      </c>
      <c r="H243" s="83">
        <v>130</v>
      </c>
      <c r="I243" s="800" t="s">
        <v>1349</v>
      </c>
      <c r="J243" s="793"/>
      <c r="K243" s="621"/>
      <c r="L243" s="467">
        <v>489000</v>
      </c>
      <c r="M243" s="1228"/>
      <c r="N243" s="1206"/>
      <c r="O243" s="162"/>
      <c r="P243" s="163">
        <f t="shared" si="55"/>
        <v>0</v>
      </c>
      <c r="Q243" s="163">
        <f t="shared" si="56"/>
        <v>0</v>
      </c>
      <c r="R243" s="297">
        <v>1509</v>
      </c>
      <c r="S243" s="297">
        <v>550</v>
      </c>
      <c r="T243" s="297">
        <v>990</v>
      </c>
      <c r="U243" s="300">
        <f t="shared" si="57"/>
        <v>0.82165049999999995</v>
      </c>
      <c r="V243" s="629">
        <v>142</v>
      </c>
      <c r="W243" s="1206"/>
      <c r="X243" s="1244"/>
      <c r="Z243" s="166"/>
    </row>
    <row r="244" spans="1:26" ht="12.75" customHeight="1">
      <c r="A244" s="58" t="s">
        <v>762</v>
      </c>
      <c r="B244" s="83">
        <v>28</v>
      </c>
      <c r="C244" s="83">
        <v>31.5</v>
      </c>
      <c r="D244" s="415">
        <v>1200</v>
      </c>
      <c r="E244" s="36">
        <v>4330</v>
      </c>
      <c r="F244" s="36">
        <v>50</v>
      </c>
      <c r="G244" s="94" t="s">
        <v>805</v>
      </c>
      <c r="H244" s="83">
        <v>130</v>
      </c>
      <c r="I244" s="800" t="s">
        <v>1349</v>
      </c>
      <c r="J244" s="793"/>
      <c r="K244" s="199"/>
      <c r="L244" s="467">
        <v>507000</v>
      </c>
      <c r="M244" s="1228"/>
      <c r="N244" s="1206"/>
      <c r="O244" s="162"/>
      <c r="P244" s="163">
        <f t="shared" si="55"/>
        <v>0</v>
      </c>
      <c r="Q244" s="163">
        <f t="shared" si="56"/>
        <v>0</v>
      </c>
      <c r="R244" s="297">
        <v>1509</v>
      </c>
      <c r="S244" s="297">
        <v>550</v>
      </c>
      <c r="T244" s="297">
        <v>990</v>
      </c>
      <c r="U244" s="300">
        <f t="shared" si="57"/>
        <v>0.82165049999999995</v>
      </c>
      <c r="V244" s="629">
        <v>142</v>
      </c>
      <c r="W244" s="1206"/>
      <c r="X244" s="1244"/>
      <c r="Z244" s="166"/>
    </row>
    <row r="245" spans="1:26" ht="12.75" customHeight="1">
      <c r="A245" s="58" t="s">
        <v>800</v>
      </c>
      <c r="B245" s="83">
        <v>40</v>
      </c>
      <c r="C245" s="83">
        <v>45</v>
      </c>
      <c r="D245" s="415">
        <v>1800</v>
      </c>
      <c r="E245" s="36">
        <v>6500</v>
      </c>
      <c r="F245" s="36">
        <v>52</v>
      </c>
      <c r="G245" s="94" t="s">
        <v>801</v>
      </c>
      <c r="H245" s="83">
        <v>210</v>
      </c>
      <c r="I245" s="800" t="s">
        <v>1349</v>
      </c>
      <c r="J245" s="793"/>
      <c r="K245" s="623"/>
      <c r="L245" s="467">
        <v>1050000</v>
      </c>
      <c r="M245" s="1228"/>
      <c r="N245" s="1206"/>
      <c r="O245" s="162"/>
      <c r="P245" s="163">
        <f t="shared" si="55"/>
        <v>0</v>
      </c>
      <c r="Q245" s="163">
        <f t="shared" si="56"/>
        <v>0</v>
      </c>
      <c r="R245" s="297">
        <v>2095</v>
      </c>
      <c r="S245" s="297">
        <v>964</v>
      </c>
      <c r="T245" s="297">
        <v>800</v>
      </c>
      <c r="U245" s="300">
        <f t="shared" si="57"/>
        <v>1.615664</v>
      </c>
      <c r="V245" s="629">
        <v>235</v>
      </c>
      <c r="W245" s="1206"/>
      <c r="X245" s="1244"/>
      <c r="Z245" s="166"/>
    </row>
    <row r="246" spans="1:26" ht="12.75" customHeight="1">
      <c r="A246" s="58" t="s">
        <v>802</v>
      </c>
      <c r="B246" s="83">
        <v>45</v>
      </c>
      <c r="C246" s="83">
        <v>56</v>
      </c>
      <c r="D246" s="415">
        <v>1800</v>
      </c>
      <c r="E246" s="36">
        <v>6500</v>
      </c>
      <c r="F246" s="36">
        <v>52</v>
      </c>
      <c r="G246" s="94" t="s">
        <v>801</v>
      </c>
      <c r="H246" s="83">
        <v>210</v>
      </c>
      <c r="I246" s="800" t="s">
        <v>1349</v>
      </c>
      <c r="J246" s="793"/>
      <c r="K246" s="199"/>
      <c r="L246" s="467">
        <v>1074000</v>
      </c>
      <c r="M246" s="1228"/>
      <c r="N246" s="1206"/>
      <c r="O246" s="162"/>
      <c r="P246" s="163">
        <f t="shared" si="55"/>
        <v>0</v>
      </c>
      <c r="Q246" s="163">
        <f t="shared" si="56"/>
        <v>0</v>
      </c>
      <c r="R246" s="297">
        <v>2095</v>
      </c>
      <c r="S246" s="297">
        <v>964</v>
      </c>
      <c r="T246" s="297">
        <v>800</v>
      </c>
      <c r="U246" s="300">
        <f t="shared" si="57"/>
        <v>1.615664</v>
      </c>
      <c r="V246" s="629">
        <v>235</v>
      </c>
      <c r="W246" s="1206"/>
      <c r="X246" s="1244"/>
      <c r="Z246" s="166"/>
    </row>
    <row r="247" spans="1:26" ht="12.75" customHeight="1" thickBot="1">
      <c r="A247" s="206" t="s">
        <v>763</v>
      </c>
      <c r="B247" s="625">
        <v>56</v>
      </c>
      <c r="C247" s="625">
        <v>63</v>
      </c>
      <c r="D247" s="628">
        <v>2272</v>
      </c>
      <c r="E247" s="343">
        <v>7400</v>
      </c>
      <c r="F247" s="343">
        <v>51</v>
      </c>
      <c r="G247" s="344" t="s">
        <v>801</v>
      </c>
      <c r="H247" s="625">
        <v>218</v>
      </c>
      <c r="I247" s="800" t="s">
        <v>1349</v>
      </c>
      <c r="J247" s="796"/>
      <c r="K247" s="621"/>
      <c r="L247" s="467">
        <v>1095000</v>
      </c>
      <c r="M247" s="1228"/>
      <c r="N247" s="1206"/>
      <c r="O247" s="162"/>
      <c r="P247" s="163">
        <f t="shared" si="55"/>
        <v>0</v>
      </c>
      <c r="Q247" s="163">
        <f t="shared" si="56"/>
        <v>0</v>
      </c>
      <c r="R247" s="297">
        <v>2095</v>
      </c>
      <c r="S247" s="297">
        <v>964</v>
      </c>
      <c r="T247" s="297">
        <v>800</v>
      </c>
      <c r="U247" s="300">
        <f t="shared" si="57"/>
        <v>1.615664</v>
      </c>
      <c r="V247" s="629">
        <v>248</v>
      </c>
      <c r="W247" s="1206"/>
      <c r="X247" s="1244"/>
      <c r="Z247" s="166"/>
    </row>
    <row r="248" spans="1:26" ht="53.25" customHeight="1" thickBot="1">
      <c r="A248" s="1447" t="s">
        <v>1352</v>
      </c>
      <c r="B248" s="1448"/>
      <c r="C248" s="1448"/>
      <c r="D248" s="1448"/>
      <c r="E248" s="1448"/>
      <c r="F248" s="1448"/>
      <c r="G248" s="1448"/>
      <c r="H248" s="1448"/>
      <c r="I248" s="1448"/>
      <c r="J248" s="1449"/>
      <c r="L248" s="465"/>
      <c r="M248" s="1228"/>
      <c r="N248" s="1206"/>
      <c r="O248" s="162"/>
      <c r="P248" s="163"/>
      <c r="Q248" s="163"/>
      <c r="W248" s="1206"/>
      <c r="X248" s="1244"/>
      <c r="Z248" s="166"/>
    </row>
    <row r="249" spans="1:26" ht="12.75" customHeight="1">
      <c r="A249" s="60" t="s">
        <v>764</v>
      </c>
      <c r="B249" s="83">
        <v>12.5</v>
      </c>
      <c r="C249" s="83">
        <v>10.5</v>
      </c>
      <c r="D249" s="43">
        <v>480</v>
      </c>
      <c r="E249" s="36">
        <v>2000</v>
      </c>
      <c r="F249" s="83">
        <v>42</v>
      </c>
      <c r="G249" s="94" t="s">
        <v>804</v>
      </c>
      <c r="H249" s="83">
        <v>68</v>
      </c>
      <c r="I249" s="800" t="s">
        <v>1349</v>
      </c>
      <c r="J249" s="797"/>
      <c r="L249" s="467">
        <v>389000</v>
      </c>
      <c r="M249" s="1228"/>
      <c r="N249" s="1206"/>
      <c r="O249" s="162"/>
      <c r="P249" s="163">
        <f t="shared" ref="P249:P255" si="58">IF(OR(U249="",J249=""),0,J249*U249)</f>
        <v>0</v>
      </c>
      <c r="Q249" s="163">
        <f t="shared" ref="Q249:Q255" si="59">IF(OR(V249="",J249=""),0,J249*V249)</f>
        <v>0</v>
      </c>
      <c r="R249" s="297">
        <v>1436</v>
      </c>
      <c r="S249" s="297">
        <v>450</v>
      </c>
      <c r="T249" s="297">
        <v>768</v>
      </c>
      <c r="U249" s="300">
        <f>(R249/1000)*(S249/1000)*(T249/1000)</f>
        <v>0.49628159999999999</v>
      </c>
      <c r="V249" s="298">
        <v>76</v>
      </c>
      <c r="W249" s="1206"/>
      <c r="X249" s="1244"/>
      <c r="Z249" s="166"/>
    </row>
    <row r="250" spans="1:26" ht="12.75" customHeight="1">
      <c r="A250" s="60" t="s">
        <v>765</v>
      </c>
      <c r="B250" s="83">
        <v>14</v>
      </c>
      <c r="C250" s="83">
        <v>12</v>
      </c>
      <c r="D250" s="43">
        <v>480</v>
      </c>
      <c r="E250" s="36">
        <v>2000</v>
      </c>
      <c r="F250" s="83">
        <v>42</v>
      </c>
      <c r="G250" s="94" t="s">
        <v>804</v>
      </c>
      <c r="H250" s="83">
        <v>68</v>
      </c>
      <c r="I250" s="800" t="s">
        <v>1349</v>
      </c>
      <c r="J250" s="793"/>
      <c r="L250" s="467">
        <v>398000</v>
      </c>
      <c r="M250" s="1228"/>
      <c r="N250" s="1206"/>
      <c r="O250" s="162"/>
      <c r="P250" s="163">
        <f t="shared" si="58"/>
        <v>0</v>
      </c>
      <c r="Q250" s="163">
        <f t="shared" si="59"/>
        <v>0</v>
      </c>
      <c r="R250" s="297">
        <v>1436</v>
      </c>
      <c r="S250" s="297">
        <v>450</v>
      </c>
      <c r="T250" s="297">
        <v>768</v>
      </c>
      <c r="U250" s="300">
        <f t="shared" ref="U250:U255" si="60">(R250/1000)*(S250/1000)*(T250/1000)</f>
        <v>0.49628159999999999</v>
      </c>
      <c r="V250" s="298">
        <v>76</v>
      </c>
      <c r="W250" s="1206"/>
      <c r="X250" s="1244"/>
      <c r="Z250" s="166"/>
    </row>
    <row r="251" spans="1:26" ht="12.75" customHeight="1">
      <c r="A251" s="60" t="s">
        <v>766</v>
      </c>
      <c r="B251" s="83">
        <v>20</v>
      </c>
      <c r="C251" s="83">
        <v>12.8</v>
      </c>
      <c r="D251" s="43">
        <v>850</v>
      </c>
      <c r="E251" s="36">
        <v>3000</v>
      </c>
      <c r="F251" s="83">
        <v>43</v>
      </c>
      <c r="G251" s="94" t="s">
        <v>805</v>
      </c>
      <c r="H251" s="83">
        <v>130</v>
      </c>
      <c r="I251" s="800" t="s">
        <v>1349</v>
      </c>
      <c r="J251" s="793"/>
      <c r="L251" s="467">
        <v>661000</v>
      </c>
      <c r="M251" s="1228"/>
      <c r="N251" s="1206"/>
      <c r="O251" s="162"/>
      <c r="P251" s="163">
        <f t="shared" si="58"/>
        <v>0</v>
      </c>
      <c r="Q251" s="163">
        <f t="shared" si="59"/>
        <v>0</v>
      </c>
      <c r="R251" s="297">
        <v>1509</v>
      </c>
      <c r="S251" s="297">
        <v>550</v>
      </c>
      <c r="T251" s="297">
        <v>990</v>
      </c>
      <c r="U251" s="300">
        <f t="shared" si="60"/>
        <v>0.82165049999999995</v>
      </c>
      <c r="V251" s="298">
        <v>142</v>
      </c>
      <c r="W251" s="1206"/>
      <c r="X251" s="1244"/>
      <c r="Z251" s="166"/>
    </row>
    <row r="252" spans="1:26" ht="12.75" customHeight="1">
      <c r="A252" s="60" t="s">
        <v>767</v>
      </c>
      <c r="B252" s="83">
        <v>25</v>
      </c>
      <c r="C252" s="83">
        <v>16</v>
      </c>
      <c r="D252" s="43">
        <v>850</v>
      </c>
      <c r="E252" s="36">
        <v>3000</v>
      </c>
      <c r="F252" s="83">
        <v>43</v>
      </c>
      <c r="G252" s="94" t="s">
        <v>805</v>
      </c>
      <c r="H252" s="83">
        <v>130</v>
      </c>
      <c r="I252" s="800" t="s">
        <v>1349</v>
      </c>
      <c r="J252" s="793"/>
      <c r="L252" s="467">
        <v>673000</v>
      </c>
      <c r="M252" s="1228"/>
      <c r="N252" s="1206"/>
      <c r="O252" s="162"/>
      <c r="P252" s="163">
        <f t="shared" si="58"/>
        <v>0</v>
      </c>
      <c r="Q252" s="163">
        <f t="shared" si="59"/>
        <v>0</v>
      </c>
      <c r="R252" s="297">
        <v>1509</v>
      </c>
      <c r="S252" s="297">
        <v>550</v>
      </c>
      <c r="T252" s="297">
        <v>990</v>
      </c>
      <c r="U252" s="300">
        <f t="shared" si="60"/>
        <v>0.82165049999999995</v>
      </c>
      <c r="V252" s="298">
        <v>142</v>
      </c>
      <c r="W252" s="1206"/>
      <c r="X252" s="1244"/>
      <c r="Z252" s="166"/>
    </row>
    <row r="253" spans="1:26" ht="12.75" customHeight="1">
      <c r="A253" s="60" t="s">
        <v>768</v>
      </c>
      <c r="B253" s="83">
        <v>28</v>
      </c>
      <c r="C253" s="83">
        <v>18</v>
      </c>
      <c r="D253" s="43">
        <v>850</v>
      </c>
      <c r="E253" s="36">
        <v>3000</v>
      </c>
      <c r="F253" s="83">
        <v>43</v>
      </c>
      <c r="G253" s="94" t="s">
        <v>805</v>
      </c>
      <c r="H253" s="83">
        <v>130</v>
      </c>
      <c r="I253" s="800" t="s">
        <v>1349</v>
      </c>
      <c r="J253" s="793"/>
      <c r="L253" s="467">
        <v>684000</v>
      </c>
      <c r="M253" s="1228"/>
      <c r="N253" s="1206"/>
      <c r="O253" s="162"/>
      <c r="P253" s="163">
        <f t="shared" si="58"/>
        <v>0</v>
      </c>
      <c r="Q253" s="163">
        <f t="shared" si="59"/>
        <v>0</v>
      </c>
      <c r="R253" s="297">
        <v>1509</v>
      </c>
      <c r="S253" s="297">
        <v>550</v>
      </c>
      <c r="T253" s="297">
        <v>990</v>
      </c>
      <c r="U253" s="300">
        <f t="shared" si="60"/>
        <v>0.82165049999999995</v>
      </c>
      <c r="V253" s="298">
        <v>142</v>
      </c>
      <c r="W253" s="1206"/>
      <c r="X253" s="1244"/>
      <c r="Z253" s="166"/>
    </row>
    <row r="254" spans="1:26" ht="12.75" customHeight="1">
      <c r="A254" s="60" t="s">
        <v>806</v>
      </c>
      <c r="B254" s="83">
        <v>45</v>
      </c>
      <c r="C254" s="83">
        <v>28</v>
      </c>
      <c r="D254" s="43">
        <v>1080</v>
      </c>
      <c r="E254" s="36">
        <v>4200</v>
      </c>
      <c r="F254" s="83">
        <v>48</v>
      </c>
      <c r="G254" s="94" t="s">
        <v>801</v>
      </c>
      <c r="H254" s="83">
        <v>195</v>
      </c>
      <c r="I254" s="800" t="s">
        <v>1349</v>
      </c>
      <c r="J254" s="793"/>
      <c r="L254" s="467">
        <v>1106000</v>
      </c>
      <c r="M254" s="1228"/>
      <c r="N254" s="1206"/>
      <c r="O254" s="162"/>
      <c r="P254" s="163">
        <f t="shared" si="58"/>
        <v>0</v>
      </c>
      <c r="Q254" s="163">
        <f t="shared" si="59"/>
        <v>0</v>
      </c>
      <c r="R254" s="297">
        <v>2095</v>
      </c>
      <c r="S254" s="297">
        <v>964</v>
      </c>
      <c r="T254" s="297">
        <v>800</v>
      </c>
      <c r="U254" s="300">
        <f t="shared" si="60"/>
        <v>1.615664</v>
      </c>
      <c r="V254" s="298">
        <v>215</v>
      </c>
      <c r="W254" s="1206"/>
      <c r="X254" s="1244"/>
      <c r="Z254" s="166"/>
    </row>
    <row r="255" spans="1:26" ht="12.75" customHeight="1" thickBot="1">
      <c r="A255" s="60" t="s">
        <v>769</v>
      </c>
      <c r="B255" s="83">
        <v>56</v>
      </c>
      <c r="C255" s="83">
        <v>39</v>
      </c>
      <c r="D255" s="43">
        <v>2272</v>
      </c>
      <c r="E255" s="36">
        <v>7400</v>
      </c>
      <c r="F255" s="83">
        <v>51</v>
      </c>
      <c r="G255" s="94" t="s">
        <v>801</v>
      </c>
      <c r="H255" s="83">
        <v>218</v>
      </c>
      <c r="I255" s="800" t="s">
        <v>1349</v>
      </c>
      <c r="J255" s="796"/>
      <c r="L255" s="467">
        <v>1177000</v>
      </c>
      <c r="M255" s="1228"/>
      <c r="N255" s="1206"/>
      <c r="O255" s="162"/>
      <c r="P255" s="163">
        <f t="shared" si="58"/>
        <v>0</v>
      </c>
      <c r="Q255" s="163">
        <f t="shared" si="59"/>
        <v>0</v>
      </c>
      <c r="R255" s="297">
        <v>2095</v>
      </c>
      <c r="S255" s="297">
        <v>964</v>
      </c>
      <c r="T255" s="297">
        <v>800</v>
      </c>
      <c r="U255" s="300">
        <f t="shared" si="60"/>
        <v>1.615664</v>
      </c>
      <c r="V255" s="298">
        <v>248</v>
      </c>
      <c r="W255" s="1206"/>
      <c r="X255" s="1244"/>
      <c r="Z255" s="166"/>
    </row>
    <row r="256" spans="1:26" ht="27.75" customHeight="1" thickBot="1">
      <c r="A256" s="1447" t="s">
        <v>807</v>
      </c>
      <c r="B256" s="1448"/>
      <c r="C256" s="1448"/>
      <c r="D256" s="1448"/>
      <c r="E256" s="1448"/>
      <c r="F256" s="1448"/>
      <c r="G256" s="1448"/>
      <c r="H256" s="1448"/>
      <c r="I256" s="1448"/>
      <c r="J256" s="1449"/>
      <c r="L256" s="465"/>
      <c r="M256" s="1228"/>
      <c r="N256" s="1206"/>
      <c r="O256" s="162"/>
      <c r="P256" s="163"/>
      <c r="Q256" s="163"/>
      <c r="R256" s="86"/>
      <c r="S256" s="86"/>
      <c r="T256" s="86"/>
      <c r="W256" s="1206"/>
      <c r="X256" s="1244"/>
      <c r="Z256" s="166"/>
    </row>
    <row r="257" spans="1:26" ht="12.75" customHeight="1">
      <c r="A257" s="156" t="s">
        <v>770</v>
      </c>
      <c r="B257" s="406">
        <v>2.2000000000000002</v>
      </c>
      <c r="C257" s="406">
        <v>2.4</v>
      </c>
      <c r="D257" s="350">
        <v>28</v>
      </c>
      <c r="E257" s="350">
        <v>422</v>
      </c>
      <c r="F257" s="350">
        <v>29</v>
      </c>
      <c r="G257" s="357" t="s">
        <v>434</v>
      </c>
      <c r="H257" s="373">
        <v>8.4</v>
      </c>
      <c r="I257" s="800" t="s">
        <v>1349</v>
      </c>
      <c r="J257" s="797"/>
      <c r="L257" s="467">
        <v>133000</v>
      </c>
      <c r="M257" s="1228"/>
      <c r="N257" s="1206"/>
      <c r="O257" s="162"/>
      <c r="P257" s="163">
        <f t="shared" ref="P257:P303" si="61">IF(OR(U257="",J257=""),0,J257*U257)</f>
        <v>0</v>
      </c>
      <c r="Q257" s="163">
        <f t="shared" ref="Q257:Q303" si="62">IF(OR(V257="",J257=""),0,J257*V257)</f>
        <v>0</v>
      </c>
      <c r="R257" s="297">
        <v>935</v>
      </c>
      <c r="S257" s="297">
        <v>385</v>
      </c>
      <c r="T257" s="297">
        <v>230</v>
      </c>
      <c r="U257" s="214">
        <f t="shared" ref="U257:U264" si="63">(R257/1000)*(S257/1000)*(T257/1000)</f>
        <v>8.2794250000000014E-2</v>
      </c>
      <c r="V257" s="298">
        <v>12.1</v>
      </c>
      <c r="W257" s="1206"/>
      <c r="X257" s="1244"/>
      <c r="Z257" s="166"/>
    </row>
    <row r="258" spans="1:26" ht="12.75" customHeight="1">
      <c r="A258" s="118" t="s">
        <v>771</v>
      </c>
      <c r="B258" s="407">
        <v>2.8</v>
      </c>
      <c r="C258" s="407">
        <v>3.2</v>
      </c>
      <c r="D258" s="43">
        <v>28</v>
      </c>
      <c r="E258" s="43">
        <v>417</v>
      </c>
      <c r="F258" s="43">
        <v>29</v>
      </c>
      <c r="G258" s="351" t="s">
        <v>434</v>
      </c>
      <c r="H258" s="607">
        <v>9.5</v>
      </c>
      <c r="I258" s="800" t="s">
        <v>1349</v>
      </c>
      <c r="J258" s="793"/>
      <c r="L258" s="467">
        <v>143000</v>
      </c>
      <c r="M258" s="1228"/>
      <c r="N258" s="1206"/>
      <c r="O258" s="162"/>
      <c r="P258" s="163">
        <f t="shared" si="61"/>
        <v>0</v>
      </c>
      <c r="Q258" s="163">
        <f t="shared" si="62"/>
        <v>0</v>
      </c>
      <c r="R258" s="297">
        <v>935</v>
      </c>
      <c r="S258" s="297">
        <v>385</v>
      </c>
      <c r="T258" s="297">
        <v>230</v>
      </c>
      <c r="U258" s="214">
        <f t="shared" si="63"/>
        <v>8.2794250000000014E-2</v>
      </c>
      <c r="V258" s="298">
        <v>13.1</v>
      </c>
      <c r="W258" s="1206"/>
      <c r="X258" s="1244"/>
      <c r="Z258" s="166"/>
    </row>
    <row r="259" spans="1:26" ht="12.75" customHeight="1">
      <c r="A259" s="58" t="s">
        <v>772</v>
      </c>
      <c r="B259" s="408">
        <v>3.6</v>
      </c>
      <c r="C259" s="408">
        <v>4</v>
      </c>
      <c r="D259" s="36">
        <v>30</v>
      </c>
      <c r="E259" s="36">
        <v>656</v>
      </c>
      <c r="F259" s="36">
        <v>30</v>
      </c>
      <c r="G259" s="94" t="s">
        <v>436</v>
      </c>
      <c r="H259" s="362">
        <v>11.4</v>
      </c>
      <c r="I259" s="800" t="s">
        <v>1349</v>
      </c>
      <c r="J259" s="793"/>
      <c r="L259" s="467">
        <v>158000</v>
      </c>
      <c r="M259" s="1228"/>
      <c r="N259" s="1206"/>
      <c r="O259" s="162"/>
      <c r="P259" s="163">
        <f t="shared" si="61"/>
        <v>0</v>
      </c>
      <c r="Q259" s="163">
        <f t="shared" si="62"/>
        <v>0</v>
      </c>
      <c r="R259" s="297">
        <v>1085</v>
      </c>
      <c r="S259" s="297">
        <v>420</v>
      </c>
      <c r="T259" s="297">
        <v>335</v>
      </c>
      <c r="U259" s="214">
        <f t="shared" si="63"/>
        <v>0.1526595</v>
      </c>
      <c r="V259" s="298">
        <v>15.5</v>
      </c>
      <c r="W259" s="1206"/>
      <c r="X259" s="1244"/>
      <c r="Z259" s="166"/>
    </row>
    <row r="260" spans="1:26" ht="12.75" customHeight="1">
      <c r="A260" s="58" t="s">
        <v>773</v>
      </c>
      <c r="B260" s="408">
        <v>4.5</v>
      </c>
      <c r="C260" s="408">
        <v>5</v>
      </c>
      <c r="D260" s="36">
        <v>40</v>
      </c>
      <c r="E260" s="36">
        <v>594</v>
      </c>
      <c r="F260" s="36">
        <v>31</v>
      </c>
      <c r="G260" s="94" t="s">
        <v>436</v>
      </c>
      <c r="H260" s="362">
        <v>12.8</v>
      </c>
      <c r="I260" s="800" t="s">
        <v>1349</v>
      </c>
      <c r="J260" s="793"/>
      <c r="L260" s="467">
        <v>170000</v>
      </c>
      <c r="M260" s="1228"/>
      <c r="N260" s="1206"/>
      <c r="O260" s="162"/>
      <c r="P260" s="163">
        <f t="shared" si="61"/>
        <v>0</v>
      </c>
      <c r="Q260" s="163">
        <f t="shared" si="62"/>
        <v>0</v>
      </c>
      <c r="R260" s="297">
        <v>1085</v>
      </c>
      <c r="S260" s="297">
        <v>420</v>
      </c>
      <c r="T260" s="297">
        <v>335</v>
      </c>
      <c r="U260" s="214">
        <f t="shared" si="63"/>
        <v>0.1526595</v>
      </c>
      <c r="V260" s="298">
        <v>16.899999999999999</v>
      </c>
      <c r="W260" s="1206"/>
      <c r="X260" s="1244"/>
      <c r="Z260" s="166"/>
    </row>
    <row r="261" spans="1:26" ht="12.75" customHeight="1">
      <c r="A261" s="58" t="s">
        <v>774</v>
      </c>
      <c r="B261" s="408">
        <v>5.6</v>
      </c>
      <c r="C261" s="408">
        <v>6.3</v>
      </c>
      <c r="D261" s="36">
        <v>45</v>
      </c>
      <c r="E261" s="36">
        <v>747</v>
      </c>
      <c r="F261" s="36">
        <v>34</v>
      </c>
      <c r="G261" s="94" t="s">
        <v>436</v>
      </c>
      <c r="H261" s="362">
        <v>12.8</v>
      </c>
      <c r="I261" s="800" t="s">
        <v>1349</v>
      </c>
      <c r="J261" s="793"/>
      <c r="L261" s="467">
        <v>183000</v>
      </c>
      <c r="M261" s="1228"/>
      <c r="N261" s="1206"/>
      <c r="O261" s="162"/>
      <c r="P261" s="163">
        <f t="shared" si="61"/>
        <v>0</v>
      </c>
      <c r="Q261" s="163">
        <f t="shared" si="62"/>
        <v>0</v>
      </c>
      <c r="R261" s="297">
        <v>1085</v>
      </c>
      <c r="S261" s="297">
        <v>420</v>
      </c>
      <c r="T261" s="297">
        <v>335</v>
      </c>
      <c r="U261" s="214">
        <f t="shared" si="63"/>
        <v>0.1526595</v>
      </c>
      <c r="V261" s="298">
        <v>16.899999999999999</v>
      </c>
      <c r="W261" s="1206"/>
      <c r="X261" s="1244"/>
      <c r="Z261" s="166"/>
    </row>
    <row r="262" spans="1:26" ht="12.75" customHeight="1">
      <c r="A262" s="58" t="s">
        <v>775</v>
      </c>
      <c r="B262" s="408">
        <v>7.1</v>
      </c>
      <c r="C262" s="408">
        <v>8</v>
      </c>
      <c r="D262" s="36">
        <v>55</v>
      </c>
      <c r="E262" s="36">
        <v>1195</v>
      </c>
      <c r="F262" s="36">
        <v>36</v>
      </c>
      <c r="G262" s="94" t="s">
        <v>439</v>
      </c>
      <c r="H262" s="362">
        <v>17</v>
      </c>
      <c r="I262" s="800" t="s">
        <v>1349</v>
      </c>
      <c r="J262" s="793"/>
      <c r="L262" s="467">
        <v>194000</v>
      </c>
      <c r="M262" s="1228"/>
      <c r="N262" s="1206"/>
      <c r="O262" s="162"/>
      <c r="P262" s="163">
        <f t="shared" si="61"/>
        <v>0</v>
      </c>
      <c r="Q262" s="163">
        <f t="shared" si="62"/>
        <v>0</v>
      </c>
      <c r="R262" s="297">
        <v>1290</v>
      </c>
      <c r="S262" s="297">
        <v>375</v>
      </c>
      <c r="T262" s="297">
        <v>460</v>
      </c>
      <c r="U262" s="214">
        <f t="shared" si="63"/>
        <v>0.22252500000000003</v>
      </c>
      <c r="V262" s="298">
        <v>22.4</v>
      </c>
      <c r="W262" s="1206"/>
      <c r="X262" s="1244"/>
      <c r="Z262" s="166"/>
    </row>
    <row r="263" spans="1:26" ht="12.75" customHeight="1">
      <c r="A263" s="58" t="s">
        <v>776</v>
      </c>
      <c r="B263" s="408">
        <v>8</v>
      </c>
      <c r="C263" s="408">
        <v>9</v>
      </c>
      <c r="D263" s="36">
        <v>55</v>
      </c>
      <c r="E263" s="36">
        <v>1195</v>
      </c>
      <c r="F263" s="36">
        <v>36</v>
      </c>
      <c r="G263" s="94" t="s">
        <v>439</v>
      </c>
      <c r="H263" s="362">
        <v>17</v>
      </c>
      <c r="I263" s="800" t="s">
        <v>1349</v>
      </c>
      <c r="J263" s="793"/>
      <c r="L263" s="467">
        <v>200000</v>
      </c>
      <c r="M263" s="1228"/>
      <c r="N263" s="1206"/>
      <c r="O263" s="162"/>
      <c r="P263" s="163">
        <f t="shared" si="61"/>
        <v>0</v>
      </c>
      <c r="Q263" s="163">
        <f t="shared" si="62"/>
        <v>0</v>
      </c>
      <c r="R263" s="297">
        <v>1290</v>
      </c>
      <c r="S263" s="297">
        <v>375</v>
      </c>
      <c r="T263" s="297">
        <v>460</v>
      </c>
      <c r="U263" s="214">
        <f t="shared" si="63"/>
        <v>0.22252500000000003</v>
      </c>
      <c r="V263" s="298">
        <v>22.4</v>
      </c>
      <c r="W263" s="1206"/>
      <c r="X263" s="1244"/>
      <c r="Z263" s="166"/>
    </row>
    <row r="264" spans="1:26" ht="12.75" customHeight="1" thickBot="1">
      <c r="A264" s="58" t="s">
        <v>777</v>
      </c>
      <c r="B264" s="408">
        <v>9</v>
      </c>
      <c r="C264" s="408">
        <v>10</v>
      </c>
      <c r="D264" s="36">
        <v>82</v>
      </c>
      <c r="E264" s="36">
        <v>1421</v>
      </c>
      <c r="F264" s="36">
        <v>38</v>
      </c>
      <c r="G264" s="94" t="s">
        <v>439</v>
      </c>
      <c r="H264" s="362">
        <v>17</v>
      </c>
      <c r="I264" s="800" t="s">
        <v>1349</v>
      </c>
      <c r="J264" s="796"/>
      <c r="L264" s="467">
        <v>214000</v>
      </c>
      <c r="M264" s="1228"/>
      <c r="N264" s="1206"/>
      <c r="O264" s="162"/>
      <c r="P264" s="163">
        <f t="shared" si="61"/>
        <v>0</v>
      </c>
      <c r="Q264" s="163">
        <f t="shared" si="62"/>
        <v>0</v>
      </c>
      <c r="R264" s="297">
        <v>1290</v>
      </c>
      <c r="S264" s="297">
        <v>375</v>
      </c>
      <c r="T264" s="297">
        <v>460</v>
      </c>
      <c r="U264" s="214">
        <f t="shared" si="63"/>
        <v>0.22252500000000003</v>
      </c>
      <c r="V264" s="298">
        <v>22.4</v>
      </c>
      <c r="W264" s="1206"/>
      <c r="X264" s="1244"/>
      <c r="Z264" s="166"/>
    </row>
    <row r="265" spans="1:26" ht="40.5" customHeight="1" thickBot="1">
      <c r="A265" s="1473" t="s">
        <v>808</v>
      </c>
      <c r="B265" s="1474"/>
      <c r="C265" s="1474"/>
      <c r="D265" s="1474"/>
      <c r="E265" s="1474"/>
      <c r="F265" s="1474"/>
      <c r="G265" s="1474"/>
      <c r="H265" s="1474"/>
      <c r="I265" s="1474"/>
      <c r="J265" s="1475"/>
      <c r="L265" s="465"/>
      <c r="M265" s="1228"/>
      <c r="N265" s="1206"/>
      <c r="O265" s="162"/>
      <c r="P265" s="163">
        <f t="shared" si="61"/>
        <v>0</v>
      </c>
      <c r="Q265" s="163">
        <f t="shared" si="62"/>
        <v>0</v>
      </c>
      <c r="W265" s="1206"/>
      <c r="X265" s="1244"/>
      <c r="Z265" s="166"/>
    </row>
    <row r="266" spans="1:26" ht="12.75" customHeight="1">
      <c r="A266" s="156" t="s">
        <v>778</v>
      </c>
      <c r="B266" s="355">
        <v>3.6</v>
      </c>
      <c r="C266" s="355">
        <v>4</v>
      </c>
      <c r="D266" s="350">
        <v>49</v>
      </c>
      <c r="E266" s="350">
        <v>550</v>
      </c>
      <c r="F266" s="350">
        <v>36</v>
      </c>
      <c r="G266" s="357" t="s">
        <v>530</v>
      </c>
      <c r="H266" s="355">
        <v>27</v>
      </c>
      <c r="I266" s="865" t="s">
        <v>1349</v>
      </c>
      <c r="J266" s="960"/>
      <c r="L266" s="467">
        <v>228000</v>
      </c>
      <c r="M266" s="1228"/>
      <c r="N266" s="1206"/>
      <c r="O266" s="162"/>
      <c r="P266" s="163">
        <f t="shared" si="61"/>
        <v>0</v>
      </c>
      <c r="Q266" s="163">
        <f t="shared" si="62"/>
        <v>0</v>
      </c>
      <c r="R266" s="297">
        <v>1089</v>
      </c>
      <c r="S266" s="297">
        <v>296</v>
      </c>
      <c r="T266" s="297">
        <v>744</v>
      </c>
      <c r="U266" s="214">
        <f t="shared" ref="U266:U274" si="64">(R266/1000)*(S266/1000)*(T266/1000)</f>
        <v>0.23982393599999996</v>
      </c>
      <c r="V266" s="629">
        <v>33</v>
      </c>
      <c r="W266" s="1206"/>
      <c r="X266" s="1244"/>
      <c r="Z266" s="166"/>
    </row>
    <row r="267" spans="1:26" ht="12.75" customHeight="1">
      <c r="A267" s="58" t="s">
        <v>779</v>
      </c>
      <c r="B267" s="963">
        <v>4.5</v>
      </c>
      <c r="C267" s="963">
        <v>5</v>
      </c>
      <c r="D267" s="36">
        <v>115</v>
      </c>
      <c r="E267" s="36">
        <v>930</v>
      </c>
      <c r="F267" s="36">
        <v>38</v>
      </c>
      <c r="G267" s="94" t="s">
        <v>530</v>
      </c>
      <c r="H267" s="963">
        <v>28</v>
      </c>
      <c r="I267" s="929" t="s">
        <v>1349</v>
      </c>
      <c r="J267" s="959"/>
      <c r="L267" s="467">
        <v>236000</v>
      </c>
      <c r="M267" s="1228"/>
      <c r="N267" s="1206"/>
      <c r="O267" s="162"/>
      <c r="P267" s="163">
        <f t="shared" si="61"/>
        <v>0</v>
      </c>
      <c r="Q267" s="163">
        <f t="shared" si="62"/>
        <v>0</v>
      </c>
      <c r="R267" s="297">
        <v>1089</v>
      </c>
      <c r="S267" s="297">
        <v>296</v>
      </c>
      <c r="T267" s="297">
        <v>744</v>
      </c>
      <c r="U267" s="214">
        <f t="shared" si="64"/>
        <v>0.23982393599999996</v>
      </c>
      <c r="V267" s="629">
        <v>34</v>
      </c>
      <c r="W267" s="1206"/>
      <c r="X267" s="1244"/>
      <c r="Z267" s="166"/>
    </row>
    <row r="268" spans="1:26" ht="12.75" customHeight="1">
      <c r="A268" s="58" t="s">
        <v>780</v>
      </c>
      <c r="B268" s="963">
        <v>5.6</v>
      </c>
      <c r="C268" s="963">
        <v>6.3</v>
      </c>
      <c r="D268" s="36">
        <v>115</v>
      </c>
      <c r="E268" s="36">
        <v>930</v>
      </c>
      <c r="F268" s="36">
        <v>38</v>
      </c>
      <c r="G268" s="94" t="s">
        <v>530</v>
      </c>
      <c r="H268" s="963">
        <v>28</v>
      </c>
      <c r="I268" s="929" t="s">
        <v>1349</v>
      </c>
      <c r="J268" s="959"/>
      <c r="L268" s="467">
        <v>240000</v>
      </c>
      <c r="M268" s="1228"/>
      <c r="N268" s="1206"/>
      <c r="O268" s="162"/>
      <c r="P268" s="163">
        <f t="shared" si="61"/>
        <v>0</v>
      </c>
      <c r="Q268" s="163">
        <f t="shared" si="62"/>
        <v>0</v>
      </c>
      <c r="R268" s="297">
        <v>1089</v>
      </c>
      <c r="S268" s="297">
        <v>296</v>
      </c>
      <c r="T268" s="297">
        <v>744</v>
      </c>
      <c r="U268" s="214">
        <f t="shared" si="64"/>
        <v>0.23982393599999996</v>
      </c>
      <c r="V268" s="629">
        <v>34</v>
      </c>
      <c r="W268" s="1206"/>
      <c r="X268" s="1244"/>
      <c r="Z268" s="166"/>
    </row>
    <row r="269" spans="1:26" ht="12.75" customHeight="1">
      <c r="A269" s="58" t="s">
        <v>781</v>
      </c>
      <c r="B269" s="963">
        <v>7.1</v>
      </c>
      <c r="C269" s="963">
        <v>8</v>
      </c>
      <c r="D269" s="36">
        <v>115</v>
      </c>
      <c r="E269" s="36">
        <v>930</v>
      </c>
      <c r="F269" s="36">
        <v>38</v>
      </c>
      <c r="G269" s="94" t="s">
        <v>530</v>
      </c>
      <c r="H269" s="963">
        <v>28</v>
      </c>
      <c r="I269" s="929" t="s">
        <v>1349</v>
      </c>
      <c r="J269" s="959"/>
      <c r="L269" s="467">
        <v>259000</v>
      </c>
      <c r="M269" s="1228"/>
      <c r="N269" s="1206"/>
      <c r="O269" s="162"/>
      <c r="P269" s="163">
        <f t="shared" si="61"/>
        <v>0</v>
      </c>
      <c r="Q269" s="163">
        <f t="shared" si="62"/>
        <v>0</v>
      </c>
      <c r="R269" s="297">
        <v>1089</v>
      </c>
      <c r="S269" s="297">
        <v>296</v>
      </c>
      <c r="T269" s="297">
        <v>744</v>
      </c>
      <c r="U269" s="214">
        <f t="shared" si="64"/>
        <v>0.23982393599999996</v>
      </c>
      <c r="V269" s="629">
        <v>34</v>
      </c>
      <c r="W269" s="1206"/>
      <c r="X269" s="1244"/>
      <c r="Z269" s="166"/>
    </row>
    <row r="270" spans="1:26" ht="12.75" customHeight="1">
      <c r="A270" s="58" t="s">
        <v>782</v>
      </c>
      <c r="B270" s="963">
        <v>8</v>
      </c>
      <c r="C270" s="963">
        <v>9</v>
      </c>
      <c r="D270" s="36">
        <v>130</v>
      </c>
      <c r="E270" s="36">
        <v>1280</v>
      </c>
      <c r="F270" s="36">
        <v>40</v>
      </c>
      <c r="G270" s="94" t="s">
        <v>531</v>
      </c>
      <c r="H270" s="963">
        <v>35</v>
      </c>
      <c r="I270" s="929" t="s">
        <v>1349</v>
      </c>
      <c r="J270" s="959"/>
      <c r="L270" s="467">
        <v>270000</v>
      </c>
      <c r="M270" s="1228"/>
      <c r="N270" s="1206"/>
      <c r="O270" s="162"/>
      <c r="P270" s="163">
        <f t="shared" si="61"/>
        <v>0</v>
      </c>
      <c r="Q270" s="163">
        <f t="shared" si="62"/>
        <v>0</v>
      </c>
      <c r="R270" s="297">
        <v>1379</v>
      </c>
      <c r="S270" s="297">
        <v>296</v>
      </c>
      <c r="T270" s="297">
        <v>744</v>
      </c>
      <c r="U270" s="214">
        <f t="shared" si="64"/>
        <v>0.30368889599999999</v>
      </c>
      <c r="V270" s="629">
        <v>41</v>
      </c>
      <c r="W270" s="1206"/>
      <c r="X270" s="1244"/>
      <c r="Z270" s="166"/>
    </row>
    <row r="271" spans="1:26" ht="12.75" customHeight="1">
      <c r="A271" s="58" t="s">
        <v>783</v>
      </c>
      <c r="B271" s="963">
        <v>9</v>
      </c>
      <c r="C271" s="963">
        <v>10</v>
      </c>
      <c r="D271" s="36">
        <v>130</v>
      </c>
      <c r="E271" s="36">
        <v>1280</v>
      </c>
      <c r="F271" s="36">
        <v>40</v>
      </c>
      <c r="G271" s="94" t="s">
        <v>531</v>
      </c>
      <c r="H271" s="963">
        <v>35</v>
      </c>
      <c r="I271" s="929" t="s">
        <v>1349</v>
      </c>
      <c r="J271" s="959"/>
      <c r="L271" s="467">
        <v>285000</v>
      </c>
      <c r="M271" s="1228"/>
      <c r="N271" s="1206"/>
      <c r="O271" s="162"/>
      <c r="P271" s="163">
        <f t="shared" si="61"/>
        <v>0</v>
      </c>
      <c r="Q271" s="163">
        <f t="shared" si="62"/>
        <v>0</v>
      </c>
      <c r="R271" s="297">
        <v>1379</v>
      </c>
      <c r="S271" s="297">
        <v>296</v>
      </c>
      <c r="T271" s="297">
        <v>744</v>
      </c>
      <c r="U271" s="214">
        <f t="shared" si="64"/>
        <v>0.30368889599999999</v>
      </c>
      <c r="V271" s="629">
        <v>41</v>
      </c>
      <c r="W271" s="1206"/>
      <c r="X271" s="1244"/>
      <c r="Z271" s="166"/>
    </row>
    <row r="272" spans="1:26" ht="12.75" customHeight="1">
      <c r="A272" s="58" t="s">
        <v>784</v>
      </c>
      <c r="B272" s="963">
        <v>11.2</v>
      </c>
      <c r="C272" s="963">
        <v>12.5</v>
      </c>
      <c r="D272" s="36">
        <v>180</v>
      </c>
      <c r="E272" s="36">
        <v>1890</v>
      </c>
      <c r="F272" s="36">
        <v>42</v>
      </c>
      <c r="G272" s="94" t="s">
        <v>532</v>
      </c>
      <c r="H272" s="963">
        <v>48</v>
      </c>
      <c r="I272" s="929" t="s">
        <v>1349</v>
      </c>
      <c r="J272" s="959"/>
      <c r="L272" s="467">
        <v>319000</v>
      </c>
      <c r="M272" s="1228"/>
      <c r="N272" s="1206"/>
      <c r="O272" s="162"/>
      <c r="P272" s="163">
        <f t="shared" si="61"/>
        <v>0</v>
      </c>
      <c r="Q272" s="163">
        <f t="shared" si="62"/>
        <v>0</v>
      </c>
      <c r="R272" s="297">
        <v>1915</v>
      </c>
      <c r="S272" s="297">
        <v>330</v>
      </c>
      <c r="T272" s="297">
        <v>760</v>
      </c>
      <c r="U272" s="214">
        <f t="shared" si="64"/>
        <v>0.48028200000000004</v>
      </c>
      <c r="V272" s="629">
        <v>58</v>
      </c>
      <c r="W272" s="1206"/>
      <c r="X272" s="1244"/>
      <c r="Z272" s="166"/>
    </row>
    <row r="273" spans="1:26" ht="12.75" customHeight="1">
      <c r="A273" s="58" t="s">
        <v>785</v>
      </c>
      <c r="B273" s="963">
        <v>14</v>
      </c>
      <c r="C273" s="963">
        <v>15</v>
      </c>
      <c r="D273" s="36">
        <v>180</v>
      </c>
      <c r="E273" s="36">
        <v>1890</v>
      </c>
      <c r="F273" s="36">
        <v>42</v>
      </c>
      <c r="G273" s="94" t="s">
        <v>532</v>
      </c>
      <c r="H273" s="963">
        <v>48</v>
      </c>
      <c r="I273" s="929" t="s">
        <v>1349</v>
      </c>
      <c r="J273" s="959"/>
      <c r="L273" s="467">
        <v>324000</v>
      </c>
      <c r="M273" s="1228"/>
      <c r="N273" s="1206"/>
      <c r="O273" s="162"/>
      <c r="P273" s="163">
        <f t="shared" si="61"/>
        <v>0</v>
      </c>
      <c r="Q273" s="163">
        <f t="shared" si="62"/>
        <v>0</v>
      </c>
      <c r="R273" s="297">
        <v>1915</v>
      </c>
      <c r="S273" s="297">
        <v>330</v>
      </c>
      <c r="T273" s="297">
        <v>760</v>
      </c>
      <c r="U273" s="214">
        <f t="shared" si="64"/>
        <v>0.48028200000000004</v>
      </c>
      <c r="V273" s="629">
        <v>58</v>
      </c>
      <c r="W273" s="1206"/>
      <c r="X273" s="1244"/>
      <c r="Z273" s="166"/>
    </row>
    <row r="274" spans="1:26" s="74" customFormat="1" ht="12.75" customHeight="1" thickBot="1">
      <c r="A274" s="157" t="s">
        <v>1485</v>
      </c>
      <c r="B274" s="349">
        <v>16</v>
      </c>
      <c r="C274" s="349">
        <v>18</v>
      </c>
      <c r="D274" s="352">
        <v>288</v>
      </c>
      <c r="E274" s="352">
        <v>2300</v>
      </c>
      <c r="F274" s="352">
        <v>44</v>
      </c>
      <c r="G274" s="353" t="s">
        <v>532</v>
      </c>
      <c r="H274" s="349">
        <v>48</v>
      </c>
      <c r="I274" s="932" t="s">
        <v>1349</v>
      </c>
      <c r="J274" s="962"/>
      <c r="K274" s="193"/>
      <c r="L274" s="467">
        <v>423000</v>
      </c>
      <c r="M274" s="1228"/>
      <c r="N274" s="1206"/>
      <c r="O274" s="162"/>
      <c r="P274" s="163">
        <f t="shared" si="61"/>
        <v>0</v>
      </c>
      <c r="Q274" s="163">
        <f t="shared" si="62"/>
        <v>0</v>
      </c>
      <c r="R274" s="964">
        <v>1915</v>
      </c>
      <c r="S274" s="964">
        <v>330</v>
      </c>
      <c r="T274" s="964">
        <v>760</v>
      </c>
      <c r="U274" s="965">
        <f t="shared" si="64"/>
        <v>0.48028200000000004</v>
      </c>
      <c r="V274" s="966">
        <v>58</v>
      </c>
      <c r="W274" s="1206"/>
      <c r="X274" s="1244"/>
      <c r="Z274" s="968"/>
    </row>
    <row r="275" spans="1:26" ht="30" customHeight="1" thickBot="1">
      <c r="A275" s="1495" t="s">
        <v>809</v>
      </c>
      <c r="B275" s="1496"/>
      <c r="C275" s="1496"/>
      <c r="D275" s="1496"/>
      <c r="E275" s="1496"/>
      <c r="F275" s="1496"/>
      <c r="G275" s="1496"/>
      <c r="H275" s="1496"/>
      <c r="I275" s="1496"/>
      <c r="J275" s="1497"/>
      <c r="L275" s="465"/>
      <c r="M275" s="1228"/>
      <c r="N275" s="1206"/>
      <c r="O275" s="162"/>
      <c r="P275" s="163">
        <f t="shared" si="61"/>
        <v>0</v>
      </c>
      <c r="Q275" s="163">
        <f t="shared" si="62"/>
        <v>0</v>
      </c>
      <c r="W275" s="1206"/>
      <c r="X275" s="1244"/>
      <c r="Z275" s="166"/>
    </row>
    <row r="276" spans="1:26" ht="12.75" customHeight="1">
      <c r="A276" s="156" t="s">
        <v>786</v>
      </c>
      <c r="B276" s="355">
        <v>2.2000000000000002</v>
      </c>
      <c r="C276" s="355">
        <v>2.4</v>
      </c>
      <c r="D276" s="350">
        <v>40</v>
      </c>
      <c r="E276" s="350">
        <v>530</v>
      </c>
      <c r="F276" s="350">
        <v>29</v>
      </c>
      <c r="G276" s="357" t="s">
        <v>533</v>
      </c>
      <c r="H276" s="355">
        <v>28</v>
      </c>
      <c r="I276" s="800" t="s">
        <v>1349</v>
      </c>
      <c r="J276" s="797"/>
      <c r="L276" s="467">
        <v>189000</v>
      </c>
      <c r="M276" s="1228"/>
      <c r="N276" s="1206"/>
      <c r="O276" s="162"/>
      <c r="P276" s="163">
        <f t="shared" si="61"/>
        <v>0</v>
      </c>
      <c r="Q276" s="163">
        <f t="shared" si="62"/>
        <v>0</v>
      </c>
      <c r="R276" s="297">
        <v>1089</v>
      </c>
      <c r="S276" s="297">
        <v>683</v>
      </c>
      <c r="T276" s="297">
        <v>312</v>
      </c>
      <c r="U276" s="214">
        <f t="shared" ref="U276:U282" si="65">(R276/1000)*(S276/1000)*(T276/1000)</f>
        <v>0.23206154400000004</v>
      </c>
      <c r="V276" s="629">
        <v>33</v>
      </c>
      <c r="W276" s="1206"/>
      <c r="X276" s="1244"/>
      <c r="Z276" s="166"/>
    </row>
    <row r="277" spans="1:26" ht="12.75" customHeight="1">
      <c r="A277" s="58" t="s">
        <v>787</v>
      </c>
      <c r="B277" s="83">
        <v>2.8</v>
      </c>
      <c r="C277" s="83">
        <v>3.2</v>
      </c>
      <c r="D277" s="36">
        <v>45</v>
      </c>
      <c r="E277" s="36">
        <v>569</v>
      </c>
      <c r="F277" s="36">
        <v>29</v>
      </c>
      <c r="G277" s="94" t="s">
        <v>533</v>
      </c>
      <c r="H277" s="83">
        <v>28</v>
      </c>
      <c r="I277" s="800" t="s">
        <v>1349</v>
      </c>
      <c r="J277" s="793"/>
      <c r="L277" s="467">
        <v>190000</v>
      </c>
      <c r="M277" s="1228"/>
      <c r="N277" s="1206"/>
      <c r="O277" s="162"/>
      <c r="P277" s="163">
        <f t="shared" si="61"/>
        <v>0</v>
      </c>
      <c r="Q277" s="163">
        <f t="shared" si="62"/>
        <v>0</v>
      </c>
      <c r="R277" s="297">
        <v>1089</v>
      </c>
      <c r="S277" s="297">
        <v>683</v>
      </c>
      <c r="T277" s="297">
        <v>312</v>
      </c>
      <c r="U277" s="214">
        <f t="shared" si="65"/>
        <v>0.23206154400000004</v>
      </c>
      <c r="V277" s="629">
        <v>33</v>
      </c>
      <c r="W277" s="1206"/>
      <c r="X277" s="1244"/>
      <c r="Z277" s="166"/>
    </row>
    <row r="278" spans="1:26" ht="12.75" customHeight="1">
      <c r="A278" s="58" t="s">
        <v>788</v>
      </c>
      <c r="B278" s="83">
        <v>3.6</v>
      </c>
      <c r="C278" s="83">
        <v>4</v>
      </c>
      <c r="D278" s="36">
        <v>55</v>
      </c>
      <c r="E278" s="36">
        <v>624</v>
      </c>
      <c r="F278" s="36">
        <v>30</v>
      </c>
      <c r="G278" s="94" t="s">
        <v>534</v>
      </c>
      <c r="H278" s="83">
        <v>33</v>
      </c>
      <c r="I278" s="800" t="s">
        <v>1349</v>
      </c>
      <c r="J278" s="793"/>
      <c r="L278" s="467">
        <v>206000</v>
      </c>
      <c r="M278" s="1228"/>
      <c r="N278" s="1206"/>
      <c r="O278" s="162"/>
      <c r="P278" s="163">
        <f t="shared" si="61"/>
        <v>0</v>
      </c>
      <c r="Q278" s="163">
        <f t="shared" si="62"/>
        <v>0</v>
      </c>
      <c r="R278" s="297">
        <v>1289</v>
      </c>
      <c r="S278" s="297">
        <v>683</v>
      </c>
      <c r="T278" s="297">
        <v>312</v>
      </c>
      <c r="U278" s="214">
        <f t="shared" si="65"/>
        <v>0.27468074400000003</v>
      </c>
      <c r="V278" s="629">
        <v>38.6</v>
      </c>
      <c r="W278" s="1206"/>
      <c r="X278" s="1244"/>
      <c r="Z278" s="166"/>
    </row>
    <row r="279" spans="1:26" ht="12.75" customHeight="1">
      <c r="A279" s="58" t="s">
        <v>789</v>
      </c>
      <c r="B279" s="83">
        <v>4.5</v>
      </c>
      <c r="C279" s="83">
        <v>5</v>
      </c>
      <c r="D279" s="36">
        <v>60</v>
      </c>
      <c r="E279" s="36">
        <v>660</v>
      </c>
      <c r="F279" s="36">
        <v>30</v>
      </c>
      <c r="G279" s="94" t="s">
        <v>534</v>
      </c>
      <c r="H279" s="83">
        <v>33</v>
      </c>
      <c r="I279" s="800" t="s">
        <v>1349</v>
      </c>
      <c r="J279" s="793"/>
      <c r="L279" s="467">
        <v>220000</v>
      </c>
      <c r="M279" s="1228"/>
      <c r="N279" s="1206"/>
      <c r="O279" s="162"/>
      <c r="P279" s="163">
        <f t="shared" si="61"/>
        <v>0</v>
      </c>
      <c r="Q279" s="163">
        <f t="shared" si="62"/>
        <v>0</v>
      </c>
      <c r="R279" s="297">
        <v>1289</v>
      </c>
      <c r="S279" s="297">
        <v>683</v>
      </c>
      <c r="T279" s="297">
        <v>312</v>
      </c>
      <c r="U279" s="214">
        <f t="shared" si="65"/>
        <v>0.27468074400000003</v>
      </c>
      <c r="V279" s="629">
        <v>38.6</v>
      </c>
      <c r="W279" s="1206"/>
      <c r="X279" s="1244"/>
      <c r="Z279" s="166"/>
    </row>
    <row r="280" spans="1:26" ht="12.75" customHeight="1">
      <c r="A280" s="58" t="s">
        <v>790</v>
      </c>
      <c r="B280" s="83">
        <v>5.6</v>
      </c>
      <c r="C280" s="83">
        <v>6.3</v>
      </c>
      <c r="D280" s="36">
        <v>88</v>
      </c>
      <c r="E280" s="36">
        <v>1150</v>
      </c>
      <c r="F280" s="36">
        <v>31</v>
      </c>
      <c r="G280" s="94" t="s">
        <v>535</v>
      </c>
      <c r="H280" s="83">
        <v>40</v>
      </c>
      <c r="I280" s="800" t="s">
        <v>1349</v>
      </c>
      <c r="J280" s="793"/>
      <c r="L280" s="467">
        <v>235000</v>
      </c>
      <c r="M280" s="1228"/>
      <c r="N280" s="1206"/>
      <c r="O280" s="162"/>
      <c r="P280" s="163">
        <f t="shared" si="61"/>
        <v>0</v>
      </c>
      <c r="Q280" s="163">
        <f t="shared" si="62"/>
        <v>0</v>
      </c>
      <c r="R280" s="297">
        <v>1589</v>
      </c>
      <c r="S280" s="297">
        <v>683</v>
      </c>
      <c r="T280" s="297">
        <v>312</v>
      </c>
      <c r="U280" s="214">
        <f t="shared" si="65"/>
        <v>0.33860954400000004</v>
      </c>
      <c r="V280" s="629">
        <v>46</v>
      </c>
      <c r="W280" s="1206"/>
      <c r="X280" s="1244"/>
      <c r="Z280" s="166"/>
    </row>
    <row r="281" spans="1:26" ht="12.75" customHeight="1">
      <c r="A281" s="58" t="s">
        <v>791</v>
      </c>
      <c r="B281" s="83">
        <v>7.1</v>
      </c>
      <c r="C281" s="83">
        <v>8</v>
      </c>
      <c r="D281" s="36">
        <v>110</v>
      </c>
      <c r="E281" s="36">
        <v>1380</v>
      </c>
      <c r="F281" s="36">
        <v>33</v>
      </c>
      <c r="G281" s="94" t="s">
        <v>535</v>
      </c>
      <c r="H281" s="83">
        <v>40</v>
      </c>
      <c r="I281" s="800" t="s">
        <v>1349</v>
      </c>
      <c r="J281" s="793"/>
      <c r="L281" s="467">
        <v>239000</v>
      </c>
      <c r="M281" s="1228"/>
      <c r="N281" s="1206"/>
      <c r="O281" s="162"/>
      <c r="P281" s="163">
        <f t="shared" si="61"/>
        <v>0</v>
      </c>
      <c r="Q281" s="163">
        <f t="shared" si="62"/>
        <v>0</v>
      </c>
      <c r="R281" s="297">
        <v>1589</v>
      </c>
      <c r="S281" s="297">
        <v>683</v>
      </c>
      <c r="T281" s="297">
        <v>312</v>
      </c>
      <c r="U281" s="214">
        <f t="shared" si="65"/>
        <v>0.33860954400000004</v>
      </c>
      <c r="V281" s="629">
        <v>46</v>
      </c>
      <c r="W281" s="1206"/>
      <c r="X281" s="1244"/>
      <c r="Z281" s="166"/>
    </row>
    <row r="282" spans="1:26" ht="12.75" customHeight="1" thickBot="1">
      <c r="A282" s="157" t="s">
        <v>792</v>
      </c>
      <c r="B282" s="349">
        <v>8</v>
      </c>
      <c r="C282" s="349">
        <v>9</v>
      </c>
      <c r="D282" s="352">
        <v>130</v>
      </c>
      <c r="E282" s="36">
        <v>1380</v>
      </c>
      <c r="F282" s="352">
        <v>33</v>
      </c>
      <c r="G282" s="353" t="s">
        <v>535</v>
      </c>
      <c r="H282" s="349">
        <v>41.5</v>
      </c>
      <c r="I282" s="800" t="s">
        <v>1349</v>
      </c>
      <c r="J282" s="796"/>
      <c r="L282" s="467">
        <v>259000</v>
      </c>
      <c r="M282" s="1228"/>
      <c r="N282" s="1206"/>
      <c r="O282" s="162"/>
      <c r="P282" s="163">
        <f t="shared" si="61"/>
        <v>0</v>
      </c>
      <c r="Q282" s="163">
        <f t="shared" si="62"/>
        <v>0</v>
      </c>
      <c r="R282" s="297">
        <v>1589</v>
      </c>
      <c r="S282" s="297">
        <v>683</v>
      </c>
      <c r="T282" s="297">
        <v>312</v>
      </c>
      <c r="U282" s="214">
        <f t="shared" si="65"/>
        <v>0.33860954400000004</v>
      </c>
      <c r="V282" s="629">
        <v>47.5</v>
      </c>
      <c r="W282" s="1206"/>
      <c r="X282" s="1244"/>
      <c r="Z282" s="166"/>
    </row>
    <row r="283" spans="1:26" ht="28.5" customHeight="1" thickBot="1">
      <c r="A283" s="1447" t="s">
        <v>834</v>
      </c>
      <c r="B283" s="1448"/>
      <c r="C283" s="1448"/>
      <c r="D283" s="1448"/>
      <c r="E283" s="1448"/>
      <c r="F283" s="1448"/>
      <c r="G283" s="1448"/>
      <c r="H283" s="1448"/>
      <c r="I283" s="1448"/>
      <c r="J283" s="1449"/>
      <c r="L283" s="465"/>
      <c r="M283" s="1228"/>
      <c r="N283" s="1206"/>
      <c r="O283" s="162"/>
      <c r="P283" s="163">
        <f t="shared" si="61"/>
        <v>0</v>
      </c>
      <c r="Q283" s="163">
        <f t="shared" si="62"/>
        <v>0</v>
      </c>
      <c r="V283" s="630"/>
      <c r="W283" s="1206"/>
      <c r="X283" s="1244"/>
      <c r="Z283" s="166"/>
    </row>
    <row r="284" spans="1:26" ht="12.75" customHeight="1">
      <c r="A284" s="156" t="s">
        <v>810</v>
      </c>
      <c r="B284" s="355">
        <v>2.2000000000000002</v>
      </c>
      <c r="C284" s="355">
        <v>2.4</v>
      </c>
      <c r="D284" s="350">
        <v>40</v>
      </c>
      <c r="E284" s="350">
        <v>530</v>
      </c>
      <c r="F284" s="350">
        <v>29</v>
      </c>
      <c r="G284" s="357" t="s">
        <v>811</v>
      </c>
      <c r="H284" s="355">
        <v>28</v>
      </c>
      <c r="I284" s="800" t="s">
        <v>1349</v>
      </c>
      <c r="J284" s="797"/>
      <c r="L284" s="467">
        <v>185000</v>
      </c>
      <c r="M284" s="1228"/>
      <c r="N284" s="1206"/>
      <c r="O284" s="162"/>
      <c r="P284" s="163">
        <f t="shared" si="61"/>
        <v>0</v>
      </c>
      <c r="Q284" s="163">
        <f t="shared" si="62"/>
        <v>0</v>
      </c>
      <c r="R284" s="297">
        <v>1182</v>
      </c>
      <c r="S284" s="297">
        <v>683</v>
      </c>
      <c r="T284" s="297">
        <v>312</v>
      </c>
      <c r="U284" s="214">
        <f t="shared" ref="U284:U290" si="66">(R284/1000)*(S284/1000)*(T284/1000)</f>
        <v>0.25187947199999999</v>
      </c>
      <c r="V284" s="629">
        <v>35</v>
      </c>
      <c r="W284" s="1206"/>
      <c r="X284" s="1244"/>
      <c r="Z284" s="166"/>
    </row>
    <row r="285" spans="1:26" ht="12.75" customHeight="1">
      <c r="A285" s="58" t="s">
        <v>812</v>
      </c>
      <c r="B285" s="83">
        <v>2.8</v>
      </c>
      <c r="C285" s="83">
        <v>3.2</v>
      </c>
      <c r="D285" s="36">
        <v>45</v>
      </c>
      <c r="E285" s="36">
        <v>569</v>
      </c>
      <c r="F285" s="36">
        <v>29</v>
      </c>
      <c r="G285" s="94" t="s">
        <v>811</v>
      </c>
      <c r="H285" s="83">
        <v>28</v>
      </c>
      <c r="I285" s="800" t="s">
        <v>1349</v>
      </c>
      <c r="J285" s="793"/>
      <c r="L285" s="467">
        <v>189000</v>
      </c>
      <c r="M285" s="1228"/>
      <c r="N285" s="1206"/>
      <c r="O285" s="162"/>
      <c r="P285" s="163">
        <f t="shared" si="61"/>
        <v>0</v>
      </c>
      <c r="Q285" s="163">
        <f t="shared" si="62"/>
        <v>0</v>
      </c>
      <c r="R285" s="297">
        <v>1182</v>
      </c>
      <c r="S285" s="297">
        <v>683</v>
      </c>
      <c r="T285" s="297">
        <v>312</v>
      </c>
      <c r="U285" s="214">
        <f t="shared" si="66"/>
        <v>0.25187947199999999</v>
      </c>
      <c r="V285" s="629">
        <v>35</v>
      </c>
      <c r="W285" s="1206"/>
      <c r="X285" s="1244"/>
      <c r="Z285" s="166"/>
    </row>
    <row r="286" spans="1:26" ht="12.75" customHeight="1">
      <c r="A286" s="58" t="s">
        <v>813</v>
      </c>
      <c r="B286" s="83">
        <v>3.6</v>
      </c>
      <c r="C286" s="83">
        <v>4</v>
      </c>
      <c r="D286" s="36">
        <v>55</v>
      </c>
      <c r="E286" s="36">
        <v>624</v>
      </c>
      <c r="F286" s="36">
        <v>30</v>
      </c>
      <c r="G286" s="94" t="s">
        <v>814</v>
      </c>
      <c r="H286" s="83">
        <v>33</v>
      </c>
      <c r="I286" s="800" t="s">
        <v>1349</v>
      </c>
      <c r="J286" s="793"/>
      <c r="L286" s="467">
        <v>205000</v>
      </c>
      <c r="M286" s="1228"/>
      <c r="N286" s="1206"/>
      <c r="O286" s="162"/>
      <c r="P286" s="163">
        <f t="shared" si="61"/>
        <v>0</v>
      </c>
      <c r="Q286" s="163">
        <f t="shared" si="62"/>
        <v>0</v>
      </c>
      <c r="R286" s="297">
        <v>1382</v>
      </c>
      <c r="S286" s="297">
        <v>683</v>
      </c>
      <c r="T286" s="297">
        <v>312</v>
      </c>
      <c r="U286" s="214">
        <f t="shared" si="66"/>
        <v>0.29449867200000002</v>
      </c>
      <c r="V286" s="629">
        <v>40.700000000000003</v>
      </c>
      <c r="W286" s="1206"/>
      <c r="X286" s="1244"/>
      <c r="Z286" s="166"/>
    </row>
    <row r="287" spans="1:26" ht="12.75" customHeight="1">
      <c r="A287" s="58" t="s">
        <v>815</v>
      </c>
      <c r="B287" s="83">
        <v>4.5</v>
      </c>
      <c r="C287" s="83">
        <v>5</v>
      </c>
      <c r="D287" s="36">
        <v>60</v>
      </c>
      <c r="E287" s="36">
        <v>660</v>
      </c>
      <c r="F287" s="36">
        <v>30</v>
      </c>
      <c r="G287" s="94" t="s">
        <v>814</v>
      </c>
      <c r="H287" s="83">
        <v>33</v>
      </c>
      <c r="I287" s="800" t="s">
        <v>1349</v>
      </c>
      <c r="J287" s="793"/>
      <c r="L287" s="467">
        <v>223000</v>
      </c>
      <c r="M287" s="1228"/>
      <c r="N287" s="1206"/>
      <c r="O287" s="162"/>
      <c r="P287" s="163">
        <f t="shared" si="61"/>
        <v>0</v>
      </c>
      <c r="Q287" s="163">
        <f t="shared" si="62"/>
        <v>0</v>
      </c>
      <c r="R287" s="297">
        <v>1382</v>
      </c>
      <c r="S287" s="297">
        <v>683</v>
      </c>
      <c r="T287" s="297">
        <v>312</v>
      </c>
      <c r="U287" s="214">
        <f t="shared" si="66"/>
        <v>0.29449867200000002</v>
      </c>
      <c r="V287" s="629">
        <v>40.700000000000003</v>
      </c>
      <c r="W287" s="1206"/>
      <c r="X287" s="1244"/>
      <c r="Z287" s="166"/>
    </row>
    <row r="288" spans="1:26" ht="12.75" customHeight="1">
      <c r="A288" s="58" t="s">
        <v>816</v>
      </c>
      <c r="B288" s="83">
        <v>5.6</v>
      </c>
      <c r="C288" s="83">
        <v>6.3</v>
      </c>
      <c r="D288" s="36">
        <v>88</v>
      </c>
      <c r="E288" s="36">
        <v>1150</v>
      </c>
      <c r="F288" s="36">
        <v>31</v>
      </c>
      <c r="G288" s="94" t="s">
        <v>817</v>
      </c>
      <c r="H288" s="83">
        <v>40.4</v>
      </c>
      <c r="I288" s="800" t="s">
        <v>1349</v>
      </c>
      <c r="J288" s="793"/>
      <c r="L288" s="467">
        <v>236000</v>
      </c>
      <c r="M288" s="1228"/>
      <c r="N288" s="1206"/>
      <c r="O288" s="162"/>
      <c r="P288" s="163">
        <f t="shared" si="61"/>
        <v>0</v>
      </c>
      <c r="Q288" s="163">
        <f t="shared" si="62"/>
        <v>0</v>
      </c>
      <c r="R288" s="297">
        <v>1682</v>
      </c>
      <c r="S288" s="297">
        <v>683</v>
      </c>
      <c r="T288" s="297">
        <v>312</v>
      </c>
      <c r="U288" s="214">
        <f t="shared" si="66"/>
        <v>0.35842747200000002</v>
      </c>
      <c r="V288" s="629">
        <v>48.6</v>
      </c>
      <c r="W288" s="1206"/>
      <c r="X288" s="1244"/>
      <c r="Z288" s="166"/>
    </row>
    <row r="289" spans="1:26" ht="12.75" customHeight="1">
      <c r="A289" s="58" t="s">
        <v>818</v>
      </c>
      <c r="B289" s="83">
        <v>7.1</v>
      </c>
      <c r="C289" s="83">
        <v>8</v>
      </c>
      <c r="D289" s="36">
        <v>110</v>
      </c>
      <c r="E289" s="36">
        <v>1380</v>
      </c>
      <c r="F289" s="36">
        <v>33</v>
      </c>
      <c r="G289" s="94" t="s">
        <v>817</v>
      </c>
      <c r="H289" s="83">
        <v>40.4</v>
      </c>
      <c r="I289" s="800" t="s">
        <v>1349</v>
      </c>
      <c r="J289" s="793"/>
      <c r="L289" s="467">
        <v>240000</v>
      </c>
      <c r="M289" s="1228"/>
      <c r="N289" s="1206"/>
      <c r="O289" s="162"/>
      <c r="P289" s="163">
        <f t="shared" si="61"/>
        <v>0</v>
      </c>
      <c r="Q289" s="163">
        <f t="shared" si="62"/>
        <v>0</v>
      </c>
      <c r="R289" s="297">
        <v>1682</v>
      </c>
      <c r="S289" s="297">
        <v>683</v>
      </c>
      <c r="T289" s="297">
        <v>312</v>
      </c>
      <c r="U289" s="214">
        <f t="shared" si="66"/>
        <v>0.35842747200000002</v>
      </c>
      <c r="V289" s="629">
        <v>48.6</v>
      </c>
      <c r="W289" s="1206"/>
      <c r="X289" s="1244"/>
      <c r="Z289" s="166"/>
    </row>
    <row r="290" spans="1:26" ht="12.75" customHeight="1" thickBot="1">
      <c r="A290" s="157" t="s">
        <v>819</v>
      </c>
      <c r="B290" s="349">
        <v>8</v>
      </c>
      <c r="C290" s="349">
        <v>9</v>
      </c>
      <c r="D290" s="352">
        <v>130</v>
      </c>
      <c r="E290" s="36">
        <v>1380</v>
      </c>
      <c r="F290" s="352">
        <v>33</v>
      </c>
      <c r="G290" s="353" t="s">
        <v>817</v>
      </c>
      <c r="H290" s="349">
        <v>41.5</v>
      </c>
      <c r="I290" s="800" t="s">
        <v>1349</v>
      </c>
      <c r="J290" s="796"/>
      <c r="L290" s="467">
        <v>260000</v>
      </c>
      <c r="M290" s="1228"/>
      <c r="N290" s="1206"/>
      <c r="O290" s="162"/>
      <c r="P290" s="163">
        <f t="shared" si="61"/>
        <v>0</v>
      </c>
      <c r="Q290" s="163">
        <f t="shared" si="62"/>
        <v>0</v>
      </c>
      <c r="R290" s="297">
        <v>1682</v>
      </c>
      <c r="S290" s="297">
        <v>683</v>
      </c>
      <c r="T290" s="297">
        <v>312</v>
      </c>
      <c r="U290" s="214">
        <f t="shared" si="66"/>
        <v>0.35842747200000002</v>
      </c>
      <c r="V290" s="629">
        <v>49.5</v>
      </c>
      <c r="W290" s="1206"/>
      <c r="X290" s="1244"/>
      <c r="Z290" s="166"/>
    </row>
    <row r="291" spans="1:26" ht="28.5" customHeight="1" thickBot="1">
      <c r="A291" s="1447" t="s">
        <v>836</v>
      </c>
      <c r="B291" s="1448"/>
      <c r="C291" s="1448"/>
      <c r="D291" s="1448"/>
      <c r="E291" s="1448"/>
      <c r="F291" s="1448"/>
      <c r="G291" s="1448"/>
      <c r="H291" s="1448"/>
      <c r="I291" s="1448"/>
      <c r="J291" s="1449"/>
      <c r="L291" s="465"/>
      <c r="M291" s="1228"/>
      <c r="N291" s="1206"/>
      <c r="O291" s="162"/>
      <c r="P291" s="163">
        <f t="shared" si="61"/>
        <v>0</v>
      </c>
      <c r="Q291" s="163">
        <f t="shared" si="62"/>
        <v>0</v>
      </c>
      <c r="V291" s="630"/>
      <c r="W291" s="1206"/>
      <c r="X291" s="1244"/>
      <c r="Z291" s="166"/>
    </row>
    <row r="292" spans="1:26" ht="12.75" customHeight="1">
      <c r="A292" s="156" t="s">
        <v>820</v>
      </c>
      <c r="B292" s="355">
        <v>2.2000000000000002</v>
      </c>
      <c r="C292" s="355">
        <v>2.4</v>
      </c>
      <c r="D292" s="350">
        <v>40</v>
      </c>
      <c r="E292" s="350">
        <v>530</v>
      </c>
      <c r="F292" s="350">
        <v>29</v>
      </c>
      <c r="G292" s="357" t="s">
        <v>821</v>
      </c>
      <c r="H292" s="355">
        <v>21</v>
      </c>
      <c r="I292" s="800" t="s">
        <v>1349</v>
      </c>
      <c r="J292" s="797"/>
      <c r="L292" s="467">
        <v>168000</v>
      </c>
      <c r="M292" s="1228"/>
      <c r="N292" s="1206"/>
      <c r="O292" s="162"/>
      <c r="P292" s="163">
        <f t="shared" si="61"/>
        <v>0</v>
      </c>
      <c r="Q292" s="163">
        <f t="shared" si="62"/>
        <v>0</v>
      </c>
      <c r="R292" s="297">
        <v>925</v>
      </c>
      <c r="S292" s="297">
        <v>639</v>
      </c>
      <c r="T292" s="297">
        <v>305</v>
      </c>
      <c r="U292" s="214">
        <f t="shared" ref="U292:U298" si="67">(R292/1000)*(S292/1000)*(T292/1000)</f>
        <v>0.180277875</v>
      </c>
      <c r="V292" s="629">
        <v>25.5</v>
      </c>
      <c r="W292" s="1206"/>
      <c r="X292" s="1244"/>
      <c r="Z292" s="166"/>
    </row>
    <row r="293" spans="1:26" ht="12.75" customHeight="1">
      <c r="A293" s="58" t="s">
        <v>822</v>
      </c>
      <c r="B293" s="83">
        <v>2.8</v>
      </c>
      <c r="C293" s="83">
        <v>3.2</v>
      </c>
      <c r="D293" s="36">
        <v>45</v>
      </c>
      <c r="E293" s="36">
        <v>569</v>
      </c>
      <c r="F293" s="36">
        <v>29</v>
      </c>
      <c r="G293" s="351" t="s">
        <v>821</v>
      </c>
      <c r="H293" s="83">
        <v>21</v>
      </c>
      <c r="I293" s="800" t="s">
        <v>1349</v>
      </c>
      <c r="J293" s="793"/>
      <c r="L293" s="467">
        <v>170000</v>
      </c>
      <c r="M293" s="1228"/>
      <c r="N293" s="1206"/>
      <c r="O293" s="162"/>
      <c r="P293" s="163">
        <f t="shared" si="61"/>
        <v>0</v>
      </c>
      <c r="Q293" s="163">
        <f t="shared" si="62"/>
        <v>0</v>
      </c>
      <c r="R293" s="297">
        <v>925</v>
      </c>
      <c r="S293" s="297">
        <v>639</v>
      </c>
      <c r="T293" s="297">
        <v>305</v>
      </c>
      <c r="U293" s="214">
        <f t="shared" si="67"/>
        <v>0.180277875</v>
      </c>
      <c r="V293" s="629">
        <v>25.5</v>
      </c>
      <c r="W293" s="1206"/>
      <c r="X293" s="1244"/>
      <c r="Z293" s="166"/>
    </row>
    <row r="294" spans="1:26" ht="12.75" customHeight="1">
      <c r="A294" s="58" t="s">
        <v>823</v>
      </c>
      <c r="B294" s="83">
        <v>3.6</v>
      </c>
      <c r="C294" s="83">
        <v>4</v>
      </c>
      <c r="D294" s="36">
        <v>55</v>
      </c>
      <c r="E294" s="36">
        <v>624</v>
      </c>
      <c r="F294" s="36">
        <v>30</v>
      </c>
      <c r="G294" s="94" t="s">
        <v>824</v>
      </c>
      <c r="H294" s="83">
        <v>25.2</v>
      </c>
      <c r="I294" s="800" t="s">
        <v>1349</v>
      </c>
      <c r="J294" s="793"/>
      <c r="L294" s="467">
        <v>190000</v>
      </c>
      <c r="M294" s="1228"/>
      <c r="N294" s="1206"/>
      <c r="O294" s="162"/>
      <c r="P294" s="163">
        <f t="shared" si="61"/>
        <v>0</v>
      </c>
      <c r="Q294" s="163">
        <f t="shared" si="62"/>
        <v>0</v>
      </c>
      <c r="R294" s="297">
        <v>1139</v>
      </c>
      <c r="S294" s="297">
        <v>639</v>
      </c>
      <c r="T294" s="297">
        <v>305</v>
      </c>
      <c r="U294" s="214">
        <f t="shared" si="67"/>
        <v>0.22198540500000002</v>
      </c>
      <c r="V294" s="629">
        <v>30.5</v>
      </c>
      <c r="W294" s="1206"/>
      <c r="X294" s="1244"/>
      <c r="Z294" s="166"/>
    </row>
    <row r="295" spans="1:26" ht="12.75" customHeight="1">
      <c r="A295" s="58" t="s">
        <v>825</v>
      </c>
      <c r="B295" s="83">
        <v>4.5</v>
      </c>
      <c r="C295" s="83">
        <v>5</v>
      </c>
      <c r="D295" s="36">
        <v>60</v>
      </c>
      <c r="E295" s="36">
        <v>660</v>
      </c>
      <c r="F295" s="36">
        <v>30</v>
      </c>
      <c r="G295" s="94" t="s">
        <v>824</v>
      </c>
      <c r="H295" s="83">
        <v>25.2</v>
      </c>
      <c r="I295" s="800" t="s">
        <v>1349</v>
      </c>
      <c r="J295" s="793"/>
      <c r="L295" s="467">
        <v>204000</v>
      </c>
      <c r="M295" s="1228"/>
      <c r="N295" s="1206"/>
      <c r="O295" s="162"/>
      <c r="P295" s="163">
        <f t="shared" si="61"/>
        <v>0</v>
      </c>
      <c r="Q295" s="163">
        <f t="shared" si="62"/>
        <v>0</v>
      </c>
      <c r="R295" s="297">
        <v>1139</v>
      </c>
      <c r="S295" s="297">
        <v>639</v>
      </c>
      <c r="T295" s="297">
        <v>305</v>
      </c>
      <c r="U295" s="214">
        <f t="shared" si="67"/>
        <v>0.22198540500000002</v>
      </c>
      <c r="V295" s="629">
        <v>30.5</v>
      </c>
      <c r="W295" s="1206"/>
      <c r="X295" s="1244"/>
      <c r="Z295" s="166"/>
    </row>
    <row r="296" spans="1:26" ht="12.75" customHeight="1">
      <c r="A296" s="58" t="s">
        <v>826</v>
      </c>
      <c r="B296" s="83">
        <v>5.6</v>
      </c>
      <c r="C296" s="83">
        <v>6.3</v>
      </c>
      <c r="D296" s="36">
        <v>88</v>
      </c>
      <c r="E296" s="36">
        <v>1150</v>
      </c>
      <c r="F296" s="36">
        <v>31</v>
      </c>
      <c r="G296" s="94" t="s">
        <v>827</v>
      </c>
      <c r="H296" s="83">
        <v>30.5</v>
      </c>
      <c r="I296" s="800" t="s">
        <v>1349</v>
      </c>
      <c r="J296" s="793"/>
      <c r="L296" s="467">
        <v>223000</v>
      </c>
      <c r="M296" s="1228"/>
      <c r="N296" s="1206"/>
      <c r="O296" s="162"/>
      <c r="P296" s="163">
        <f t="shared" si="61"/>
        <v>0</v>
      </c>
      <c r="Q296" s="163">
        <f t="shared" si="62"/>
        <v>0</v>
      </c>
      <c r="R296" s="297">
        <v>1425</v>
      </c>
      <c r="S296" s="297">
        <v>639</v>
      </c>
      <c r="T296" s="297">
        <v>345</v>
      </c>
      <c r="U296" s="214">
        <f t="shared" si="67"/>
        <v>0.31414837499999998</v>
      </c>
      <c r="V296" s="629">
        <v>35.5</v>
      </c>
      <c r="W296" s="1206"/>
      <c r="X296" s="1244"/>
      <c r="Z296" s="166"/>
    </row>
    <row r="297" spans="1:26" ht="12.75" customHeight="1">
      <c r="A297" s="58" t="s">
        <v>828</v>
      </c>
      <c r="B297" s="83">
        <v>7.1</v>
      </c>
      <c r="C297" s="83">
        <v>8</v>
      </c>
      <c r="D297" s="36">
        <v>110</v>
      </c>
      <c r="E297" s="36">
        <v>1380</v>
      </c>
      <c r="F297" s="36">
        <v>33</v>
      </c>
      <c r="G297" s="94" t="s">
        <v>827</v>
      </c>
      <c r="H297" s="83">
        <v>30.5</v>
      </c>
      <c r="I297" s="800" t="s">
        <v>1349</v>
      </c>
      <c r="J297" s="793"/>
      <c r="L297" s="467">
        <v>228000</v>
      </c>
      <c r="M297" s="1228"/>
      <c r="N297" s="1206"/>
      <c r="O297" s="162"/>
      <c r="P297" s="163">
        <f t="shared" si="61"/>
        <v>0</v>
      </c>
      <c r="Q297" s="163">
        <f t="shared" si="62"/>
        <v>0</v>
      </c>
      <c r="R297" s="297">
        <v>1425</v>
      </c>
      <c r="S297" s="297">
        <v>639</v>
      </c>
      <c r="T297" s="297">
        <v>345</v>
      </c>
      <c r="U297" s="214">
        <f t="shared" si="67"/>
        <v>0.31414837499999998</v>
      </c>
      <c r="V297" s="629">
        <v>35.5</v>
      </c>
      <c r="W297" s="1206"/>
      <c r="X297" s="1244"/>
      <c r="Z297" s="166"/>
    </row>
    <row r="298" spans="1:26" ht="12.75" customHeight="1" thickBot="1">
      <c r="A298" s="157" t="s">
        <v>829</v>
      </c>
      <c r="B298" s="349">
        <v>8</v>
      </c>
      <c r="C298" s="349">
        <v>9</v>
      </c>
      <c r="D298" s="352">
        <v>130</v>
      </c>
      <c r="E298" s="36">
        <v>1380</v>
      </c>
      <c r="F298" s="352">
        <v>33</v>
      </c>
      <c r="G298" s="353" t="s">
        <v>827</v>
      </c>
      <c r="H298" s="349">
        <v>32</v>
      </c>
      <c r="I298" s="800" t="s">
        <v>1349</v>
      </c>
      <c r="J298" s="796"/>
      <c r="L298" s="467">
        <v>239000</v>
      </c>
      <c r="M298" s="1228"/>
      <c r="N298" s="1206"/>
      <c r="O298" s="162"/>
      <c r="P298" s="163">
        <f t="shared" si="61"/>
        <v>0</v>
      </c>
      <c r="Q298" s="163">
        <f t="shared" si="62"/>
        <v>0</v>
      </c>
      <c r="R298" s="297">
        <v>1425</v>
      </c>
      <c r="S298" s="297">
        <v>639</v>
      </c>
      <c r="T298" s="297">
        <v>345</v>
      </c>
      <c r="U298" s="214">
        <f t="shared" si="67"/>
        <v>0.31414837499999998</v>
      </c>
      <c r="V298" s="629">
        <v>37</v>
      </c>
      <c r="W298" s="1206"/>
      <c r="X298" s="1244"/>
      <c r="Z298" s="166"/>
    </row>
    <row r="299" spans="1:26" ht="26.85" customHeight="1" thickBot="1">
      <c r="A299" s="1447" t="s">
        <v>835</v>
      </c>
      <c r="B299" s="1448"/>
      <c r="C299" s="1448"/>
      <c r="D299" s="1448"/>
      <c r="E299" s="1448"/>
      <c r="F299" s="1448"/>
      <c r="G299" s="1448"/>
      <c r="H299" s="1448"/>
      <c r="I299" s="1448"/>
      <c r="J299" s="1449"/>
      <c r="L299" s="465"/>
      <c r="M299" s="1228"/>
      <c r="N299" s="1206"/>
      <c r="O299" s="162"/>
      <c r="P299" s="163">
        <f t="shared" si="61"/>
        <v>0</v>
      </c>
      <c r="Q299" s="163">
        <f t="shared" si="62"/>
        <v>0</v>
      </c>
      <c r="V299" s="630"/>
      <c r="W299" s="1206"/>
      <c r="X299" s="1244"/>
      <c r="Z299" s="166"/>
    </row>
    <row r="300" spans="1:26" ht="12.75" customHeight="1">
      <c r="A300" s="156" t="s">
        <v>830</v>
      </c>
      <c r="B300" s="355">
        <v>2.2000000000000002</v>
      </c>
      <c r="C300" s="355">
        <v>2.6</v>
      </c>
      <c r="D300" s="350">
        <v>20</v>
      </c>
      <c r="E300" s="350">
        <v>430</v>
      </c>
      <c r="F300" s="350">
        <v>26</v>
      </c>
      <c r="G300" s="357" t="s">
        <v>356</v>
      </c>
      <c r="H300" s="355">
        <v>14</v>
      </c>
      <c r="I300" s="800" t="s">
        <v>1349</v>
      </c>
      <c r="J300" s="803"/>
      <c r="L300" s="467">
        <v>217000</v>
      </c>
      <c r="M300" s="1228"/>
      <c r="N300" s="1206"/>
      <c r="O300" s="162"/>
      <c r="P300" s="163">
        <f t="shared" si="61"/>
        <v>0</v>
      </c>
      <c r="Q300" s="163">
        <f t="shared" si="62"/>
        <v>0</v>
      </c>
      <c r="R300" s="297">
        <v>810</v>
      </c>
      <c r="S300" s="297">
        <v>710</v>
      </c>
      <c r="T300" s="297">
        <v>305</v>
      </c>
      <c r="U300" s="214">
        <f t="shared" ref="U300:U303" si="68">(R300/1000)*(S300/1000)*(T300/1000)</f>
        <v>0.17540550000000002</v>
      </c>
      <c r="V300" s="629">
        <v>19</v>
      </c>
      <c r="W300" s="1206"/>
      <c r="X300" s="1244"/>
      <c r="Z300" s="166"/>
    </row>
    <row r="301" spans="1:26" ht="12.75" customHeight="1">
      <c r="A301" s="58" t="s">
        <v>831</v>
      </c>
      <c r="B301" s="83">
        <v>2.8</v>
      </c>
      <c r="C301" s="83">
        <v>3.2</v>
      </c>
      <c r="D301" s="36">
        <v>25</v>
      </c>
      <c r="E301" s="36">
        <v>510</v>
      </c>
      <c r="F301" s="36">
        <v>27</v>
      </c>
      <c r="G301" s="94" t="s">
        <v>356</v>
      </c>
      <c r="H301" s="83">
        <v>15</v>
      </c>
      <c r="I301" s="800" t="s">
        <v>1349</v>
      </c>
      <c r="J301" s="802"/>
      <c r="L301" s="467">
        <v>228000</v>
      </c>
      <c r="M301" s="1228"/>
      <c r="N301" s="1206"/>
      <c r="O301" s="162"/>
      <c r="P301" s="163">
        <f t="shared" si="61"/>
        <v>0</v>
      </c>
      <c r="Q301" s="163">
        <f t="shared" si="62"/>
        <v>0</v>
      </c>
      <c r="R301" s="297">
        <v>810</v>
      </c>
      <c r="S301" s="297">
        <v>710</v>
      </c>
      <c r="T301" s="297">
        <v>305</v>
      </c>
      <c r="U301" s="214">
        <f t="shared" si="68"/>
        <v>0.17540550000000002</v>
      </c>
      <c r="V301" s="629">
        <v>20</v>
      </c>
      <c r="W301" s="1206"/>
      <c r="X301" s="1244"/>
      <c r="Z301" s="166"/>
    </row>
    <row r="302" spans="1:26" ht="12.75" customHeight="1">
      <c r="A302" s="58" t="s">
        <v>832</v>
      </c>
      <c r="B302" s="83">
        <v>3.6</v>
      </c>
      <c r="C302" s="83">
        <v>4</v>
      </c>
      <c r="D302" s="36">
        <v>25</v>
      </c>
      <c r="E302" s="36">
        <v>510</v>
      </c>
      <c r="F302" s="36">
        <v>27</v>
      </c>
      <c r="G302" s="94" t="s">
        <v>356</v>
      </c>
      <c r="H302" s="83">
        <v>15</v>
      </c>
      <c r="I302" s="800" t="s">
        <v>1349</v>
      </c>
      <c r="J302" s="802"/>
      <c r="L302" s="467">
        <v>235000</v>
      </c>
      <c r="M302" s="1228"/>
      <c r="N302" s="1206"/>
      <c r="O302" s="162"/>
      <c r="P302" s="163">
        <f t="shared" si="61"/>
        <v>0</v>
      </c>
      <c r="Q302" s="163">
        <f t="shared" si="62"/>
        <v>0</v>
      </c>
      <c r="R302" s="297">
        <v>810</v>
      </c>
      <c r="S302" s="297">
        <v>710</v>
      </c>
      <c r="T302" s="297">
        <v>305</v>
      </c>
      <c r="U302" s="214">
        <f t="shared" si="68"/>
        <v>0.17540550000000002</v>
      </c>
      <c r="V302" s="629">
        <v>20</v>
      </c>
      <c r="W302" s="1206"/>
      <c r="X302" s="1244"/>
      <c r="Z302" s="166"/>
    </row>
    <row r="303" spans="1:26" ht="12.75" customHeight="1" thickBot="1">
      <c r="A303" s="157" t="s">
        <v>833</v>
      </c>
      <c r="B303" s="349">
        <v>4.5</v>
      </c>
      <c r="C303" s="349">
        <v>5</v>
      </c>
      <c r="D303" s="352">
        <v>35</v>
      </c>
      <c r="E303" s="352">
        <v>660</v>
      </c>
      <c r="F303" s="352">
        <v>36</v>
      </c>
      <c r="G303" s="353" t="s">
        <v>356</v>
      </c>
      <c r="H303" s="349">
        <v>15</v>
      </c>
      <c r="I303" s="800" t="s">
        <v>1349</v>
      </c>
      <c r="J303" s="804"/>
      <c r="L303" s="467">
        <v>240000</v>
      </c>
      <c r="M303" s="1228"/>
      <c r="N303" s="1206"/>
      <c r="O303" s="162"/>
      <c r="P303" s="163">
        <f t="shared" si="61"/>
        <v>0</v>
      </c>
      <c r="Q303" s="163">
        <f t="shared" si="62"/>
        <v>0</v>
      </c>
      <c r="R303" s="297">
        <v>810</v>
      </c>
      <c r="S303" s="297">
        <v>710</v>
      </c>
      <c r="T303" s="297">
        <v>305</v>
      </c>
      <c r="U303" s="214">
        <f t="shared" si="68"/>
        <v>0.17540550000000002</v>
      </c>
      <c r="V303" s="629">
        <v>20</v>
      </c>
      <c r="W303" s="1206"/>
      <c r="X303" s="1244"/>
      <c r="Z303" s="166"/>
    </row>
    <row r="304" spans="1:26" s="574" customFormat="1" ht="26.25" customHeight="1" thickBot="1">
      <c r="A304" s="750" t="s">
        <v>1073</v>
      </c>
      <c r="B304" s="751"/>
      <c r="C304" s="751"/>
      <c r="D304" s="751"/>
      <c r="E304" s="751"/>
      <c r="F304" s="751"/>
      <c r="G304" s="752"/>
      <c r="H304" s="751"/>
      <c r="I304" s="753"/>
      <c r="J304" s="105"/>
      <c r="K304" s="746"/>
      <c r="L304" s="754"/>
      <c r="M304" s="1228" t="s">
        <v>467</v>
      </c>
      <c r="N304" s="1206"/>
      <c r="O304" s="745"/>
      <c r="P304" s="573"/>
      <c r="Q304" s="573"/>
      <c r="U304" s="575"/>
      <c r="W304" s="1206"/>
      <c r="X304" s="1244"/>
      <c r="Z304" s="576"/>
    </row>
    <row r="305" spans="1:26" ht="19.5" customHeight="1">
      <c r="A305" s="1471" t="s">
        <v>115</v>
      </c>
      <c r="B305" s="1450" t="s">
        <v>230</v>
      </c>
      <c r="C305" s="1450"/>
      <c r="D305" s="1451" t="s">
        <v>293</v>
      </c>
      <c r="E305" s="1451" t="s">
        <v>118</v>
      </c>
      <c r="F305" s="1451" t="s">
        <v>567</v>
      </c>
      <c r="G305" s="1451" t="s">
        <v>35</v>
      </c>
      <c r="H305" s="1451" t="s">
        <v>121</v>
      </c>
      <c r="I305" s="1454" t="s">
        <v>5</v>
      </c>
      <c r="J305" s="1470" t="s">
        <v>92</v>
      </c>
      <c r="K305" s="97"/>
      <c r="L305" s="1468"/>
      <c r="M305" s="1228"/>
      <c r="N305" s="1206"/>
      <c r="O305" s="176"/>
      <c r="P305" s="176"/>
      <c r="Q305" s="176"/>
      <c r="W305" s="1206"/>
      <c r="X305" s="1244"/>
    </row>
    <row r="306" spans="1:26" ht="18.75" customHeight="1" thickBot="1">
      <c r="A306" s="1472"/>
      <c r="B306" s="252" t="s">
        <v>119</v>
      </c>
      <c r="C306" s="252" t="s">
        <v>120</v>
      </c>
      <c r="D306" s="1452"/>
      <c r="E306" s="1452"/>
      <c r="F306" s="1452"/>
      <c r="G306" s="1452"/>
      <c r="H306" s="1452"/>
      <c r="I306" s="1455"/>
      <c r="J306" s="1457"/>
      <c r="K306" s="97"/>
      <c r="L306" s="1469"/>
      <c r="M306" s="1228"/>
      <c r="N306" s="1206"/>
      <c r="O306" s="176"/>
      <c r="P306" s="176"/>
      <c r="Q306" s="176"/>
      <c r="R306" s="98"/>
      <c r="S306" s="98"/>
      <c r="T306" s="98"/>
      <c r="U306" s="215"/>
      <c r="V306" s="98"/>
      <c r="W306" s="1206"/>
      <c r="X306" s="1244"/>
    </row>
    <row r="307" spans="1:26" ht="27.95" customHeight="1" thickBot="1">
      <c r="A307" s="1447" t="s">
        <v>858</v>
      </c>
      <c r="B307" s="1448"/>
      <c r="C307" s="1448"/>
      <c r="D307" s="1448"/>
      <c r="E307" s="1448"/>
      <c r="F307" s="1448"/>
      <c r="G307" s="1448"/>
      <c r="H307" s="1448"/>
      <c r="I307" s="1448"/>
      <c r="J307" s="1449"/>
      <c r="K307" s="97"/>
      <c r="L307" s="469"/>
      <c r="M307" s="1228"/>
      <c r="N307" s="1206"/>
      <c r="O307" s="162"/>
      <c r="P307" s="163"/>
      <c r="Q307" s="163"/>
      <c r="W307" s="1206"/>
      <c r="X307" s="1244"/>
      <c r="Z307" s="166"/>
    </row>
    <row r="308" spans="1:26" ht="12.75" customHeight="1">
      <c r="A308" s="57" t="s">
        <v>73</v>
      </c>
      <c r="B308" s="362">
        <v>2.8</v>
      </c>
      <c r="C308" s="417">
        <v>3.2</v>
      </c>
      <c r="D308" s="415">
        <v>50</v>
      </c>
      <c r="E308" s="563">
        <v>414</v>
      </c>
      <c r="F308" s="415">
        <v>23</v>
      </c>
      <c r="G308" s="418" t="s">
        <v>294</v>
      </c>
      <c r="H308" s="563">
        <v>16</v>
      </c>
      <c r="I308" s="800" t="s">
        <v>1349</v>
      </c>
      <c r="J308" s="822"/>
      <c r="K308" s="195"/>
      <c r="L308" s="467">
        <v>144000</v>
      </c>
      <c r="M308" s="1228"/>
      <c r="N308" s="1206"/>
      <c r="O308" s="162"/>
      <c r="P308" s="163">
        <f t="shared" ref="P308:P317" si="69">IF(OR(U308="",J308=""),0,J308*U308)</f>
        <v>0</v>
      </c>
      <c r="Q308" s="163">
        <f t="shared" ref="Q308:Q317" si="70">IF(OR(V308="",J308=""),0,J308*V308)</f>
        <v>0</v>
      </c>
      <c r="R308" s="298">
        <v>675</v>
      </c>
      <c r="S308" s="298">
        <v>285</v>
      </c>
      <c r="T308" s="298">
        <v>675</v>
      </c>
      <c r="U308" s="300">
        <f>(R308/1000)*(S308/1000)*(T308/1000)</f>
        <v>0.12985312500000001</v>
      </c>
      <c r="V308" s="298">
        <v>20</v>
      </c>
      <c r="W308" s="1206"/>
      <c r="X308" s="1244"/>
      <c r="Z308" s="166"/>
    </row>
    <row r="309" spans="1:26" ht="12.75" customHeight="1" thickBot="1">
      <c r="A309" s="57" t="s">
        <v>74</v>
      </c>
      <c r="B309" s="362">
        <v>3.6</v>
      </c>
      <c r="C309" s="417">
        <v>4</v>
      </c>
      <c r="D309" s="415">
        <v>56</v>
      </c>
      <c r="E309" s="563">
        <v>521</v>
      </c>
      <c r="F309" s="415">
        <v>29</v>
      </c>
      <c r="G309" s="418" t="s">
        <v>294</v>
      </c>
      <c r="H309" s="563">
        <v>18</v>
      </c>
      <c r="I309" s="800" t="s">
        <v>1349</v>
      </c>
      <c r="J309" s="822"/>
      <c r="K309" s="199"/>
      <c r="L309" s="467">
        <v>153000</v>
      </c>
      <c r="M309" s="1228"/>
      <c r="N309" s="1206"/>
      <c r="O309" s="162"/>
      <c r="P309" s="163">
        <f t="shared" si="69"/>
        <v>0</v>
      </c>
      <c r="Q309" s="163">
        <f t="shared" si="70"/>
        <v>0</v>
      </c>
      <c r="R309" s="298">
        <v>675</v>
      </c>
      <c r="S309" s="298">
        <v>285</v>
      </c>
      <c r="T309" s="298">
        <v>675</v>
      </c>
      <c r="U309" s="300">
        <f>(R309/1000)*(S309/1000)*(T309/1000)</f>
        <v>0.12985312500000001</v>
      </c>
      <c r="V309" s="298">
        <v>22</v>
      </c>
      <c r="W309" s="1206"/>
      <c r="X309" s="1244"/>
      <c r="Z309" s="166"/>
    </row>
    <row r="310" spans="1:26" ht="27.95" customHeight="1" thickBot="1">
      <c r="A310" s="1447" t="s">
        <v>859</v>
      </c>
      <c r="B310" s="1448"/>
      <c r="C310" s="1448"/>
      <c r="D310" s="1448"/>
      <c r="E310" s="1448"/>
      <c r="F310" s="1448"/>
      <c r="G310" s="1448"/>
      <c r="H310" s="1448"/>
      <c r="I310" s="1448"/>
      <c r="J310" s="1449"/>
      <c r="K310" s="199"/>
      <c r="L310" s="465"/>
      <c r="M310" s="1228"/>
      <c r="N310" s="1206"/>
      <c r="O310" s="162"/>
      <c r="P310" s="163">
        <f t="shared" si="69"/>
        <v>0</v>
      </c>
      <c r="Q310" s="163">
        <f t="shared" si="70"/>
        <v>0</v>
      </c>
      <c r="U310" s="214">
        <f t="shared" ref="U310:U312" si="71">(R310/1000)*(S310/1000)*(T310/1000)</f>
        <v>0</v>
      </c>
      <c r="W310" s="1206"/>
      <c r="X310" s="1244"/>
      <c r="Z310" s="166"/>
    </row>
    <row r="311" spans="1:26" ht="12.75" customHeight="1">
      <c r="A311" s="58" t="s">
        <v>633</v>
      </c>
      <c r="B311" s="83">
        <v>8</v>
      </c>
      <c r="C311" s="83">
        <v>9</v>
      </c>
      <c r="D311" s="36">
        <v>110</v>
      </c>
      <c r="E311" s="36">
        <v>1200</v>
      </c>
      <c r="F311" s="36">
        <v>37</v>
      </c>
      <c r="G311" s="94" t="s">
        <v>141</v>
      </c>
      <c r="H311" s="36">
        <v>23.7</v>
      </c>
      <c r="I311" s="800" t="s">
        <v>1349</v>
      </c>
      <c r="J311" s="822"/>
      <c r="K311" s="609"/>
      <c r="L311" s="467">
        <v>238000</v>
      </c>
      <c r="M311" s="1228"/>
      <c r="N311" s="1206"/>
      <c r="O311" s="162"/>
      <c r="P311" s="163">
        <f t="shared" si="69"/>
        <v>0</v>
      </c>
      <c r="Q311" s="163">
        <f t="shared" si="70"/>
        <v>0</v>
      </c>
      <c r="R311" s="298">
        <v>955</v>
      </c>
      <c r="S311" s="298">
        <v>260</v>
      </c>
      <c r="T311" s="298">
        <v>955</v>
      </c>
      <c r="U311" s="214">
        <f t="shared" si="71"/>
        <v>0.23712649999999999</v>
      </c>
      <c r="V311" s="298">
        <v>28.9</v>
      </c>
      <c r="W311" s="1206"/>
      <c r="X311" s="1244"/>
      <c r="Z311" s="166"/>
    </row>
    <row r="312" spans="1:26" ht="12.75" customHeight="1" thickBot="1">
      <c r="A312" s="58" t="s">
        <v>634</v>
      </c>
      <c r="B312" s="83">
        <v>10</v>
      </c>
      <c r="C312" s="83">
        <v>11.1</v>
      </c>
      <c r="D312" s="36">
        <v>140</v>
      </c>
      <c r="E312" s="36">
        <v>1651</v>
      </c>
      <c r="F312" s="36">
        <v>40</v>
      </c>
      <c r="G312" s="94" t="s">
        <v>143</v>
      </c>
      <c r="H312" s="36">
        <v>28.7</v>
      </c>
      <c r="I312" s="800" t="s">
        <v>1349</v>
      </c>
      <c r="J312" s="822"/>
      <c r="K312" s="609"/>
      <c r="L312" s="467">
        <v>262000</v>
      </c>
      <c r="M312" s="1228"/>
      <c r="N312" s="1206"/>
      <c r="O312" s="162"/>
      <c r="P312" s="163">
        <f t="shared" si="69"/>
        <v>0</v>
      </c>
      <c r="Q312" s="163">
        <f t="shared" si="70"/>
        <v>0</v>
      </c>
      <c r="R312" s="298">
        <v>955</v>
      </c>
      <c r="S312" s="298">
        <v>330</v>
      </c>
      <c r="T312" s="298">
        <v>955</v>
      </c>
      <c r="U312" s="214">
        <f t="shared" si="71"/>
        <v>0.30096824999999999</v>
      </c>
      <c r="V312" s="298">
        <v>34.1</v>
      </c>
      <c r="W312" s="1206"/>
      <c r="X312" s="1244"/>
      <c r="Z312" s="166"/>
    </row>
    <row r="313" spans="1:26" ht="18" customHeight="1" thickBot="1">
      <c r="A313" s="1489" t="s">
        <v>860</v>
      </c>
      <c r="B313" s="1490"/>
      <c r="C313" s="1490"/>
      <c r="D313" s="1490"/>
      <c r="E313" s="1490"/>
      <c r="F313" s="1490"/>
      <c r="G313" s="1490"/>
      <c r="H313" s="1490"/>
      <c r="I313" s="1490"/>
      <c r="J313" s="1491"/>
      <c r="K313" s="97"/>
      <c r="L313" s="465"/>
      <c r="M313" s="1228"/>
      <c r="N313" s="1206"/>
      <c r="O313" s="162"/>
      <c r="P313" s="163">
        <f t="shared" si="69"/>
        <v>0</v>
      </c>
      <c r="Q313" s="163">
        <f t="shared" si="70"/>
        <v>0</v>
      </c>
      <c r="W313" s="1206"/>
      <c r="X313" s="1244"/>
      <c r="Z313" s="166"/>
    </row>
    <row r="314" spans="1:26" ht="12.75" customHeight="1">
      <c r="A314" s="59" t="s">
        <v>144</v>
      </c>
      <c r="B314" s="233" t="s">
        <v>181</v>
      </c>
      <c r="C314" s="234"/>
      <c r="D314" s="234"/>
      <c r="E314" s="234"/>
      <c r="F314" s="235"/>
      <c r="G314" s="96" t="s">
        <v>295</v>
      </c>
      <c r="H314" s="42">
        <v>2.5</v>
      </c>
      <c r="I314" s="800" t="s">
        <v>1349</v>
      </c>
      <c r="J314" s="827"/>
      <c r="K314" s="196"/>
      <c r="L314" s="467">
        <v>20000</v>
      </c>
      <c r="M314" s="1228"/>
      <c r="N314" s="1206"/>
      <c r="O314" s="162"/>
      <c r="P314" s="163">
        <f t="shared" si="69"/>
        <v>0</v>
      </c>
      <c r="Q314" s="163">
        <f t="shared" si="70"/>
        <v>0</v>
      </c>
      <c r="R314" s="298">
        <v>715</v>
      </c>
      <c r="S314" s="298">
        <v>123</v>
      </c>
      <c r="T314" s="298">
        <v>715</v>
      </c>
      <c r="U314" s="300">
        <f t="shared" ref="U314:U315" si="72">(R314/1000)*(S314/1000)*(T314/1000)</f>
        <v>6.2880674999999997E-2</v>
      </c>
      <c r="V314" s="298">
        <v>4.5</v>
      </c>
      <c r="W314" s="1206"/>
      <c r="X314" s="1244"/>
      <c r="Z314" s="166"/>
    </row>
    <row r="315" spans="1:26" ht="12.75" customHeight="1" thickBot="1">
      <c r="A315" s="58" t="s">
        <v>145</v>
      </c>
      <c r="B315" s="236" t="s">
        <v>1392</v>
      </c>
      <c r="C315" s="237"/>
      <c r="D315" s="237"/>
      <c r="E315" s="237"/>
      <c r="F315" s="238"/>
      <c r="G315" s="96" t="s">
        <v>561</v>
      </c>
      <c r="H315" s="42">
        <v>5</v>
      </c>
      <c r="I315" s="800" t="s">
        <v>1349</v>
      </c>
      <c r="J315" s="826"/>
      <c r="K315" s="97"/>
      <c r="L315" s="467">
        <v>23000</v>
      </c>
      <c r="M315" s="1228"/>
      <c r="N315" s="1206"/>
      <c r="O315" s="162"/>
      <c r="P315" s="163">
        <f t="shared" si="69"/>
        <v>0</v>
      </c>
      <c r="Q315" s="163">
        <f t="shared" si="70"/>
        <v>0</v>
      </c>
      <c r="R315" s="298">
        <v>1035</v>
      </c>
      <c r="S315" s="298">
        <v>90</v>
      </c>
      <c r="T315" s="298">
        <v>1035</v>
      </c>
      <c r="U315" s="300">
        <f t="shared" si="72"/>
        <v>9.6410249999999975E-2</v>
      </c>
      <c r="V315" s="298">
        <v>8</v>
      </c>
      <c r="W315" s="1206"/>
      <c r="X315" s="1244"/>
      <c r="Z315" s="166"/>
    </row>
    <row r="316" spans="1:26" ht="26.25" customHeight="1" thickBot="1">
      <c r="A316" s="1447" t="s">
        <v>568</v>
      </c>
      <c r="B316" s="1448"/>
      <c r="C316" s="1448"/>
      <c r="D316" s="1448"/>
      <c r="E316" s="1448"/>
      <c r="F316" s="1448"/>
      <c r="G316" s="1448"/>
      <c r="H316" s="1448"/>
      <c r="I316" s="1448"/>
      <c r="J316" s="1449"/>
      <c r="K316" s="97"/>
      <c r="L316" s="472"/>
      <c r="M316" s="1228"/>
      <c r="N316" s="1206"/>
      <c r="O316" s="162"/>
      <c r="P316" s="163">
        <f t="shared" si="69"/>
        <v>0</v>
      </c>
      <c r="Q316" s="163">
        <f t="shared" si="70"/>
        <v>0</v>
      </c>
      <c r="W316" s="1206"/>
      <c r="X316" s="1244"/>
      <c r="Z316" s="166"/>
    </row>
    <row r="317" spans="1:26" ht="12.75" customHeight="1" thickBot="1">
      <c r="A317" s="58" t="s">
        <v>75</v>
      </c>
      <c r="B317" s="83">
        <v>8</v>
      </c>
      <c r="C317" s="83">
        <v>9</v>
      </c>
      <c r="D317" s="415">
        <v>198</v>
      </c>
      <c r="E317" s="36">
        <v>1345</v>
      </c>
      <c r="F317" s="36">
        <v>37</v>
      </c>
      <c r="G317" s="94" t="s">
        <v>297</v>
      </c>
      <c r="H317" s="83">
        <v>38</v>
      </c>
      <c r="I317" s="800" t="s">
        <v>1349</v>
      </c>
      <c r="J317" s="822"/>
      <c r="K317" s="97"/>
      <c r="L317" s="467">
        <v>181000</v>
      </c>
      <c r="M317" s="1228"/>
      <c r="N317" s="1206"/>
      <c r="O317" s="162"/>
      <c r="P317" s="163">
        <f t="shared" si="69"/>
        <v>0</v>
      </c>
      <c r="Q317" s="163">
        <f t="shared" si="70"/>
        <v>0</v>
      </c>
      <c r="R317" s="297">
        <v>1355</v>
      </c>
      <c r="S317" s="297">
        <v>350</v>
      </c>
      <c r="T317" s="297">
        <v>795</v>
      </c>
      <c r="U317" s="300">
        <f t="shared" ref="U317" si="73">(R317/1000)*(S317/1000)*(T317/1000)</f>
        <v>0.37702874999999997</v>
      </c>
      <c r="V317" s="298">
        <v>46.5</v>
      </c>
      <c r="W317" s="1206"/>
      <c r="X317" s="1244"/>
      <c r="Z317" s="166"/>
    </row>
    <row r="318" spans="1:26" ht="18" customHeight="1" thickBot="1">
      <c r="A318" s="1489" t="s">
        <v>569</v>
      </c>
      <c r="B318" s="1490"/>
      <c r="C318" s="1490"/>
      <c r="D318" s="1490"/>
      <c r="E318" s="1490"/>
      <c r="F318" s="1490"/>
      <c r="G318" s="1490"/>
      <c r="H318" s="1490"/>
      <c r="I318" s="1490"/>
      <c r="J318" s="1491"/>
      <c r="L318" s="465"/>
      <c r="M318" s="1228"/>
      <c r="N318" s="1206"/>
      <c r="O318" s="162"/>
      <c r="P318" s="163"/>
      <c r="Q318" s="163"/>
      <c r="W318" s="1206"/>
      <c r="X318" s="1244"/>
      <c r="Z318" s="166"/>
    </row>
    <row r="319" spans="1:26" ht="12.75" customHeight="1" thickBot="1">
      <c r="A319" s="60" t="s">
        <v>76</v>
      </c>
      <c r="B319" s="83">
        <v>8</v>
      </c>
      <c r="C319" s="83">
        <v>9</v>
      </c>
      <c r="D319" s="43">
        <v>263</v>
      </c>
      <c r="E319" s="36">
        <v>1416</v>
      </c>
      <c r="F319" s="83">
        <v>45</v>
      </c>
      <c r="G319" s="94" t="s">
        <v>159</v>
      </c>
      <c r="H319" s="83">
        <v>45</v>
      </c>
      <c r="I319" s="800" t="s">
        <v>1349</v>
      </c>
      <c r="J319" s="827"/>
      <c r="L319" s="467">
        <v>228000</v>
      </c>
      <c r="M319" s="1228"/>
      <c r="N319" s="1206"/>
      <c r="O319" s="162"/>
      <c r="P319" s="163">
        <f>IF(OR(U319="",J319=""),0,J319*U319)</f>
        <v>0</v>
      </c>
      <c r="Q319" s="163">
        <f>IF(OR(V319="",J319=""),0,J319*V319)</f>
        <v>0</v>
      </c>
      <c r="R319" s="297">
        <v>1090</v>
      </c>
      <c r="S319" s="297">
        <v>440</v>
      </c>
      <c r="T319" s="297">
        <v>768</v>
      </c>
      <c r="U319" s="300">
        <f t="shared" ref="U319" si="74">(R319/1000)*(S319/1000)*(T319/1000)</f>
        <v>0.36833280000000002</v>
      </c>
      <c r="V319" s="298">
        <v>50</v>
      </c>
      <c r="W319" s="1206"/>
      <c r="X319" s="1244"/>
      <c r="Z319" s="166"/>
    </row>
    <row r="320" spans="1:26" ht="18" customHeight="1" thickBot="1">
      <c r="A320" s="1465" t="s">
        <v>146</v>
      </c>
      <c r="B320" s="1466"/>
      <c r="C320" s="1466"/>
      <c r="D320" s="1466"/>
      <c r="E320" s="1466"/>
      <c r="F320" s="1466"/>
      <c r="G320" s="1466"/>
      <c r="H320" s="1466"/>
      <c r="I320" s="1466"/>
      <c r="J320" s="1467"/>
      <c r="L320" s="465"/>
      <c r="M320" s="1228"/>
      <c r="N320" s="1206"/>
      <c r="O320" s="162"/>
      <c r="P320" s="163"/>
      <c r="Q320" s="163"/>
      <c r="R320" s="86"/>
      <c r="S320" s="86"/>
      <c r="T320" s="86"/>
      <c r="W320" s="1206"/>
      <c r="X320" s="1244"/>
      <c r="Z320" s="166"/>
    </row>
    <row r="321" spans="1:26" ht="12.75" customHeight="1">
      <c r="A321" s="156" t="s">
        <v>433</v>
      </c>
      <c r="B321" s="406">
        <v>2.2000000000000002</v>
      </c>
      <c r="C321" s="406">
        <v>2.4</v>
      </c>
      <c r="D321" s="350">
        <v>8</v>
      </c>
      <c r="E321" s="350">
        <v>422</v>
      </c>
      <c r="F321" s="350">
        <v>29</v>
      </c>
      <c r="G321" s="357" t="s">
        <v>434</v>
      </c>
      <c r="H321" s="373">
        <v>8.4</v>
      </c>
      <c r="I321" s="800" t="s">
        <v>1349</v>
      </c>
      <c r="J321" s="827"/>
      <c r="L321" s="467">
        <v>129000</v>
      </c>
      <c r="M321" s="1228"/>
      <c r="N321" s="1206"/>
      <c r="O321" s="162"/>
      <c r="P321" s="163">
        <f t="shared" ref="P321:P326" si="75">IF(OR(U321="",J321=""),0,J321*U321)</f>
        <v>0</v>
      </c>
      <c r="Q321" s="163">
        <f t="shared" ref="Q321:Q326" si="76">IF(OR(V321="",J321=""),0,J321*V321)</f>
        <v>0</v>
      </c>
      <c r="R321" s="297">
        <v>935</v>
      </c>
      <c r="S321" s="297">
        <v>385</v>
      </c>
      <c r="T321" s="297">
        <v>320</v>
      </c>
      <c r="U321" s="214">
        <f t="shared" ref="U321:U326" si="77">(R321/1000)*(S321/1000)*(T321/1000)</f>
        <v>0.11519200000000002</v>
      </c>
      <c r="V321" s="298">
        <v>12.1</v>
      </c>
      <c r="W321" s="1206"/>
      <c r="X321" s="1244"/>
      <c r="Z321" s="166"/>
    </row>
    <row r="322" spans="1:26" ht="12.75" customHeight="1">
      <c r="A322" s="58" t="s">
        <v>435</v>
      </c>
      <c r="B322" s="408">
        <v>3.6</v>
      </c>
      <c r="C322" s="408">
        <v>4</v>
      </c>
      <c r="D322" s="36">
        <v>19</v>
      </c>
      <c r="E322" s="36">
        <v>656</v>
      </c>
      <c r="F322" s="36">
        <v>30</v>
      </c>
      <c r="G322" s="94" t="s">
        <v>436</v>
      </c>
      <c r="H322" s="362">
        <v>11.4</v>
      </c>
      <c r="I322" s="800" t="s">
        <v>1349</v>
      </c>
      <c r="J322" s="822"/>
      <c r="L322" s="467">
        <v>136000</v>
      </c>
      <c r="M322" s="1228"/>
      <c r="N322" s="1206"/>
      <c r="O322" s="162"/>
      <c r="P322" s="163">
        <f t="shared" si="75"/>
        <v>0</v>
      </c>
      <c r="Q322" s="163">
        <f t="shared" si="76"/>
        <v>0</v>
      </c>
      <c r="R322" s="297">
        <v>1085</v>
      </c>
      <c r="S322" s="297">
        <v>420</v>
      </c>
      <c r="T322" s="297">
        <v>335</v>
      </c>
      <c r="U322" s="214">
        <f t="shared" si="77"/>
        <v>0.1526595</v>
      </c>
      <c r="V322" s="298">
        <v>15.5</v>
      </c>
      <c r="W322" s="1206"/>
      <c r="X322" s="1244"/>
      <c r="Z322" s="166"/>
    </row>
    <row r="323" spans="1:26" ht="12.75" customHeight="1">
      <c r="A323" s="58" t="s">
        <v>437</v>
      </c>
      <c r="B323" s="408">
        <v>4.5</v>
      </c>
      <c r="C323" s="408">
        <v>5</v>
      </c>
      <c r="D323" s="36">
        <v>19</v>
      </c>
      <c r="E323" s="36">
        <v>594</v>
      </c>
      <c r="F323" s="36">
        <v>31</v>
      </c>
      <c r="G323" s="94" t="s">
        <v>436</v>
      </c>
      <c r="H323" s="362">
        <v>12.8</v>
      </c>
      <c r="I323" s="800" t="s">
        <v>1349</v>
      </c>
      <c r="J323" s="822"/>
      <c r="L323" s="467">
        <v>159000</v>
      </c>
      <c r="M323" s="1228"/>
      <c r="N323" s="1206"/>
      <c r="O323" s="162"/>
      <c r="P323" s="163">
        <f t="shared" si="75"/>
        <v>0</v>
      </c>
      <c r="Q323" s="163">
        <f t="shared" si="76"/>
        <v>0</v>
      </c>
      <c r="R323" s="297">
        <v>1085</v>
      </c>
      <c r="S323" s="297">
        <v>420</v>
      </c>
      <c r="T323" s="297">
        <v>335</v>
      </c>
      <c r="U323" s="214">
        <f t="shared" si="77"/>
        <v>0.1526595</v>
      </c>
      <c r="V323" s="298">
        <v>16.899999999999999</v>
      </c>
      <c r="W323" s="1206"/>
      <c r="X323" s="1244"/>
      <c r="Z323" s="166"/>
    </row>
    <row r="324" spans="1:26" ht="12.75" customHeight="1">
      <c r="A324" s="58" t="s">
        <v>438</v>
      </c>
      <c r="B324" s="408">
        <v>5.6</v>
      </c>
      <c r="C324" s="408">
        <v>6.3</v>
      </c>
      <c r="D324" s="36">
        <v>27</v>
      </c>
      <c r="E324" s="36">
        <v>747</v>
      </c>
      <c r="F324" s="36">
        <v>34</v>
      </c>
      <c r="G324" s="94" t="s">
        <v>436</v>
      </c>
      <c r="H324" s="362">
        <v>12.8</v>
      </c>
      <c r="I324" s="800" t="s">
        <v>1349</v>
      </c>
      <c r="J324" s="822"/>
      <c r="L324" s="467">
        <v>164000</v>
      </c>
      <c r="M324" s="1228"/>
      <c r="N324" s="1206"/>
      <c r="O324" s="162"/>
      <c r="P324" s="163">
        <f t="shared" si="75"/>
        <v>0</v>
      </c>
      <c r="Q324" s="163">
        <f t="shared" si="76"/>
        <v>0</v>
      </c>
      <c r="R324" s="297">
        <v>1085</v>
      </c>
      <c r="S324" s="297">
        <v>420</v>
      </c>
      <c r="T324" s="297">
        <v>335</v>
      </c>
      <c r="U324" s="214">
        <f t="shared" si="77"/>
        <v>0.1526595</v>
      </c>
      <c r="V324" s="298">
        <v>16.899999999999999</v>
      </c>
      <c r="W324" s="1206"/>
      <c r="X324" s="1244"/>
      <c r="Z324" s="166"/>
    </row>
    <row r="325" spans="1:26" ht="12.75" customHeight="1">
      <c r="A325" s="58" t="s">
        <v>440</v>
      </c>
      <c r="B325" s="408">
        <v>8</v>
      </c>
      <c r="C325" s="408">
        <v>9</v>
      </c>
      <c r="D325" s="36">
        <v>53</v>
      </c>
      <c r="E325" s="36">
        <v>1195</v>
      </c>
      <c r="F325" s="36">
        <v>36</v>
      </c>
      <c r="G325" s="94" t="s">
        <v>439</v>
      </c>
      <c r="H325" s="362">
        <v>17</v>
      </c>
      <c r="I325" s="800" t="s">
        <v>1349</v>
      </c>
      <c r="J325" s="822"/>
      <c r="L325" s="467">
        <v>178000</v>
      </c>
      <c r="M325" s="1228"/>
      <c r="N325" s="1206"/>
      <c r="O325" s="162"/>
      <c r="P325" s="163">
        <f t="shared" si="75"/>
        <v>0</v>
      </c>
      <c r="Q325" s="163">
        <f t="shared" si="76"/>
        <v>0</v>
      </c>
      <c r="R325" s="297">
        <v>1290</v>
      </c>
      <c r="S325" s="297">
        <v>375</v>
      </c>
      <c r="T325" s="297">
        <v>460</v>
      </c>
      <c r="U325" s="214">
        <f t="shared" si="77"/>
        <v>0.22252500000000003</v>
      </c>
      <c r="V325" s="298">
        <v>22.4</v>
      </c>
      <c r="W325" s="1206"/>
      <c r="X325" s="1244"/>
      <c r="Z325" s="166"/>
    </row>
    <row r="326" spans="1:26" ht="12.75" customHeight="1" thickBot="1">
      <c r="A326" s="58" t="s">
        <v>441</v>
      </c>
      <c r="B326" s="408">
        <v>9</v>
      </c>
      <c r="C326" s="408">
        <v>10</v>
      </c>
      <c r="D326" s="36">
        <v>82</v>
      </c>
      <c r="E326" s="36">
        <v>1421</v>
      </c>
      <c r="F326" s="36">
        <v>38</v>
      </c>
      <c r="G326" s="94" t="s">
        <v>439</v>
      </c>
      <c r="H326" s="362">
        <v>17</v>
      </c>
      <c r="I326" s="800" t="s">
        <v>1349</v>
      </c>
      <c r="J326" s="826"/>
      <c r="L326" s="467">
        <v>187000</v>
      </c>
      <c r="M326" s="1228"/>
      <c r="N326" s="1206"/>
      <c r="O326" s="162"/>
      <c r="P326" s="163">
        <f t="shared" si="75"/>
        <v>0</v>
      </c>
      <c r="Q326" s="163">
        <f t="shared" si="76"/>
        <v>0</v>
      </c>
      <c r="R326" s="297">
        <v>1290</v>
      </c>
      <c r="S326" s="297">
        <v>375</v>
      </c>
      <c r="T326" s="297">
        <v>460</v>
      </c>
      <c r="U326" s="214">
        <f t="shared" si="77"/>
        <v>0.22252500000000003</v>
      </c>
      <c r="V326" s="298">
        <v>22.4</v>
      </c>
      <c r="W326" s="1206"/>
      <c r="X326" s="1244"/>
      <c r="Z326" s="166"/>
    </row>
    <row r="327" spans="1:26" ht="18" customHeight="1" thickBot="1">
      <c r="A327" s="270" t="s">
        <v>146</v>
      </c>
      <c r="B327" s="245"/>
      <c r="C327" s="245"/>
      <c r="D327" s="245"/>
      <c r="E327" s="245"/>
      <c r="F327" s="245"/>
      <c r="G327" s="245"/>
      <c r="H327" s="245"/>
      <c r="I327" s="273"/>
      <c r="J327" s="246"/>
      <c r="L327" s="465"/>
      <c r="M327" s="1228"/>
      <c r="N327" s="1206"/>
      <c r="O327" s="162"/>
      <c r="P327" s="163"/>
      <c r="Q327" s="163"/>
      <c r="R327" s="86"/>
      <c r="S327" s="86"/>
      <c r="T327" s="86"/>
      <c r="W327" s="1206"/>
      <c r="X327" s="1244"/>
      <c r="Z327" s="166"/>
    </row>
    <row r="328" spans="1:26" ht="12.75" customHeight="1">
      <c r="A328" s="58" t="s">
        <v>66</v>
      </c>
      <c r="B328" s="408">
        <v>4.5</v>
      </c>
      <c r="C328" s="408">
        <v>5</v>
      </c>
      <c r="D328" s="36">
        <v>45</v>
      </c>
      <c r="E328" s="36">
        <v>860</v>
      </c>
      <c r="F328" s="36">
        <v>34</v>
      </c>
      <c r="G328" s="94" t="s">
        <v>529</v>
      </c>
      <c r="H328" s="362">
        <v>15.1</v>
      </c>
      <c r="I328" s="800" t="s">
        <v>1349</v>
      </c>
      <c r="J328" s="827"/>
      <c r="L328" s="467">
        <v>154000</v>
      </c>
      <c r="M328" s="1228"/>
      <c r="N328" s="1206"/>
      <c r="O328" s="162"/>
      <c r="P328" s="163">
        <f t="shared" ref="P328:P332" si="78">IF(OR(U328="",J328=""),0,J328*U328)</f>
        <v>0</v>
      </c>
      <c r="Q328" s="163">
        <f t="shared" ref="Q328:Q332" si="79">IF(OR(V328="",J328=""),0,J328*V328)</f>
        <v>0</v>
      </c>
      <c r="R328" s="297">
        <v>1180</v>
      </c>
      <c r="S328" s="297">
        <v>415</v>
      </c>
      <c r="T328" s="297">
        <v>315</v>
      </c>
      <c r="U328" s="214">
        <f t="shared" ref="U328:U330" si="80">(R328/1000)*(S328/1000)*(T328/1000)</f>
        <v>0.15425549999999999</v>
      </c>
      <c r="V328" s="298">
        <v>19.5</v>
      </c>
      <c r="W328" s="1206"/>
      <c r="X328" s="1244"/>
      <c r="Z328" s="166"/>
    </row>
    <row r="329" spans="1:26" ht="12.75" customHeight="1">
      <c r="A329" s="58" t="s">
        <v>67</v>
      </c>
      <c r="B329" s="408">
        <v>8</v>
      </c>
      <c r="C329" s="408">
        <v>9</v>
      </c>
      <c r="D329" s="36">
        <v>86</v>
      </c>
      <c r="E329" s="36">
        <v>1320</v>
      </c>
      <c r="F329" s="36">
        <v>38</v>
      </c>
      <c r="G329" s="94" t="s">
        <v>296</v>
      </c>
      <c r="H329" s="362">
        <v>19.899999999999999</v>
      </c>
      <c r="I329" s="800" t="s">
        <v>1349</v>
      </c>
      <c r="J329" s="822"/>
      <c r="L329" s="467">
        <v>168000</v>
      </c>
      <c r="M329" s="1228"/>
      <c r="N329" s="1206"/>
      <c r="O329" s="162"/>
      <c r="P329" s="163">
        <f t="shared" si="78"/>
        <v>0</v>
      </c>
      <c r="Q329" s="163">
        <f t="shared" si="79"/>
        <v>0</v>
      </c>
      <c r="R329" s="297">
        <v>1345</v>
      </c>
      <c r="S329" s="297">
        <v>430</v>
      </c>
      <c r="T329" s="297">
        <v>335</v>
      </c>
      <c r="U329" s="214">
        <f t="shared" si="80"/>
        <v>0.19374725000000001</v>
      </c>
      <c r="V329" s="298">
        <v>25</v>
      </c>
      <c r="W329" s="1206"/>
      <c r="X329" s="1244"/>
      <c r="Z329" s="166"/>
    </row>
    <row r="330" spans="1:26" ht="12.75" customHeight="1" thickBot="1">
      <c r="A330" s="157" t="s">
        <v>68</v>
      </c>
      <c r="B330" s="409">
        <v>9</v>
      </c>
      <c r="C330" s="409">
        <v>10</v>
      </c>
      <c r="D330" s="352">
        <v>86</v>
      </c>
      <c r="E330" s="352">
        <v>1320</v>
      </c>
      <c r="F330" s="352">
        <v>38</v>
      </c>
      <c r="G330" s="353" t="s">
        <v>296</v>
      </c>
      <c r="H330" s="410">
        <v>19.899999999999999</v>
      </c>
      <c r="I330" s="800" t="s">
        <v>1349</v>
      </c>
      <c r="J330" s="826"/>
      <c r="L330" s="467">
        <v>175000</v>
      </c>
      <c r="M330" s="1228"/>
      <c r="N330" s="1206"/>
      <c r="O330" s="162"/>
      <c r="P330" s="163">
        <f t="shared" si="78"/>
        <v>0</v>
      </c>
      <c r="Q330" s="163">
        <f t="shared" si="79"/>
        <v>0</v>
      </c>
      <c r="R330" s="297">
        <v>1345</v>
      </c>
      <c r="S330" s="297">
        <v>430</v>
      </c>
      <c r="T330" s="297">
        <v>335</v>
      </c>
      <c r="U330" s="214">
        <f t="shared" si="80"/>
        <v>0.19374725000000001</v>
      </c>
      <c r="V330" s="298">
        <v>25</v>
      </c>
      <c r="W330" s="1206"/>
      <c r="X330" s="1244"/>
      <c r="Z330" s="166"/>
    </row>
    <row r="331" spans="1:26" ht="18" customHeight="1" thickBot="1">
      <c r="A331" s="1465" t="s">
        <v>147</v>
      </c>
      <c r="B331" s="1466"/>
      <c r="C331" s="1466"/>
      <c r="D331" s="1466"/>
      <c r="E331" s="1466"/>
      <c r="F331" s="1466"/>
      <c r="G331" s="1466"/>
      <c r="H331" s="1466"/>
      <c r="I331" s="1466"/>
      <c r="J331" s="1467"/>
      <c r="L331" s="465"/>
      <c r="M331" s="1228"/>
      <c r="N331" s="1206"/>
      <c r="O331" s="162"/>
      <c r="P331" s="163">
        <f t="shared" si="78"/>
        <v>0</v>
      </c>
      <c r="Q331" s="163">
        <f t="shared" si="79"/>
        <v>0</v>
      </c>
      <c r="W331" s="1206"/>
      <c r="X331" s="1244"/>
      <c r="Z331" s="166"/>
    </row>
    <row r="332" spans="1:26" ht="12.75" customHeight="1" thickBot="1">
      <c r="A332" s="58" t="s">
        <v>77</v>
      </c>
      <c r="B332" s="83">
        <v>8</v>
      </c>
      <c r="C332" s="83">
        <v>9</v>
      </c>
      <c r="D332" s="36">
        <v>130</v>
      </c>
      <c r="E332" s="36">
        <v>1200</v>
      </c>
      <c r="F332" s="36">
        <v>40</v>
      </c>
      <c r="G332" s="94" t="s">
        <v>531</v>
      </c>
      <c r="H332" s="83">
        <v>34.5</v>
      </c>
      <c r="I332" s="800" t="s">
        <v>1349</v>
      </c>
      <c r="J332" s="822"/>
      <c r="L332" s="467">
        <v>248000</v>
      </c>
      <c r="M332" s="1228"/>
      <c r="N332" s="1206"/>
      <c r="O332" s="162"/>
      <c r="P332" s="163">
        <f t="shared" si="78"/>
        <v>0</v>
      </c>
      <c r="Q332" s="163">
        <f t="shared" si="79"/>
        <v>0</v>
      </c>
      <c r="R332" s="297">
        <v>1379</v>
      </c>
      <c r="S332" s="297">
        <v>296</v>
      </c>
      <c r="T332" s="297">
        <v>744</v>
      </c>
      <c r="U332" s="214">
        <f t="shared" ref="U332" si="81">(R332/1000)*(S332/1000)*(T332/1000)</f>
        <v>0.30368889599999999</v>
      </c>
      <c r="V332" s="298">
        <v>41</v>
      </c>
      <c r="W332" s="1206"/>
      <c r="X332" s="1244"/>
      <c r="Z332" s="166"/>
    </row>
    <row r="333" spans="1:26" ht="24" customHeight="1" thickBot="1">
      <c r="A333" s="84" t="s">
        <v>8</v>
      </c>
      <c r="B333" s="81"/>
      <c r="C333" s="81"/>
      <c r="D333" s="81"/>
      <c r="E333" s="81"/>
      <c r="F333" s="81"/>
      <c r="G333" s="95"/>
      <c r="H333" s="81"/>
      <c r="I333" s="272"/>
      <c r="J333" s="82"/>
      <c r="L333" s="466"/>
      <c r="M333" s="1228"/>
      <c r="N333" s="1206"/>
      <c r="O333" s="99"/>
      <c r="P333" s="100"/>
      <c r="Q333" s="100"/>
      <c r="W333" s="1206"/>
      <c r="X333" s="1244"/>
    </row>
    <row r="334" spans="1:26" ht="18" customHeight="1" thickBot="1">
      <c r="A334" s="1489" t="s">
        <v>281</v>
      </c>
      <c r="B334" s="1490"/>
      <c r="C334" s="1490"/>
      <c r="D334" s="1490"/>
      <c r="E334" s="1490"/>
      <c r="F334" s="1490"/>
      <c r="G334" s="1490"/>
      <c r="H334" s="1490"/>
      <c r="I334" s="1490"/>
      <c r="J334" s="1491"/>
      <c r="L334" s="465"/>
      <c r="M334" s="1228"/>
      <c r="N334" s="1206"/>
      <c r="O334" s="179"/>
      <c r="P334" s="179"/>
      <c r="Q334" s="162"/>
      <c r="R334" s="100"/>
      <c r="S334" s="100"/>
      <c r="U334" s="34"/>
      <c r="W334" s="1206"/>
      <c r="X334" s="1244"/>
      <c r="Z334" s="166"/>
    </row>
    <row r="335" spans="1:26" ht="12.75" customHeight="1">
      <c r="A335" s="156" t="s">
        <v>379</v>
      </c>
      <c r="B335" s="496" t="s">
        <v>585</v>
      </c>
      <c r="C335" s="287"/>
      <c r="D335" s="287"/>
      <c r="E335" s="287"/>
      <c r="F335" s="287"/>
      <c r="G335" s="288"/>
      <c r="H335" s="48">
        <v>0.48</v>
      </c>
      <c r="I335" s="800" t="s">
        <v>1349</v>
      </c>
      <c r="J335" s="160"/>
      <c r="L335" s="467">
        <v>14000</v>
      </c>
      <c r="M335" s="1228"/>
      <c r="N335" s="1206"/>
      <c r="O335" s="162"/>
      <c r="P335" s="163">
        <f t="shared" ref="P335:P339" si="82">IF(OR(U335="",J335=""),0,J335*U335)</f>
        <v>0</v>
      </c>
      <c r="Q335" s="163">
        <f t="shared" ref="Q335:Q339" si="83">IF(OR(V335="",J335=""),0,J335*V335)</f>
        <v>0</v>
      </c>
      <c r="R335" s="34">
        <v>255</v>
      </c>
      <c r="S335" s="34">
        <v>50</v>
      </c>
      <c r="T335" s="34">
        <v>90</v>
      </c>
      <c r="U335" s="214">
        <f>(R335/1000)*(S335/1000)*(T335/1000)</f>
        <v>1.1475000000000001E-3</v>
      </c>
      <c r="V335" s="34">
        <v>0.28000000000000003</v>
      </c>
      <c r="W335" s="1206"/>
      <c r="X335" s="1244"/>
    </row>
    <row r="336" spans="1:26" ht="12.75" customHeight="1">
      <c r="A336" s="58" t="s">
        <v>380</v>
      </c>
      <c r="B336" s="593" t="s">
        <v>585</v>
      </c>
      <c r="C336" s="289"/>
      <c r="D336" s="289"/>
      <c r="E336" s="289"/>
      <c r="F336" s="289"/>
      <c r="G336" s="290"/>
      <c r="H336" s="49">
        <v>0.4</v>
      </c>
      <c r="I336" s="800" t="s">
        <v>1349</v>
      </c>
      <c r="J336" s="158"/>
      <c r="L336" s="467">
        <v>18000</v>
      </c>
      <c r="M336" s="1228"/>
      <c r="N336" s="1206"/>
      <c r="O336" s="162"/>
      <c r="P336" s="163">
        <f t="shared" si="82"/>
        <v>0</v>
      </c>
      <c r="Q336" s="163">
        <f t="shared" si="83"/>
        <v>0</v>
      </c>
      <c r="R336" s="34">
        <v>290</v>
      </c>
      <c r="S336" s="34">
        <v>105</v>
      </c>
      <c r="T336" s="34">
        <v>100</v>
      </c>
      <c r="U336" s="214">
        <f>(R336/1000)*(S336/1000)*(T336/1000)</f>
        <v>3.045E-3</v>
      </c>
      <c r="V336" s="34">
        <v>0.6</v>
      </c>
      <c r="W336" s="1206"/>
      <c r="X336" s="1244"/>
    </row>
    <row r="337" spans="1:26" ht="12.75" customHeight="1">
      <c r="A337" s="58" t="s">
        <v>381</v>
      </c>
      <c r="B337" s="593" t="s">
        <v>585</v>
      </c>
      <c r="C337" s="289"/>
      <c r="D337" s="289"/>
      <c r="E337" s="289"/>
      <c r="F337" s="289"/>
      <c r="G337" s="290"/>
      <c r="H337" s="49">
        <v>0.87</v>
      </c>
      <c r="I337" s="800" t="s">
        <v>1349</v>
      </c>
      <c r="J337" s="158"/>
      <c r="L337" s="467">
        <v>31000</v>
      </c>
      <c r="M337" s="1228"/>
      <c r="N337" s="1206"/>
      <c r="O337" s="162"/>
      <c r="P337" s="163">
        <f t="shared" si="82"/>
        <v>0</v>
      </c>
      <c r="Q337" s="163">
        <f t="shared" si="83"/>
        <v>0</v>
      </c>
      <c r="R337" s="34">
        <v>310</v>
      </c>
      <c r="S337" s="34">
        <v>70</v>
      </c>
      <c r="T337" s="34">
        <v>125</v>
      </c>
      <c r="U337" s="214">
        <f>(R337/1000)*(S337/1000)*(T337/1000)</f>
        <v>2.7125000000000001E-3</v>
      </c>
      <c r="V337" s="34">
        <v>0.67</v>
      </c>
      <c r="W337" s="1206"/>
      <c r="X337" s="1244"/>
    </row>
    <row r="338" spans="1:26" ht="12.75" customHeight="1">
      <c r="A338" s="58" t="s">
        <v>385</v>
      </c>
      <c r="B338" s="593" t="s">
        <v>585</v>
      </c>
      <c r="C338" s="289"/>
      <c r="D338" s="289"/>
      <c r="E338" s="289"/>
      <c r="F338" s="289"/>
      <c r="G338" s="290"/>
      <c r="H338" s="49">
        <v>1.1000000000000001</v>
      </c>
      <c r="I338" s="800" t="s">
        <v>1349</v>
      </c>
      <c r="J338" s="158"/>
      <c r="L338" s="467">
        <v>48000</v>
      </c>
      <c r="M338" s="1228"/>
      <c r="N338" s="1206"/>
      <c r="O338" s="162"/>
      <c r="P338" s="163">
        <f t="shared" si="82"/>
        <v>0</v>
      </c>
      <c r="Q338" s="163">
        <f t="shared" si="83"/>
        <v>0</v>
      </c>
      <c r="R338" s="34">
        <v>350</v>
      </c>
      <c r="S338" s="34">
        <v>180</v>
      </c>
      <c r="T338" s="34">
        <v>170</v>
      </c>
      <c r="U338" s="214">
        <f t="shared" ref="U338:U339" si="84">(R338/1000)*(S338/1000)*(T338/1000)</f>
        <v>1.0710000000000001E-2</v>
      </c>
      <c r="V338" s="34">
        <v>1.5</v>
      </c>
      <c r="W338" s="1206"/>
      <c r="X338" s="1244"/>
    </row>
    <row r="339" spans="1:26" ht="12.75" customHeight="1" thickBot="1">
      <c r="A339" s="58" t="s">
        <v>386</v>
      </c>
      <c r="B339" s="593" t="s">
        <v>585</v>
      </c>
      <c r="C339" s="289"/>
      <c r="D339" s="289"/>
      <c r="E339" s="289"/>
      <c r="F339" s="289"/>
      <c r="G339" s="290"/>
      <c r="H339" s="49">
        <v>1.6</v>
      </c>
      <c r="I339" s="800" t="s">
        <v>1349</v>
      </c>
      <c r="J339" s="158"/>
      <c r="L339" s="467">
        <v>51000</v>
      </c>
      <c r="M339" s="1228"/>
      <c r="N339" s="1206"/>
      <c r="O339" s="162"/>
      <c r="P339" s="163">
        <f t="shared" si="82"/>
        <v>0</v>
      </c>
      <c r="Q339" s="163">
        <f t="shared" si="83"/>
        <v>0</v>
      </c>
      <c r="U339" s="214">
        <f t="shared" si="84"/>
        <v>0</v>
      </c>
      <c r="W339" s="1206"/>
      <c r="X339" s="1244"/>
    </row>
    <row r="340" spans="1:26" ht="18" customHeight="1" thickBot="1">
      <c r="A340" s="1489" t="s">
        <v>281</v>
      </c>
      <c r="B340" s="1490"/>
      <c r="C340" s="1490"/>
      <c r="D340" s="1490"/>
      <c r="E340" s="1490"/>
      <c r="F340" s="1490"/>
      <c r="G340" s="1490"/>
      <c r="H340" s="1490"/>
      <c r="I340" s="1490"/>
      <c r="J340" s="1491"/>
      <c r="L340" s="465"/>
      <c r="M340" s="1228"/>
      <c r="N340" s="1206"/>
      <c r="O340" s="179"/>
      <c r="P340" s="179"/>
      <c r="Q340" s="162"/>
      <c r="R340" s="100"/>
      <c r="S340" s="100"/>
      <c r="U340" s="34"/>
      <c r="W340" s="1206"/>
      <c r="X340" s="1244"/>
      <c r="Z340" s="166"/>
    </row>
    <row r="341" spans="1:26" ht="12.75" customHeight="1">
      <c r="A341" s="156" t="s">
        <v>1960</v>
      </c>
      <c r="B341" s="496" t="s">
        <v>585</v>
      </c>
      <c r="C341" s="287"/>
      <c r="D341" s="287"/>
      <c r="E341" s="287"/>
      <c r="F341" s="287"/>
      <c r="G341" s="288"/>
      <c r="H341" s="48">
        <v>0.48</v>
      </c>
      <c r="I341" s="800" t="s">
        <v>1349</v>
      </c>
      <c r="J341" s="160"/>
      <c r="L341" s="467">
        <v>14000</v>
      </c>
      <c r="M341" s="1228"/>
      <c r="N341" s="1206"/>
      <c r="O341" s="162"/>
      <c r="P341" s="163">
        <f t="shared" ref="P341:P346" si="85">IF(OR(U341="",J341=""),0,J341*U341)</f>
        <v>0</v>
      </c>
      <c r="Q341" s="163">
        <f t="shared" ref="Q341:Q346" si="86">IF(OR(V341="",J341=""),0,J341*V341)</f>
        <v>0</v>
      </c>
      <c r="R341" s="34">
        <v>255</v>
      </c>
      <c r="S341" s="34">
        <v>50</v>
      </c>
      <c r="T341" s="34">
        <v>90</v>
      </c>
      <c r="U341" s="214">
        <f>(R341/1000)*(S341/1000)*(T341/1000)</f>
        <v>1.1475000000000001E-3</v>
      </c>
      <c r="V341" s="34">
        <v>0.28000000000000003</v>
      </c>
      <c r="W341" s="1206"/>
      <c r="X341" s="1244"/>
    </row>
    <row r="342" spans="1:26" ht="12.75" customHeight="1">
      <c r="A342" s="58" t="s">
        <v>1961</v>
      </c>
      <c r="B342" s="593" t="s">
        <v>585</v>
      </c>
      <c r="C342" s="289"/>
      <c r="D342" s="289"/>
      <c r="E342" s="289"/>
      <c r="F342" s="289"/>
      <c r="G342" s="290"/>
      <c r="H342" s="49">
        <v>0.4</v>
      </c>
      <c r="I342" s="800" t="s">
        <v>1349</v>
      </c>
      <c r="J342" s="158"/>
      <c r="L342" s="467">
        <v>18000</v>
      </c>
      <c r="M342" s="1228"/>
      <c r="N342" s="1206"/>
      <c r="O342" s="162"/>
      <c r="P342" s="163">
        <f t="shared" si="85"/>
        <v>0</v>
      </c>
      <c r="Q342" s="163">
        <f t="shared" si="86"/>
        <v>0</v>
      </c>
      <c r="R342" s="34">
        <v>290</v>
      </c>
      <c r="S342" s="34">
        <v>105</v>
      </c>
      <c r="T342" s="34">
        <v>100</v>
      </c>
      <c r="U342" s="214">
        <f>(R342/1000)*(S342/1000)*(T342/1000)</f>
        <v>3.045E-3</v>
      </c>
      <c r="V342" s="34">
        <v>0.6</v>
      </c>
      <c r="W342" s="1206"/>
      <c r="X342" s="1244"/>
    </row>
    <row r="343" spans="1:26" ht="12.75" customHeight="1">
      <c r="A343" s="58" t="s">
        <v>1962</v>
      </c>
      <c r="B343" s="593" t="s">
        <v>585</v>
      </c>
      <c r="C343" s="289"/>
      <c r="D343" s="289"/>
      <c r="E343" s="289"/>
      <c r="F343" s="289"/>
      <c r="G343" s="290"/>
      <c r="H343" s="49">
        <v>0.87</v>
      </c>
      <c r="I343" s="800" t="s">
        <v>1349</v>
      </c>
      <c r="J343" s="158"/>
      <c r="L343" s="467">
        <v>31000</v>
      </c>
      <c r="M343" s="1228"/>
      <c r="N343" s="1206"/>
      <c r="O343" s="162"/>
      <c r="P343" s="163">
        <f t="shared" si="85"/>
        <v>0</v>
      </c>
      <c r="Q343" s="163">
        <f t="shared" si="86"/>
        <v>0</v>
      </c>
      <c r="R343" s="34">
        <v>310</v>
      </c>
      <c r="S343" s="34">
        <v>70</v>
      </c>
      <c r="T343" s="34">
        <v>125</v>
      </c>
      <c r="U343" s="214">
        <f>(R343/1000)*(S343/1000)*(T343/1000)</f>
        <v>2.7125000000000001E-3</v>
      </c>
      <c r="V343" s="34">
        <v>0.67</v>
      </c>
      <c r="W343" s="1206"/>
      <c r="X343" s="1244"/>
    </row>
    <row r="344" spans="1:26" ht="12.75" customHeight="1">
      <c r="A344" s="58" t="s">
        <v>1963</v>
      </c>
      <c r="B344" s="593" t="s">
        <v>585</v>
      </c>
      <c r="C344" s="289"/>
      <c r="D344" s="289"/>
      <c r="E344" s="289"/>
      <c r="F344" s="289"/>
      <c r="G344" s="290"/>
      <c r="H344" s="49">
        <v>1.1000000000000001</v>
      </c>
      <c r="I344" s="800" t="s">
        <v>1349</v>
      </c>
      <c r="J344" s="158"/>
      <c r="L344" s="467">
        <v>48000</v>
      </c>
      <c r="M344" s="1228"/>
      <c r="N344" s="1206"/>
      <c r="O344" s="162"/>
      <c r="P344" s="163">
        <f t="shared" si="85"/>
        <v>0</v>
      </c>
      <c r="Q344" s="163">
        <f t="shared" si="86"/>
        <v>0</v>
      </c>
      <c r="R344" s="34">
        <v>350</v>
      </c>
      <c r="S344" s="34">
        <v>180</v>
      </c>
      <c r="T344" s="34">
        <v>170</v>
      </c>
      <c r="U344" s="214">
        <f t="shared" ref="U344:U346" si="87">(R344/1000)*(S344/1000)*(T344/1000)</f>
        <v>1.0710000000000001E-2</v>
      </c>
      <c r="V344" s="34">
        <v>1.5</v>
      </c>
      <c r="W344" s="1206"/>
      <c r="X344" s="1244"/>
    </row>
    <row r="345" spans="1:26" ht="12.75" customHeight="1">
      <c r="A345" s="58" t="s">
        <v>1964</v>
      </c>
      <c r="B345" s="593" t="s">
        <v>585</v>
      </c>
      <c r="C345" s="289"/>
      <c r="D345" s="289"/>
      <c r="E345" s="289"/>
      <c r="F345" s="289"/>
      <c r="G345" s="290"/>
      <c r="H345" s="49">
        <v>1.6</v>
      </c>
      <c r="I345" s="800" t="s">
        <v>1349</v>
      </c>
      <c r="J345" s="158"/>
      <c r="L345" s="467">
        <v>51000</v>
      </c>
      <c r="M345" s="1228"/>
      <c r="N345" s="1206"/>
      <c r="O345" s="162"/>
      <c r="P345" s="163">
        <f t="shared" si="85"/>
        <v>0</v>
      </c>
      <c r="Q345" s="163">
        <f t="shared" si="86"/>
        <v>0</v>
      </c>
      <c r="U345" s="214">
        <f t="shared" si="87"/>
        <v>0</v>
      </c>
      <c r="W345" s="1206"/>
      <c r="X345" s="1244"/>
    </row>
    <row r="346" spans="1:26" ht="12.75" customHeight="1">
      <c r="A346" s="58" t="s">
        <v>1965</v>
      </c>
      <c r="B346" s="593" t="s">
        <v>585</v>
      </c>
      <c r="C346" s="289"/>
      <c r="D346" s="289"/>
      <c r="E346" s="289"/>
      <c r="F346" s="289"/>
      <c r="G346" s="290"/>
      <c r="H346" s="49">
        <v>2.5</v>
      </c>
      <c r="I346" s="800" t="s">
        <v>1349</v>
      </c>
      <c r="J346" s="158"/>
      <c r="L346" s="467">
        <v>64000</v>
      </c>
      <c r="M346" s="1228"/>
      <c r="N346" s="1206"/>
      <c r="O346" s="162"/>
      <c r="P346" s="163">
        <f t="shared" si="85"/>
        <v>0</v>
      </c>
      <c r="Q346" s="163">
        <f t="shared" si="86"/>
        <v>0</v>
      </c>
      <c r="R346" s="34">
        <v>390</v>
      </c>
      <c r="S346" s="34">
        <v>230</v>
      </c>
      <c r="T346" s="34">
        <v>255</v>
      </c>
      <c r="U346" s="214">
        <f t="shared" si="87"/>
        <v>2.2873500000000001E-2</v>
      </c>
      <c r="V346" s="34">
        <v>3.1</v>
      </c>
      <c r="W346" s="1206"/>
      <c r="X346" s="1244"/>
    </row>
    <row r="347" spans="1:26" ht="12.75" customHeight="1" thickBot="1">
      <c r="A347" s="58" t="s">
        <v>1966</v>
      </c>
      <c r="B347" s="593" t="s">
        <v>585</v>
      </c>
      <c r="C347" s="289"/>
      <c r="D347" s="289"/>
      <c r="E347" s="289"/>
      <c r="F347" s="289"/>
      <c r="G347" s="290"/>
      <c r="H347" s="49"/>
      <c r="I347" s="800" t="s">
        <v>1349</v>
      </c>
      <c r="J347" s="158"/>
      <c r="L347" s="467">
        <v>83000</v>
      </c>
      <c r="M347" s="1228"/>
      <c r="N347" s="1206"/>
      <c r="O347" s="162"/>
      <c r="P347" s="163"/>
      <c r="Q347" s="163"/>
      <c r="W347" s="1206"/>
      <c r="X347" s="1244"/>
    </row>
    <row r="348" spans="1:26" ht="18" customHeight="1" thickBot="1">
      <c r="A348" s="1489" t="s">
        <v>570</v>
      </c>
      <c r="B348" s="1490"/>
      <c r="C348" s="1490"/>
      <c r="D348" s="1490"/>
      <c r="E348" s="1490"/>
      <c r="F348" s="1490"/>
      <c r="G348" s="1490"/>
      <c r="H348" s="1490"/>
      <c r="I348" s="1490"/>
      <c r="J348" s="1491"/>
      <c r="L348" s="465"/>
      <c r="M348" s="1228"/>
      <c r="N348" s="1206"/>
      <c r="O348" s="179"/>
      <c r="P348" s="179"/>
      <c r="Q348" s="162"/>
      <c r="R348" s="100"/>
      <c r="S348" s="100"/>
      <c r="U348" s="34"/>
      <c r="W348" s="1206"/>
      <c r="X348" s="1244"/>
      <c r="Z348" s="166"/>
    </row>
    <row r="349" spans="1:26" ht="13.5" customHeight="1">
      <c r="A349" s="209" t="s">
        <v>382</v>
      </c>
      <c r="B349" s="496" t="s">
        <v>151</v>
      </c>
      <c r="C349" s="287"/>
      <c r="D349" s="287"/>
      <c r="E349" s="287"/>
      <c r="F349" s="287"/>
      <c r="G349" s="288"/>
      <c r="H349" s="217">
        <v>1.2</v>
      </c>
      <c r="I349" s="800" t="s">
        <v>1349</v>
      </c>
      <c r="J349" s="160"/>
      <c r="L349" s="467">
        <v>38000</v>
      </c>
      <c r="M349" s="1228"/>
      <c r="N349" s="1206"/>
      <c r="O349" s="162"/>
      <c r="P349" s="163">
        <f>IF(OR(U349="",J349=""),0,J349*U349)</f>
        <v>0</v>
      </c>
      <c r="Q349" s="163">
        <f>IF(OR(V349="",J349=""),0,J349*V349)</f>
        <v>0</v>
      </c>
      <c r="R349" s="34">
        <v>255</v>
      </c>
      <c r="S349" s="34">
        <v>150</v>
      </c>
      <c r="T349" s="34">
        <v>185</v>
      </c>
      <c r="U349" s="214">
        <f>(R349/1000)*(S349/1000)*(T349/1000)</f>
        <v>7.0762500000000001E-3</v>
      </c>
      <c r="V349" s="34">
        <v>1.5</v>
      </c>
      <c r="W349" s="1206"/>
      <c r="X349" s="1244"/>
    </row>
    <row r="350" spans="1:26" ht="13.5" customHeight="1">
      <c r="A350" s="209" t="s">
        <v>383</v>
      </c>
      <c r="B350" s="497" t="s">
        <v>153</v>
      </c>
      <c r="C350" s="289"/>
      <c r="D350" s="289"/>
      <c r="E350" s="289"/>
      <c r="F350" s="289"/>
      <c r="G350" s="290"/>
      <c r="H350" s="218">
        <v>2.4</v>
      </c>
      <c r="I350" s="800" t="s">
        <v>1349</v>
      </c>
      <c r="J350" s="158"/>
      <c r="L350" s="467">
        <v>66000</v>
      </c>
      <c r="M350" s="1228"/>
      <c r="N350" s="1206"/>
      <c r="O350" s="162"/>
      <c r="P350" s="163">
        <f>IF(OR(U350="",J350=""),0,J350*U350)</f>
        <v>0</v>
      </c>
      <c r="Q350" s="163">
        <f>IF(OR(V350="",J350=""),0,J350*V350)</f>
        <v>0</v>
      </c>
      <c r="R350" s="34">
        <v>345</v>
      </c>
      <c r="S350" s="34">
        <v>160</v>
      </c>
      <c r="T350" s="34">
        <v>285</v>
      </c>
      <c r="U350" s="214">
        <f>(R350/1000)*(S350/1000)*(T350/1000)</f>
        <v>1.5731999999999999E-2</v>
      </c>
      <c r="V350" s="34">
        <v>3.4</v>
      </c>
      <c r="W350" s="1206"/>
      <c r="X350" s="1244"/>
    </row>
    <row r="351" spans="1:26" ht="13.5" customHeight="1" thickBot="1">
      <c r="A351" s="210" t="s">
        <v>387</v>
      </c>
      <c r="B351" s="498" t="s">
        <v>155</v>
      </c>
      <c r="C351" s="291"/>
      <c r="D351" s="291"/>
      <c r="E351" s="291"/>
      <c r="F351" s="291"/>
      <c r="G351" s="292"/>
      <c r="H351" s="219">
        <v>4</v>
      </c>
      <c r="I351" s="800" t="s">
        <v>1349</v>
      </c>
      <c r="J351" s="159"/>
      <c r="L351" s="467">
        <v>123000</v>
      </c>
      <c r="M351" s="1228"/>
      <c r="N351" s="1206"/>
      <c r="O351" s="162"/>
      <c r="P351" s="163">
        <f>IF(OR(U351="",J351=""),0,J351*U351)</f>
        <v>0</v>
      </c>
      <c r="Q351" s="163">
        <f>IF(OR(V351="",J351=""),0,J351*V351)</f>
        <v>0</v>
      </c>
      <c r="R351" s="34">
        <v>465</v>
      </c>
      <c r="S351" s="34">
        <v>115</v>
      </c>
      <c r="T351" s="34">
        <v>255</v>
      </c>
      <c r="U351" s="214">
        <f>(R351/1000)*(S351/1000)*(T351/1000)</f>
        <v>1.3636125000000001E-2</v>
      </c>
      <c r="V351" s="34">
        <v>3.4</v>
      </c>
      <c r="W351" s="1206"/>
      <c r="X351" s="1244"/>
    </row>
    <row r="352" spans="1:26" ht="18" customHeight="1" thickBot="1">
      <c r="A352" s="1489" t="s">
        <v>571</v>
      </c>
      <c r="B352" s="1490"/>
      <c r="C352" s="1490"/>
      <c r="D352" s="1490"/>
      <c r="E352" s="1490"/>
      <c r="F352" s="1490"/>
      <c r="G352" s="1490"/>
      <c r="H352" s="1490"/>
      <c r="I352" s="1490"/>
      <c r="J352" s="1491"/>
      <c r="L352" s="465"/>
      <c r="M352" s="1228"/>
      <c r="N352" s="1206"/>
      <c r="O352" s="179"/>
      <c r="P352" s="179"/>
      <c r="Q352" s="162"/>
      <c r="R352" s="100"/>
      <c r="S352" s="100"/>
      <c r="U352" s="34"/>
      <c r="W352" s="1206"/>
      <c r="X352" s="1244"/>
      <c r="Z352" s="166"/>
    </row>
    <row r="353" spans="1:26" ht="13.5" customHeight="1">
      <c r="A353" s="209" t="s">
        <v>443</v>
      </c>
      <c r="B353" s="496" t="s">
        <v>151</v>
      </c>
      <c r="C353" s="287"/>
      <c r="D353" s="287"/>
      <c r="E353" s="287"/>
      <c r="F353" s="287"/>
      <c r="G353" s="231"/>
      <c r="H353" s="217">
        <v>1.8</v>
      </c>
      <c r="I353" s="800" t="s">
        <v>1349</v>
      </c>
      <c r="J353" s="160"/>
      <c r="L353" s="467">
        <v>84000</v>
      </c>
      <c r="M353" s="1228"/>
      <c r="N353" s="1206"/>
      <c r="O353" s="162"/>
      <c r="P353" s="163">
        <f>IF(OR(U353="",J353=""),0,J353*U353)</f>
        <v>0</v>
      </c>
      <c r="Q353" s="163">
        <f>IF(OR(V353="",J353=""),0,J353*V353)</f>
        <v>0</v>
      </c>
      <c r="U353" s="214">
        <f>(R353/1000)*(S353/1000)*(T353/1000)</f>
        <v>0</v>
      </c>
      <c r="V353" s="34">
        <v>2</v>
      </c>
      <c r="W353" s="1206"/>
      <c r="X353" s="1244"/>
    </row>
    <row r="354" spans="1:26" ht="13.5" customHeight="1" thickBot="1">
      <c r="A354" s="209" t="s">
        <v>444</v>
      </c>
      <c r="B354" s="497" t="s">
        <v>153</v>
      </c>
      <c r="C354" s="289"/>
      <c r="D354" s="289"/>
      <c r="E354" s="289"/>
      <c r="F354" s="289"/>
      <c r="G354" s="596"/>
      <c r="H354" s="218">
        <v>3.7</v>
      </c>
      <c r="I354" s="800" t="s">
        <v>1349</v>
      </c>
      <c r="J354" s="158"/>
      <c r="L354" s="467">
        <v>144000</v>
      </c>
      <c r="M354" s="1228"/>
      <c r="N354" s="1206"/>
      <c r="O354" s="162"/>
      <c r="P354" s="163">
        <f>IF(OR(U354="",J354=""),0,J354*U354)</f>
        <v>0</v>
      </c>
      <c r="Q354" s="163">
        <f>IF(OR(V354="",J354=""),0,J354*V354)</f>
        <v>0</v>
      </c>
      <c r="U354" s="214">
        <f>(R354/1000)*(S354/1000)*(T354/1000)</f>
        <v>0</v>
      </c>
      <c r="V354" s="34">
        <v>4.3</v>
      </c>
      <c r="W354" s="1206"/>
      <c r="X354" s="1244"/>
    </row>
    <row r="355" spans="1:26" ht="18" customHeight="1" thickBot="1">
      <c r="A355" s="1489" t="s">
        <v>281</v>
      </c>
      <c r="B355" s="1490"/>
      <c r="C355" s="1490"/>
      <c r="D355" s="1490"/>
      <c r="E355" s="1490"/>
      <c r="F355" s="1490"/>
      <c r="G355" s="1490"/>
      <c r="H355" s="1490"/>
      <c r="I355" s="1490"/>
      <c r="J355" s="1491"/>
      <c r="L355" s="465"/>
      <c r="M355" s="1228"/>
      <c r="N355" s="1206"/>
      <c r="O355" s="179"/>
      <c r="P355" s="179"/>
      <c r="Q355" s="162"/>
      <c r="R355" s="100"/>
      <c r="S355" s="100"/>
      <c r="U355" s="34"/>
      <c r="W355" s="1206"/>
      <c r="X355" s="1244"/>
      <c r="Z355" s="166"/>
    </row>
    <row r="356" spans="1:26" ht="14.25" customHeight="1">
      <c r="A356" s="58" t="s">
        <v>228</v>
      </c>
      <c r="B356" s="593" t="s">
        <v>585</v>
      </c>
      <c r="C356" s="289"/>
      <c r="D356" s="289"/>
      <c r="E356" s="289"/>
      <c r="F356" s="289"/>
      <c r="G356" s="290"/>
      <c r="H356" s="218">
        <v>0.4</v>
      </c>
      <c r="I356" s="800" t="s">
        <v>1349</v>
      </c>
      <c r="J356" s="158"/>
      <c r="L356" s="467">
        <v>18000</v>
      </c>
      <c r="M356" s="1228"/>
      <c r="N356" s="1206"/>
      <c r="O356" s="162"/>
      <c r="P356" s="163">
        <f>IF(OR(U356="",J356=""),0,J356*U356)</f>
        <v>0</v>
      </c>
      <c r="Q356" s="163">
        <f>IF(OR(V356="",J356=""),0,J356*V356)</f>
        <v>0</v>
      </c>
      <c r="R356" s="34">
        <v>280</v>
      </c>
      <c r="S356" s="34">
        <v>50</v>
      </c>
      <c r="T356" s="34">
        <v>95</v>
      </c>
      <c r="U356" s="214">
        <f>(R356/1000)*(S356/1000)*(T356/1000)</f>
        <v>1.3300000000000002E-3</v>
      </c>
      <c r="V356" s="34">
        <v>0.6</v>
      </c>
      <c r="W356" s="1206"/>
      <c r="X356" s="1244"/>
    </row>
    <row r="357" spans="1:26" ht="13.5" customHeight="1" thickBot="1">
      <c r="A357" s="53" t="s">
        <v>150</v>
      </c>
      <c r="B357" s="593" t="s">
        <v>585</v>
      </c>
      <c r="C357" s="499"/>
      <c r="D357" s="499"/>
      <c r="E357" s="499"/>
      <c r="F357" s="499"/>
      <c r="G357" s="500"/>
      <c r="H357" s="495">
        <v>2.1</v>
      </c>
      <c r="I357" s="800" t="s">
        <v>1349</v>
      </c>
      <c r="J357" s="103"/>
      <c r="L357" s="467">
        <v>41000</v>
      </c>
      <c r="M357" s="1228"/>
      <c r="N357" s="1206"/>
      <c r="O357" s="99"/>
      <c r="P357" s="100">
        <f>IF(OR(U357="",J357=""),0,J357*U357)</f>
        <v>0</v>
      </c>
      <c r="Q357" s="100">
        <f>IF(OR(V357="",J357=""),0,J357*V357)</f>
        <v>0</v>
      </c>
      <c r="R357" s="34">
        <v>0.46500000000000002</v>
      </c>
      <c r="S357" s="34">
        <v>0.08</v>
      </c>
      <c r="T357" s="34">
        <v>0.26500000000000001</v>
      </c>
      <c r="U357" s="214">
        <f>R357*S357*T357</f>
        <v>9.8580000000000022E-3</v>
      </c>
      <c r="V357" s="34">
        <v>2.5</v>
      </c>
      <c r="W357" s="1206"/>
      <c r="X357" s="1244"/>
    </row>
    <row r="358" spans="1:26" ht="18" customHeight="1" thickBot="1">
      <c r="A358" s="1489" t="s">
        <v>570</v>
      </c>
      <c r="B358" s="1490"/>
      <c r="C358" s="1490"/>
      <c r="D358" s="1490"/>
      <c r="E358" s="1490"/>
      <c r="F358" s="1490"/>
      <c r="G358" s="1490"/>
      <c r="H358" s="1490"/>
      <c r="I358" s="1490"/>
      <c r="J358" s="1491"/>
      <c r="L358" s="465"/>
      <c r="M358" s="1228"/>
      <c r="N358" s="1206"/>
      <c r="O358" s="179"/>
      <c r="P358" s="179"/>
      <c r="Q358" s="162"/>
      <c r="R358" s="100"/>
      <c r="S358" s="100"/>
      <c r="U358" s="34"/>
      <c r="W358" s="1206"/>
      <c r="X358" s="1244"/>
      <c r="Z358" s="166"/>
    </row>
    <row r="359" spans="1:26" ht="13.5" customHeight="1">
      <c r="A359" s="52" t="s">
        <v>152</v>
      </c>
      <c r="B359" s="508" t="s">
        <v>153</v>
      </c>
      <c r="C359" s="506"/>
      <c r="D359" s="506"/>
      <c r="E359" s="506"/>
      <c r="F359" s="506"/>
      <c r="G359" s="507"/>
      <c r="H359" s="37">
        <v>2.4</v>
      </c>
      <c r="I359" s="800" t="s">
        <v>1349</v>
      </c>
      <c r="J359" s="103"/>
      <c r="L359" s="467">
        <v>54000</v>
      </c>
      <c r="M359" s="1228"/>
      <c r="N359" s="1206"/>
      <c r="O359" s="99"/>
      <c r="P359" s="100">
        <f>IF(OR(U359="",J359=""),0,J359*U359)</f>
        <v>0</v>
      </c>
      <c r="Q359" s="100">
        <f>IF(OR(V359="",J359=""),0,J359*V359)</f>
        <v>0</v>
      </c>
      <c r="R359" s="34">
        <v>345</v>
      </c>
      <c r="S359" s="34">
        <v>160</v>
      </c>
      <c r="T359" s="34">
        <v>285</v>
      </c>
      <c r="U359" s="214">
        <f>(R359/1000)*(S359/1000)*(T359/1000)</f>
        <v>1.5731999999999999E-2</v>
      </c>
      <c r="V359" s="34">
        <v>3.4</v>
      </c>
      <c r="W359" s="1206"/>
      <c r="X359" s="1244"/>
    </row>
    <row r="360" spans="1:26" ht="13.5" customHeight="1">
      <c r="A360" s="209" t="s">
        <v>229</v>
      </c>
      <c r="B360" s="497" t="s">
        <v>153</v>
      </c>
      <c r="C360" s="289"/>
      <c r="D360" s="289"/>
      <c r="E360" s="289"/>
      <c r="F360" s="289"/>
      <c r="G360" s="290"/>
      <c r="H360" s="218">
        <v>2.4</v>
      </c>
      <c r="I360" s="800" t="s">
        <v>1349</v>
      </c>
      <c r="J360" s="158"/>
      <c r="L360" s="467">
        <v>64000</v>
      </c>
      <c r="M360" s="1228"/>
      <c r="N360" s="1206"/>
      <c r="O360" s="99"/>
      <c r="P360" s="100">
        <f>IF(OR(U360="",J360=""),0,J360*U360)</f>
        <v>0</v>
      </c>
      <c r="Q360" s="100">
        <f>IF(OR(V360="",J360=""),0,J360*V360)</f>
        <v>0</v>
      </c>
      <c r="R360" s="34">
        <v>345</v>
      </c>
      <c r="S360" s="34">
        <v>160</v>
      </c>
      <c r="T360" s="34">
        <v>285</v>
      </c>
      <c r="U360" s="214">
        <f>(R360/1000)*(S360/1000)*(T360/1000)</f>
        <v>1.5731999999999999E-2</v>
      </c>
      <c r="V360" s="34">
        <v>3.4</v>
      </c>
      <c r="W360" s="1206"/>
      <c r="X360" s="1244"/>
    </row>
    <row r="361" spans="1:26" ht="13.5" customHeight="1" thickBot="1">
      <c r="A361" s="210" t="s">
        <v>154</v>
      </c>
      <c r="B361" s="498" t="s">
        <v>155</v>
      </c>
      <c r="C361" s="291"/>
      <c r="D361" s="291"/>
      <c r="E361" s="291"/>
      <c r="F361" s="291"/>
      <c r="G361" s="292"/>
      <c r="H361" s="219">
        <v>5.0999999999999996</v>
      </c>
      <c r="I361" s="800" t="s">
        <v>1349</v>
      </c>
      <c r="J361" s="159"/>
      <c r="L361" s="467">
        <v>106000</v>
      </c>
      <c r="M361" s="1228"/>
      <c r="N361" s="1206"/>
      <c r="O361" s="162"/>
      <c r="P361" s="163">
        <v>0</v>
      </c>
      <c r="Q361" s="163">
        <v>0</v>
      </c>
      <c r="R361" s="34">
        <v>465</v>
      </c>
      <c r="S361" s="34">
        <v>175</v>
      </c>
      <c r="T361" s="34">
        <v>265</v>
      </c>
      <c r="U361" s="214">
        <f>(R361/1000)*(S361/1000)*(T361/1000)</f>
        <v>2.1564375E-2</v>
      </c>
      <c r="V361" s="34">
        <v>5.8</v>
      </c>
      <c r="W361" s="1206"/>
      <c r="X361" s="1244"/>
    </row>
    <row r="362" spans="1:26" ht="18" customHeight="1" thickBot="1">
      <c r="A362" s="1489" t="s">
        <v>1066</v>
      </c>
      <c r="B362" s="1490"/>
      <c r="C362" s="1490"/>
      <c r="D362" s="1490"/>
      <c r="E362" s="1490"/>
      <c r="F362" s="1490"/>
      <c r="G362" s="1490"/>
      <c r="H362" s="1490"/>
      <c r="I362" s="1490"/>
      <c r="J362" s="1491"/>
      <c r="L362" s="465"/>
      <c r="M362" s="1228"/>
      <c r="N362" s="1206"/>
      <c r="O362" s="179"/>
      <c r="P362" s="179"/>
      <c r="Q362" s="162"/>
      <c r="R362" s="100"/>
      <c r="S362" s="100"/>
      <c r="U362" s="34"/>
      <c r="W362" s="1206"/>
      <c r="X362" s="1244"/>
      <c r="Z362" s="166"/>
    </row>
    <row r="363" spans="1:26" ht="13.5" customHeight="1">
      <c r="A363" s="712" t="s">
        <v>1031</v>
      </c>
      <c r="B363" s="520" t="s">
        <v>1062</v>
      </c>
      <c r="C363" s="294"/>
      <c r="D363" s="294"/>
      <c r="E363" s="294"/>
      <c r="F363" s="294"/>
      <c r="G363" s="294"/>
      <c r="H363" s="231">
        <v>0.2</v>
      </c>
      <c r="I363" s="800" t="s">
        <v>1349</v>
      </c>
      <c r="J363" s="229"/>
      <c r="L363" s="467">
        <v>9000</v>
      </c>
      <c r="M363" s="1228"/>
      <c r="N363" s="1206"/>
      <c r="O363" s="162"/>
      <c r="P363" s="163">
        <f>IF(OR(U363="",J363=""),0,J363*U363)</f>
        <v>0</v>
      </c>
      <c r="Q363" s="163">
        <f>IF(OR(V363="",J363=""),0,J363*V363)</f>
        <v>0</v>
      </c>
      <c r="R363" s="702">
        <v>257</v>
      </c>
      <c r="S363" s="702">
        <v>127</v>
      </c>
      <c r="T363" s="703">
        <v>107</v>
      </c>
      <c r="U363" s="214">
        <f t="shared" ref="U363:U372" si="88">(R363/1000)*(S363/1000)*(T363/1000)</f>
        <v>3.492373E-3</v>
      </c>
      <c r="V363" s="703">
        <v>0.8</v>
      </c>
      <c r="W363" s="1206"/>
      <c r="X363" s="1244"/>
      <c r="Z363" s="166"/>
    </row>
    <row r="364" spans="1:26" ht="13.5" customHeight="1">
      <c r="A364" s="206" t="s">
        <v>1032</v>
      </c>
      <c r="B364" s="713" t="s">
        <v>1062</v>
      </c>
      <c r="C364" s="714"/>
      <c r="D364" s="714"/>
      <c r="E364" s="714"/>
      <c r="F364" s="714"/>
      <c r="G364" s="714"/>
      <c r="H364" s="45">
        <v>0.8</v>
      </c>
      <c r="I364" s="800" t="s">
        <v>1349</v>
      </c>
      <c r="J364" s="107"/>
      <c r="L364" s="467">
        <v>21000</v>
      </c>
      <c r="M364" s="1228"/>
      <c r="N364" s="1206"/>
      <c r="O364" s="162"/>
      <c r="P364" s="163">
        <f>IF(OR(U364="",J364=""),0,J364*U364)</f>
        <v>0</v>
      </c>
      <c r="Q364" s="163">
        <f>IF(OR(V364="",J364=""),0,J364*V364)</f>
        <v>0</v>
      </c>
      <c r="R364" s="702">
        <v>287</v>
      </c>
      <c r="S364" s="702">
        <v>137</v>
      </c>
      <c r="T364" s="703">
        <v>107</v>
      </c>
      <c r="U364" s="214">
        <f t="shared" si="88"/>
        <v>4.2071330000000001E-3</v>
      </c>
      <c r="V364" s="703">
        <v>1.2</v>
      </c>
      <c r="W364" s="1206"/>
      <c r="X364" s="1244"/>
      <c r="Z364" s="166"/>
    </row>
    <row r="365" spans="1:26" ht="13.5" customHeight="1">
      <c r="A365" s="206" t="s">
        <v>1033</v>
      </c>
      <c r="B365" s="713" t="s">
        <v>1062</v>
      </c>
      <c r="C365" s="714"/>
      <c r="D365" s="714"/>
      <c r="E365" s="714"/>
      <c r="F365" s="714"/>
      <c r="G365" s="714"/>
      <c r="H365" s="45">
        <v>1.3</v>
      </c>
      <c r="I365" s="800" t="s">
        <v>1349</v>
      </c>
      <c r="J365" s="107"/>
      <c r="L365" s="467">
        <v>39000</v>
      </c>
      <c r="M365" s="1228"/>
      <c r="N365" s="1206"/>
      <c r="O365" s="162"/>
      <c r="P365" s="163">
        <f>IF(OR(U365="",J365=""),0,J365*U365)</f>
        <v>0</v>
      </c>
      <c r="Q365" s="163">
        <f>IF(OR(V365="",J365=""),0,J365*V365)</f>
        <v>0</v>
      </c>
      <c r="R365" s="702">
        <v>297</v>
      </c>
      <c r="S365" s="702">
        <v>167</v>
      </c>
      <c r="T365" s="703">
        <v>177</v>
      </c>
      <c r="U365" s="214">
        <f t="shared" si="88"/>
        <v>8.7790229999999986E-3</v>
      </c>
      <c r="V365" s="703">
        <v>1.2</v>
      </c>
      <c r="W365" s="1206"/>
      <c r="X365" s="1244"/>
      <c r="Z365" s="166"/>
    </row>
    <row r="366" spans="1:26" ht="13.5" customHeight="1">
      <c r="A366" s="206" t="s">
        <v>1034</v>
      </c>
      <c r="B366" s="713" t="s">
        <v>1062</v>
      </c>
      <c r="C366" s="714"/>
      <c r="D366" s="714"/>
      <c r="E366" s="714"/>
      <c r="F366" s="714"/>
      <c r="G366" s="714"/>
      <c r="H366" s="45">
        <v>1.7</v>
      </c>
      <c r="I366" s="800" t="s">
        <v>1349</v>
      </c>
      <c r="J366" s="107"/>
      <c r="L366" s="467">
        <v>51000</v>
      </c>
      <c r="M366" s="1228"/>
      <c r="N366" s="1206"/>
      <c r="O366" s="162"/>
      <c r="P366" s="163">
        <f>IF(OR(U366="",J366=""),0,J366*U366)</f>
        <v>0</v>
      </c>
      <c r="Q366" s="163">
        <f>IF(OR(V366="",J366=""),0,J366*V366)</f>
        <v>0</v>
      </c>
      <c r="R366" s="702">
        <v>372</v>
      </c>
      <c r="S366" s="702">
        <v>197</v>
      </c>
      <c r="T366" s="703">
        <v>187</v>
      </c>
      <c r="U366" s="214">
        <f t="shared" si="88"/>
        <v>1.3704108E-2</v>
      </c>
      <c r="V366" s="703">
        <v>2.6</v>
      </c>
      <c r="W366" s="1206"/>
      <c r="X366" s="1244"/>
      <c r="Z366" s="166"/>
    </row>
    <row r="367" spans="1:26" ht="13.5" customHeight="1" thickBot="1">
      <c r="A367" s="157" t="s">
        <v>1035</v>
      </c>
      <c r="B367" s="715" t="s">
        <v>1062</v>
      </c>
      <c r="C367" s="716"/>
      <c r="D367" s="716"/>
      <c r="E367" s="716"/>
      <c r="F367" s="716"/>
      <c r="G367" s="716"/>
      <c r="H367" s="717">
        <v>2.4</v>
      </c>
      <c r="I367" s="800" t="s">
        <v>1349</v>
      </c>
      <c r="J367" s="108"/>
      <c r="L367" s="467">
        <v>75000</v>
      </c>
      <c r="M367" s="1228"/>
      <c r="N367" s="1206"/>
      <c r="O367" s="162"/>
      <c r="P367" s="163">
        <f>IF(OR(U367="",J367=""),0,J367*U367)</f>
        <v>0</v>
      </c>
      <c r="Q367" s="163">
        <f>IF(OR(V367="",J367=""),0,J367*V367)</f>
        <v>0</v>
      </c>
      <c r="R367" s="702">
        <v>432</v>
      </c>
      <c r="S367" s="702">
        <v>222</v>
      </c>
      <c r="T367" s="703">
        <v>227</v>
      </c>
      <c r="U367" s="214">
        <f t="shared" si="88"/>
        <v>2.1770208000000003E-2</v>
      </c>
      <c r="V367" s="703">
        <v>3.8</v>
      </c>
      <c r="W367" s="1206"/>
      <c r="X367" s="1244"/>
      <c r="Z367" s="166"/>
    </row>
    <row r="368" spans="1:26" ht="18" customHeight="1" thickBot="1">
      <c r="A368" s="569" t="s">
        <v>1067</v>
      </c>
      <c r="B368" s="590"/>
      <c r="C368" s="590"/>
      <c r="D368" s="590"/>
      <c r="E368" s="590"/>
      <c r="F368" s="590"/>
      <c r="G368" s="590"/>
      <c r="H368" s="590"/>
      <c r="I368" s="591"/>
      <c r="J368" s="592"/>
      <c r="L368" s="465"/>
      <c r="M368" s="1228"/>
      <c r="N368" s="1206"/>
      <c r="O368" s="179"/>
      <c r="P368" s="179"/>
      <c r="Q368" s="162"/>
      <c r="R368" s="100"/>
      <c r="S368" s="100"/>
      <c r="U368" s="34"/>
      <c r="W368" s="1206"/>
      <c r="X368" s="1244"/>
      <c r="Z368" s="166"/>
    </row>
    <row r="369" spans="1:26" ht="14.25" customHeight="1">
      <c r="A369" s="712" t="s">
        <v>1036</v>
      </c>
      <c r="B369" s="520" t="s">
        <v>1063</v>
      </c>
      <c r="C369" s="294"/>
      <c r="D369" s="294"/>
      <c r="E369" s="294"/>
      <c r="F369" s="294"/>
      <c r="G369" s="294"/>
      <c r="H369" s="231">
        <v>3.5</v>
      </c>
      <c r="I369" s="800" t="s">
        <v>1349</v>
      </c>
      <c r="J369" s="229"/>
      <c r="L369" s="467">
        <v>89000</v>
      </c>
      <c r="M369" s="1228"/>
      <c r="N369" s="1206"/>
      <c r="O369" s="162"/>
      <c r="P369" s="163">
        <f>IF(OR(U369="",J369=""),0,J369*U369)</f>
        <v>0</v>
      </c>
      <c r="Q369" s="163">
        <f>IF(OR(V369="",J369=""),0,J369*V369)</f>
        <v>0</v>
      </c>
      <c r="R369" s="702">
        <v>395</v>
      </c>
      <c r="S369" s="702">
        <v>195</v>
      </c>
      <c r="T369" s="703">
        <v>215</v>
      </c>
      <c r="U369" s="214">
        <f t="shared" si="88"/>
        <v>1.6560375000000002E-2</v>
      </c>
      <c r="V369" s="703">
        <v>3.7</v>
      </c>
      <c r="W369" s="1206"/>
      <c r="X369" s="1244"/>
      <c r="Z369" s="166"/>
    </row>
    <row r="370" spans="1:26" ht="14.25" customHeight="1" thickBot="1">
      <c r="A370" s="206" t="s">
        <v>1037</v>
      </c>
      <c r="B370" s="713" t="s">
        <v>1064</v>
      </c>
      <c r="C370" s="714"/>
      <c r="D370" s="714"/>
      <c r="E370" s="714"/>
      <c r="F370" s="714"/>
      <c r="G370" s="714"/>
      <c r="H370" s="45">
        <v>4.9000000000000004</v>
      </c>
      <c r="I370" s="800" t="s">
        <v>1349</v>
      </c>
      <c r="J370" s="107"/>
      <c r="L370" s="467">
        <v>163000</v>
      </c>
      <c r="M370" s="1228"/>
      <c r="N370" s="1206"/>
      <c r="O370" s="162"/>
      <c r="P370" s="163">
        <f>IF(OR(U370="",J370=""),0,J370*U370)</f>
        <v>0</v>
      </c>
      <c r="Q370" s="163">
        <f>IF(OR(V370="",J370=""),0,J370*V370)</f>
        <v>0</v>
      </c>
      <c r="R370" s="702">
        <v>475</v>
      </c>
      <c r="S370" s="702">
        <v>165</v>
      </c>
      <c r="T370" s="703">
        <v>385</v>
      </c>
      <c r="U370" s="214">
        <f t="shared" si="88"/>
        <v>3.0174375E-2</v>
      </c>
      <c r="V370" s="703">
        <v>6.1</v>
      </c>
      <c r="W370" s="1206"/>
      <c r="X370" s="1244"/>
      <c r="Z370" s="166"/>
    </row>
    <row r="371" spans="1:26" ht="18" customHeight="1" thickBot="1">
      <c r="A371" s="1489" t="s">
        <v>884</v>
      </c>
      <c r="B371" s="1490"/>
      <c r="C371" s="1490"/>
      <c r="D371" s="1490"/>
      <c r="E371" s="1490"/>
      <c r="F371" s="1490"/>
      <c r="G371" s="1490"/>
      <c r="H371" s="1490"/>
      <c r="I371" s="1490"/>
      <c r="J371" s="1491"/>
      <c r="L371" s="465"/>
      <c r="M371" s="1228"/>
      <c r="N371" s="1206"/>
      <c r="O371" s="162"/>
      <c r="P371" s="163"/>
      <c r="Q371" s="163"/>
      <c r="W371" s="1206"/>
      <c r="X371" s="1244"/>
    </row>
    <row r="372" spans="1:26" ht="15" customHeight="1">
      <c r="A372" s="70" t="s">
        <v>233</v>
      </c>
      <c r="B372" s="293" t="s">
        <v>234</v>
      </c>
      <c r="C372" s="289"/>
      <c r="D372" s="289"/>
      <c r="E372" s="289"/>
      <c r="F372" s="289"/>
      <c r="G372" s="596" t="s">
        <v>592</v>
      </c>
      <c r="H372" s="632">
        <v>0.2</v>
      </c>
      <c r="I372" s="800" t="s">
        <v>1349</v>
      </c>
      <c r="J372" s="158"/>
      <c r="L372" s="467">
        <v>5900</v>
      </c>
      <c r="M372" s="1228"/>
      <c r="N372" s="1206"/>
      <c r="O372" s="162"/>
      <c r="P372" s="163">
        <f t="shared" ref="P372:P379" si="89">IF(OR(U372="",J372=""),0,J372*U372)</f>
        <v>0</v>
      </c>
      <c r="Q372" s="163">
        <f t="shared" ref="Q372:Q380" si="90">IF(OR(V372="",J372=""),0,J372*V372)</f>
        <v>0</v>
      </c>
      <c r="R372" s="34">
        <v>190</v>
      </c>
      <c r="S372" s="34">
        <v>87</v>
      </c>
      <c r="T372" s="34">
        <v>150</v>
      </c>
      <c r="U372" s="214">
        <f t="shared" si="88"/>
        <v>2.4794999999999999E-3</v>
      </c>
      <c r="V372" s="34">
        <v>0.25</v>
      </c>
      <c r="W372" s="1206"/>
      <c r="X372" s="1244"/>
    </row>
    <row r="373" spans="1:26" ht="15" customHeight="1">
      <c r="A373" s="70" t="s">
        <v>445</v>
      </c>
      <c r="B373" s="293" t="s">
        <v>234</v>
      </c>
      <c r="C373" s="289"/>
      <c r="D373" s="289"/>
      <c r="E373" s="289"/>
      <c r="F373" s="289"/>
      <c r="G373" s="596" t="s">
        <v>588</v>
      </c>
      <c r="H373" s="632">
        <v>0.2</v>
      </c>
      <c r="I373" s="800" t="s">
        <v>1349</v>
      </c>
      <c r="J373" s="158"/>
      <c r="L373" s="467">
        <v>13900</v>
      </c>
      <c r="M373" s="1228"/>
      <c r="N373" s="1206"/>
      <c r="O373" s="162"/>
      <c r="P373" s="163">
        <f t="shared" si="89"/>
        <v>0</v>
      </c>
      <c r="Q373" s="163">
        <f t="shared" si="90"/>
        <v>0</v>
      </c>
      <c r="R373" s="34">
        <v>190</v>
      </c>
      <c r="S373" s="34">
        <v>150</v>
      </c>
      <c r="T373" s="34">
        <v>47</v>
      </c>
      <c r="U373" s="214">
        <f t="shared" ref="U373:U390" si="91">(R373/1000)*(S373/1000)*(T373/1000)</f>
        <v>1.3395E-3</v>
      </c>
      <c r="V373" s="34">
        <v>0.25</v>
      </c>
      <c r="W373" s="1206"/>
      <c r="X373" s="1244"/>
    </row>
    <row r="374" spans="1:26" ht="27.75" customHeight="1">
      <c r="A374" s="61" t="s">
        <v>148</v>
      </c>
      <c r="B374" s="1505" t="s">
        <v>897</v>
      </c>
      <c r="C374" s="1506"/>
      <c r="D374" s="1506"/>
      <c r="E374" s="1506"/>
      <c r="F374" s="1507"/>
      <c r="G374" s="596" t="s">
        <v>588</v>
      </c>
      <c r="H374" s="37">
        <v>0.2</v>
      </c>
      <c r="I374" s="800" t="s">
        <v>1349</v>
      </c>
      <c r="J374" s="158"/>
      <c r="L374" s="467">
        <v>29000</v>
      </c>
      <c r="M374" s="1228"/>
      <c r="N374" s="1206"/>
      <c r="O374" s="162"/>
      <c r="P374" s="163">
        <f t="shared" si="89"/>
        <v>0</v>
      </c>
      <c r="Q374" s="163">
        <f t="shared" si="90"/>
        <v>0</v>
      </c>
      <c r="R374" s="34">
        <v>200</v>
      </c>
      <c r="S374" s="34">
        <v>55</v>
      </c>
      <c r="T374" s="34">
        <v>145</v>
      </c>
      <c r="U374" s="214">
        <f t="shared" si="91"/>
        <v>1.5950000000000001E-3</v>
      </c>
      <c r="V374" s="34">
        <v>0.25</v>
      </c>
      <c r="W374" s="1206"/>
      <c r="X374" s="1244"/>
    </row>
    <row r="375" spans="1:26" ht="41.25" customHeight="1">
      <c r="A375" s="61" t="s">
        <v>2184</v>
      </c>
      <c r="B375" s="1503" t="s">
        <v>2185</v>
      </c>
      <c r="C375" s="1504"/>
      <c r="D375" s="1504"/>
      <c r="E375" s="1504"/>
      <c r="F375" s="1504"/>
      <c r="G375" s="596" t="s">
        <v>2186</v>
      </c>
      <c r="H375" s="37">
        <v>0.5</v>
      </c>
      <c r="I375" s="800" t="s">
        <v>1349</v>
      </c>
      <c r="J375" s="158"/>
      <c r="L375" s="467">
        <v>307000</v>
      </c>
      <c r="M375" s="1228"/>
      <c r="N375" s="1206"/>
      <c r="O375" s="162"/>
      <c r="P375" s="163">
        <f t="shared" si="89"/>
        <v>0</v>
      </c>
      <c r="Q375" s="163">
        <f t="shared" si="90"/>
        <v>0</v>
      </c>
      <c r="R375" s="34">
        <v>295</v>
      </c>
      <c r="S375" s="34">
        <v>140</v>
      </c>
      <c r="T375" s="34">
        <v>60</v>
      </c>
      <c r="U375" s="214">
        <f t="shared" si="91"/>
        <v>2.4780000000000002E-3</v>
      </c>
      <c r="V375" s="34">
        <v>0.8</v>
      </c>
      <c r="W375" s="1206"/>
      <c r="X375" s="1244"/>
    </row>
    <row r="376" spans="1:26" ht="38.25" customHeight="1">
      <c r="A376" s="61" t="s">
        <v>388</v>
      </c>
      <c r="B376" s="1500" t="s">
        <v>1029</v>
      </c>
      <c r="C376" s="1501"/>
      <c r="D376" s="1501"/>
      <c r="E376" s="1501"/>
      <c r="F376" s="1501"/>
      <c r="G376" s="596" t="s">
        <v>593</v>
      </c>
      <c r="H376" s="37">
        <v>0.57999999999999996</v>
      </c>
      <c r="I376" s="800" t="s">
        <v>1349</v>
      </c>
      <c r="J376" s="158"/>
      <c r="L376" s="467">
        <v>109000</v>
      </c>
      <c r="M376" s="1228"/>
      <c r="N376" s="1206"/>
      <c r="O376" s="162"/>
      <c r="P376" s="163">
        <f t="shared" si="89"/>
        <v>0</v>
      </c>
      <c r="Q376" s="163">
        <f t="shared" si="90"/>
        <v>0</v>
      </c>
      <c r="R376" s="34">
        <v>265</v>
      </c>
      <c r="S376" s="34">
        <v>135</v>
      </c>
      <c r="T376" s="34">
        <v>95</v>
      </c>
      <c r="U376" s="214">
        <f t="shared" si="91"/>
        <v>3.3986250000000002E-3</v>
      </c>
      <c r="V376" s="34">
        <v>0.87</v>
      </c>
      <c r="W376" s="1206"/>
      <c r="X376" s="1244"/>
    </row>
    <row r="377" spans="1:26" ht="55.5" customHeight="1">
      <c r="A377" s="61" t="s">
        <v>1028</v>
      </c>
      <c r="B377" s="1503" t="s">
        <v>1401</v>
      </c>
      <c r="C377" s="1504"/>
      <c r="D377" s="1504"/>
      <c r="E377" s="1504"/>
      <c r="F377" s="1504"/>
      <c r="G377" s="596" t="s">
        <v>593</v>
      </c>
      <c r="H377" s="37">
        <v>0.53</v>
      </c>
      <c r="I377" s="800" t="s">
        <v>1349</v>
      </c>
      <c r="J377" s="158"/>
      <c r="L377" s="467">
        <v>114000</v>
      </c>
      <c r="M377" s="1228"/>
      <c r="N377" s="1206"/>
      <c r="O377" s="162"/>
      <c r="P377" s="163">
        <f t="shared" si="89"/>
        <v>0</v>
      </c>
      <c r="Q377" s="163">
        <f t="shared" si="90"/>
        <v>0</v>
      </c>
      <c r="R377" s="703">
        <v>265</v>
      </c>
      <c r="S377" s="703">
        <v>135</v>
      </c>
      <c r="T377" s="703">
        <v>95</v>
      </c>
      <c r="U377" s="214">
        <f t="shared" ref="U377" si="92">(R377/1000)*(S377/1000)*(T377/1000)</f>
        <v>3.3986250000000002E-3</v>
      </c>
      <c r="V377" s="703">
        <v>0.87</v>
      </c>
      <c r="W377" s="1206"/>
      <c r="X377" s="1244"/>
    </row>
    <row r="378" spans="1:26" ht="39.75" customHeight="1">
      <c r="A378" s="61" t="s">
        <v>442</v>
      </c>
      <c r="B378" s="1500" t="s">
        <v>1398</v>
      </c>
      <c r="C378" s="1501"/>
      <c r="D378" s="1501"/>
      <c r="E378" s="1501"/>
      <c r="F378" s="1501"/>
      <c r="G378" s="596" t="s">
        <v>594</v>
      </c>
      <c r="H378" s="37">
        <v>0.5</v>
      </c>
      <c r="I378" s="800" t="s">
        <v>1349</v>
      </c>
      <c r="J378" s="158"/>
      <c r="L378" s="467">
        <v>389000</v>
      </c>
      <c r="M378" s="1228"/>
      <c r="N378" s="1206"/>
      <c r="O378" s="162"/>
      <c r="P378" s="163">
        <f t="shared" si="89"/>
        <v>0</v>
      </c>
      <c r="Q378" s="163">
        <f t="shared" si="90"/>
        <v>0</v>
      </c>
      <c r="R378" s="34">
        <v>300</v>
      </c>
      <c r="S378" s="34">
        <v>165</v>
      </c>
      <c r="T378" s="34">
        <v>50</v>
      </c>
      <c r="U378" s="214">
        <f t="shared" si="91"/>
        <v>2.4750000000000002E-3</v>
      </c>
      <c r="V378" s="34">
        <v>0.8</v>
      </c>
      <c r="W378" s="1206"/>
      <c r="X378" s="1244"/>
    </row>
    <row r="379" spans="1:26" ht="35.25" customHeight="1">
      <c r="A379" s="61" t="s">
        <v>857</v>
      </c>
      <c r="B379" s="1500" t="s">
        <v>1399</v>
      </c>
      <c r="C379" s="1501"/>
      <c r="D379" s="1501"/>
      <c r="E379" s="1501"/>
      <c r="F379" s="1501"/>
      <c r="G379" s="596" t="s">
        <v>595</v>
      </c>
      <c r="H379" s="37">
        <v>0.83</v>
      </c>
      <c r="I379" s="800" t="s">
        <v>1349</v>
      </c>
      <c r="J379" s="158"/>
      <c r="L379" s="467">
        <v>1294000</v>
      </c>
      <c r="M379" s="1228"/>
      <c r="N379" s="1206"/>
      <c r="O379" s="162"/>
      <c r="P379" s="163">
        <f t="shared" si="89"/>
        <v>0</v>
      </c>
      <c r="Q379" s="163">
        <f t="shared" si="90"/>
        <v>0</v>
      </c>
      <c r="R379" s="34">
        <v>365</v>
      </c>
      <c r="S379" s="34">
        <v>255</v>
      </c>
      <c r="T379" s="34">
        <v>115</v>
      </c>
      <c r="U379" s="214">
        <f t="shared" ref="U379:U380" si="93">(R379/1000)*(S379/1000)*(T379/1000)</f>
        <v>1.0703625000000001E-2</v>
      </c>
      <c r="V379" s="34">
        <v>1.8</v>
      </c>
      <c r="W379" s="1206"/>
      <c r="X379" s="1244"/>
    </row>
    <row r="380" spans="1:26" ht="35.25" customHeight="1">
      <c r="A380" s="61" t="s">
        <v>1862</v>
      </c>
      <c r="B380" s="1500" t="s">
        <v>1864</v>
      </c>
      <c r="C380" s="1501"/>
      <c r="D380" s="1501"/>
      <c r="E380" s="1501"/>
      <c r="F380" s="1501"/>
      <c r="G380" s="596" t="s">
        <v>1863</v>
      </c>
      <c r="H380" s="37">
        <v>0.5</v>
      </c>
      <c r="I380" s="800" t="s">
        <v>1349</v>
      </c>
      <c r="J380" s="158"/>
      <c r="L380" s="467">
        <v>348000</v>
      </c>
      <c r="M380" s="1228"/>
      <c r="N380" s="1206"/>
      <c r="O380" s="162"/>
      <c r="P380" s="163"/>
      <c r="Q380" s="163">
        <f t="shared" si="90"/>
        <v>0</v>
      </c>
      <c r="R380" s="34">
        <v>300</v>
      </c>
      <c r="S380" s="34">
        <v>165</v>
      </c>
      <c r="T380" s="34">
        <v>50</v>
      </c>
      <c r="U380" s="214">
        <f t="shared" si="93"/>
        <v>2.4750000000000002E-3</v>
      </c>
      <c r="V380" s="34">
        <v>0.8</v>
      </c>
      <c r="W380" s="1206"/>
      <c r="X380" s="1244"/>
    </row>
    <row r="381" spans="1:26" ht="19.5" customHeight="1">
      <c r="A381" s="61" t="s">
        <v>903</v>
      </c>
      <c r="B381" s="655" t="s">
        <v>1400</v>
      </c>
      <c r="C381" s="654"/>
      <c r="D381" s="654"/>
      <c r="E381" s="654"/>
      <c r="F381" s="654"/>
      <c r="G381" s="596"/>
      <c r="H381" s="37"/>
      <c r="I381" s="800" t="s">
        <v>1349</v>
      </c>
      <c r="J381" s="158"/>
      <c r="L381" s="467">
        <v>85000</v>
      </c>
      <c r="M381" s="1228"/>
      <c r="N381" s="1206"/>
      <c r="O381" s="162"/>
      <c r="P381" s="163"/>
      <c r="Q381" s="163"/>
      <c r="W381" s="1206"/>
      <c r="X381" s="1244"/>
    </row>
    <row r="382" spans="1:26" ht="18.75" customHeight="1">
      <c r="A382" s="61" t="s">
        <v>1367</v>
      </c>
      <c r="B382" s="1500" t="s">
        <v>885</v>
      </c>
      <c r="C382" s="1501"/>
      <c r="D382" s="1501"/>
      <c r="E382" s="1501"/>
      <c r="F382" s="1502"/>
      <c r="G382" s="596"/>
      <c r="H382" s="37"/>
      <c r="I382" s="800" t="s">
        <v>1349</v>
      </c>
      <c r="J382" s="158"/>
      <c r="L382" s="467">
        <v>123000</v>
      </c>
      <c r="M382" s="1228"/>
      <c r="N382" s="1206"/>
      <c r="O382" s="162"/>
      <c r="P382" s="163">
        <f>IF(OR(U382="",J382=""),0,J382*U382)</f>
        <v>0</v>
      </c>
      <c r="Q382" s="163">
        <f>IF(OR(V382="",J382=""),0,J382*V382)</f>
        <v>0</v>
      </c>
      <c r="U382" s="214">
        <f t="shared" si="91"/>
        <v>0</v>
      </c>
      <c r="W382" s="1206"/>
      <c r="X382" s="1244"/>
    </row>
    <row r="383" spans="1:26" ht="15" customHeight="1">
      <c r="A383" s="62" t="s">
        <v>160</v>
      </c>
      <c r="B383" s="293" t="s">
        <v>4</v>
      </c>
      <c r="C383" s="289"/>
      <c r="D383" s="289"/>
      <c r="E383" s="289"/>
      <c r="F383" s="289"/>
      <c r="G383" s="596" t="s">
        <v>590</v>
      </c>
      <c r="H383" s="37">
        <v>0.1</v>
      </c>
      <c r="I383" s="800" t="s">
        <v>1349</v>
      </c>
      <c r="J383" s="158"/>
      <c r="L383" s="467">
        <v>25000</v>
      </c>
      <c r="M383" s="1228"/>
      <c r="N383" s="1206"/>
      <c r="O383" s="162"/>
      <c r="P383" s="163">
        <f>IF(OR(U383="",J383=""),0,J383*U383)</f>
        <v>0</v>
      </c>
      <c r="Q383" s="163">
        <f>IF(OR(V383="",J383=""),0,J383*V383)</f>
        <v>0</v>
      </c>
      <c r="R383" s="34">
        <v>235</v>
      </c>
      <c r="S383" s="34">
        <v>90</v>
      </c>
      <c r="T383" s="34">
        <v>160</v>
      </c>
      <c r="U383" s="214">
        <f t="shared" si="91"/>
        <v>3.3839999999999999E-3</v>
      </c>
      <c r="V383" s="34">
        <v>0.2</v>
      </c>
      <c r="W383" s="1206"/>
      <c r="X383" s="1244"/>
    </row>
    <row r="384" spans="1:26" ht="27.75" customHeight="1">
      <c r="A384" s="62" t="s">
        <v>870</v>
      </c>
      <c r="B384" s="1505" t="s">
        <v>875</v>
      </c>
      <c r="C384" s="1506"/>
      <c r="D384" s="1506"/>
      <c r="E384" s="1506"/>
      <c r="F384" s="1507"/>
      <c r="G384" s="596" t="s">
        <v>871</v>
      </c>
      <c r="H384" s="37">
        <v>0.1</v>
      </c>
      <c r="I384" s="800" t="s">
        <v>1349</v>
      </c>
      <c r="J384" s="158"/>
      <c r="L384" s="467">
        <v>25000</v>
      </c>
      <c r="M384" s="1228"/>
      <c r="N384" s="1206"/>
      <c r="O384" s="162"/>
      <c r="P384" s="163">
        <f>IF(OR(U384="",J384=""),0,J384*U384)</f>
        <v>0</v>
      </c>
      <c r="Q384" s="163">
        <f>IF(OR(V384="",J384=""),0,J384*V384)</f>
        <v>0</v>
      </c>
      <c r="U384" s="214">
        <f t="shared" si="91"/>
        <v>0</v>
      </c>
      <c r="W384" s="1206"/>
      <c r="X384" s="1244"/>
    </row>
    <row r="385" spans="1:24" ht="25.5" customHeight="1">
      <c r="A385" s="167" t="s">
        <v>158</v>
      </c>
      <c r="B385" s="1505" t="s">
        <v>349</v>
      </c>
      <c r="C385" s="1506"/>
      <c r="D385" s="1506"/>
      <c r="E385" s="1506"/>
      <c r="F385" s="1506"/>
      <c r="G385" s="596" t="s">
        <v>597</v>
      </c>
      <c r="H385" s="704">
        <v>0.1</v>
      </c>
      <c r="I385" s="800" t="s">
        <v>1349</v>
      </c>
      <c r="J385" s="184"/>
      <c r="L385" s="467">
        <v>49000</v>
      </c>
      <c r="M385" s="1228"/>
      <c r="N385" s="1206"/>
      <c r="O385" s="162"/>
      <c r="P385" s="163">
        <f>IF(OR(U385="",J385=""),0,J385*U385)</f>
        <v>0</v>
      </c>
      <c r="Q385" s="163">
        <f>IF(OR(V385="",J385=""),0,J385*V385)</f>
        <v>0</v>
      </c>
      <c r="R385" s="34">
        <v>145</v>
      </c>
      <c r="S385" s="34">
        <v>145</v>
      </c>
      <c r="T385" s="34">
        <v>55</v>
      </c>
      <c r="U385" s="214">
        <f t="shared" si="91"/>
        <v>1.1563749999999999E-3</v>
      </c>
      <c r="V385" s="34">
        <v>0.2</v>
      </c>
      <c r="W385" s="1206"/>
      <c r="X385" s="1244"/>
    </row>
    <row r="386" spans="1:24" ht="25.5" customHeight="1">
      <c r="A386" s="62" t="s">
        <v>1339</v>
      </c>
      <c r="B386" s="1505" t="s">
        <v>2120</v>
      </c>
      <c r="C386" s="1506"/>
      <c r="D386" s="1506"/>
      <c r="E386" s="1506"/>
      <c r="F386" s="1507"/>
      <c r="G386" s="596" t="s">
        <v>871</v>
      </c>
      <c r="H386" s="704">
        <v>0.1</v>
      </c>
      <c r="I386" s="800" t="s">
        <v>1349</v>
      </c>
      <c r="J386" s="184"/>
      <c r="L386" s="467">
        <v>21000</v>
      </c>
      <c r="M386" s="1228"/>
      <c r="N386" s="1206"/>
      <c r="O386" s="162"/>
      <c r="P386" s="163"/>
      <c r="Q386" s="163"/>
      <c r="W386" s="1206"/>
      <c r="X386" s="1244"/>
    </row>
    <row r="387" spans="1:24" ht="25.5" customHeight="1">
      <c r="A387" s="167" t="s">
        <v>1340</v>
      </c>
      <c r="B387" s="1505" t="s">
        <v>875</v>
      </c>
      <c r="C387" s="1506"/>
      <c r="D387" s="1506"/>
      <c r="E387" s="1506"/>
      <c r="F387" s="1507"/>
      <c r="G387" s="596" t="s">
        <v>597</v>
      </c>
      <c r="H387" s="704">
        <v>0.1</v>
      </c>
      <c r="I387" s="800" t="s">
        <v>1349</v>
      </c>
      <c r="J387" s="184"/>
      <c r="L387" s="467">
        <v>29000</v>
      </c>
      <c r="M387" s="1228"/>
      <c r="N387" s="1206"/>
      <c r="O387" s="162"/>
      <c r="P387" s="163"/>
      <c r="Q387" s="163"/>
      <c r="W387" s="1206"/>
      <c r="X387" s="1244"/>
    </row>
    <row r="388" spans="1:24" ht="25.5" customHeight="1">
      <c r="A388" s="167" t="s">
        <v>1483</v>
      </c>
      <c r="B388" s="1505" t="s">
        <v>2121</v>
      </c>
      <c r="C388" s="1506"/>
      <c r="D388" s="1506"/>
      <c r="E388" s="1506"/>
      <c r="F388" s="1507"/>
      <c r="G388" s="596" t="s">
        <v>1484</v>
      </c>
      <c r="H388" s="704">
        <v>0.1</v>
      </c>
      <c r="I388" s="800" t="s">
        <v>1349</v>
      </c>
      <c r="J388" s="184"/>
      <c r="L388" s="467">
        <v>38000</v>
      </c>
      <c r="M388" s="1228"/>
      <c r="N388" s="1206"/>
      <c r="O388" s="162"/>
      <c r="P388" s="163">
        <f>IF(OR(U388="",J388=""),0,J388*U388)</f>
        <v>0</v>
      </c>
      <c r="Q388" s="163">
        <f>IF(OR(V388="",J388=""),0,J388*V388)</f>
        <v>0</v>
      </c>
      <c r="R388" s="34">
        <v>145</v>
      </c>
      <c r="S388" s="34">
        <v>145</v>
      </c>
      <c r="T388" s="34">
        <v>55</v>
      </c>
      <c r="U388" s="214">
        <f t="shared" ref="U388" si="94">(R388/1000)*(S388/1000)*(T388/1000)</f>
        <v>1.1563749999999999E-3</v>
      </c>
      <c r="V388" s="34">
        <v>0.2</v>
      </c>
      <c r="W388" s="1206"/>
      <c r="X388" s="1244"/>
    </row>
    <row r="389" spans="1:24" ht="36" customHeight="1">
      <c r="A389" s="167" t="s">
        <v>1974</v>
      </c>
      <c r="B389" s="1500" t="s">
        <v>1973</v>
      </c>
      <c r="C389" s="1501"/>
      <c r="D389" s="1501"/>
      <c r="E389" s="1501"/>
      <c r="F389" s="1502"/>
      <c r="G389" s="596" t="s">
        <v>1975</v>
      </c>
      <c r="H389" s="704">
        <v>0.8</v>
      </c>
      <c r="I389" s="800" t="s">
        <v>1349</v>
      </c>
      <c r="J389" s="184"/>
      <c r="L389" s="467">
        <v>9900</v>
      </c>
      <c r="M389" s="1228"/>
      <c r="N389" s="1206"/>
      <c r="O389" s="162"/>
      <c r="P389" s="163">
        <f>IF(OR(U389="",J389=""),0,J389*U389)</f>
        <v>0</v>
      </c>
      <c r="Q389" s="163">
        <f>IF(OR(V389="",J389=""),0,J389*V389)</f>
        <v>0</v>
      </c>
      <c r="R389" s="34">
        <v>102</v>
      </c>
      <c r="S389" s="34">
        <v>75</v>
      </c>
      <c r="T389" s="34">
        <v>15</v>
      </c>
      <c r="U389" s="214">
        <f t="shared" ref="U389" si="95">(R389/1000)*(S389/1000)*(T389/1000)</f>
        <v>1.1474999999999998E-4</v>
      </c>
      <c r="V389" s="34">
        <v>0.2</v>
      </c>
      <c r="W389" s="1206"/>
      <c r="X389" s="1244"/>
    </row>
    <row r="390" spans="1:24" ht="28.5" customHeight="1" thickBot="1">
      <c r="A390" s="167" t="s">
        <v>496</v>
      </c>
      <c r="B390" s="1535" t="s">
        <v>497</v>
      </c>
      <c r="C390" s="1536"/>
      <c r="D390" s="1536"/>
      <c r="E390" s="1536"/>
      <c r="F390" s="1537"/>
      <c r="G390" s="596" t="s">
        <v>598</v>
      </c>
      <c r="H390" s="704">
        <v>1.1000000000000001</v>
      </c>
      <c r="I390" s="800" t="s">
        <v>1349</v>
      </c>
      <c r="J390" s="184"/>
      <c r="L390" s="467">
        <v>48000</v>
      </c>
      <c r="M390" s="1228"/>
      <c r="N390" s="1206"/>
      <c r="O390" s="162"/>
      <c r="P390" s="163">
        <f>IF(OR(U390="",J390=""),0,J390*U390)</f>
        <v>0</v>
      </c>
      <c r="Q390" s="163">
        <f>IF(OR(V390="",J390=""),0,J390*V390)</f>
        <v>0</v>
      </c>
      <c r="R390" s="34">
        <v>224</v>
      </c>
      <c r="S390" s="34">
        <v>194</v>
      </c>
      <c r="T390" s="34">
        <v>95</v>
      </c>
      <c r="U390" s="214">
        <f t="shared" si="91"/>
        <v>4.1283200000000004E-3</v>
      </c>
      <c r="V390" s="34">
        <v>1.5</v>
      </c>
      <c r="W390" s="1206"/>
      <c r="X390" s="1244"/>
    </row>
    <row r="391" spans="1:24" ht="18" customHeight="1" thickBot="1">
      <c r="A391" s="1465" t="s">
        <v>1396</v>
      </c>
      <c r="B391" s="1466"/>
      <c r="C391" s="1466"/>
      <c r="D391" s="1466"/>
      <c r="E391" s="1466"/>
      <c r="F391" s="1466"/>
      <c r="G391" s="1466"/>
      <c r="H391" s="1466"/>
      <c r="I391" s="1466"/>
      <c r="J391" s="1467"/>
      <c r="L391" s="465"/>
      <c r="M391" s="1228"/>
      <c r="N391" s="1206"/>
      <c r="O391" s="162"/>
      <c r="P391" s="163"/>
      <c r="Q391" s="163"/>
      <c r="W391" s="1206"/>
      <c r="X391" s="1244"/>
    </row>
    <row r="392" spans="1:24" ht="26.25" customHeight="1">
      <c r="A392" s="118" t="s">
        <v>837</v>
      </c>
      <c r="B392" s="1529" t="s">
        <v>840</v>
      </c>
      <c r="C392" s="1530"/>
      <c r="D392" s="1530"/>
      <c r="E392" s="1530"/>
      <c r="F392" s="1531"/>
      <c r="G392" s="596" t="s">
        <v>841</v>
      </c>
      <c r="H392" s="632">
        <v>0.1</v>
      </c>
      <c r="I392" s="800" t="s">
        <v>1349</v>
      </c>
      <c r="J392" s="158"/>
      <c r="L392" s="467">
        <v>9000</v>
      </c>
      <c r="M392" s="1228"/>
      <c r="N392" s="1206"/>
      <c r="O392" s="162"/>
      <c r="P392" s="163">
        <f>IF(OR(U392="",J392=""),0,J392*U392)</f>
        <v>0</v>
      </c>
      <c r="Q392" s="163">
        <f>IF(OR(V392="",J392=""),0,J392*V392)</f>
        <v>0</v>
      </c>
      <c r="R392" s="34">
        <v>155</v>
      </c>
      <c r="S392" s="34">
        <v>70</v>
      </c>
      <c r="T392" s="34">
        <v>25</v>
      </c>
      <c r="U392" s="214">
        <f>(R392/1000)*(S392/1000)*(T392/1000)</f>
        <v>2.7125000000000001E-4</v>
      </c>
      <c r="V392" s="34">
        <v>0.12</v>
      </c>
      <c r="W392" s="1206"/>
      <c r="X392" s="1244"/>
    </row>
    <row r="393" spans="1:24" ht="49.5" customHeight="1">
      <c r="A393" s="118" t="s">
        <v>1178</v>
      </c>
      <c r="B393" s="1500" t="s">
        <v>1054</v>
      </c>
      <c r="C393" s="1501"/>
      <c r="D393" s="1501"/>
      <c r="E393" s="1501"/>
      <c r="F393" s="1502"/>
      <c r="G393" s="596" t="s">
        <v>842</v>
      </c>
      <c r="H393" s="632">
        <v>0.1</v>
      </c>
      <c r="I393" s="800" t="s">
        <v>1349</v>
      </c>
      <c r="J393" s="158"/>
      <c r="L393" s="467">
        <v>10000</v>
      </c>
      <c r="M393" s="1228"/>
      <c r="N393" s="1206"/>
      <c r="O393" s="162"/>
      <c r="P393" s="163">
        <f>IF(OR(U393="",J393=""),0,J393*U393)</f>
        <v>0</v>
      </c>
      <c r="Q393" s="163">
        <f>IF(OR(V393="",J393=""),0,J393*V393)</f>
        <v>0</v>
      </c>
      <c r="R393" s="34">
        <v>205</v>
      </c>
      <c r="S393" s="34">
        <v>120</v>
      </c>
      <c r="T393" s="34">
        <v>52</v>
      </c>
      <c r="U393" s="214">
        <f t="shared" ref="U393" si="96">(R393/1000)*(S393/1000)*(T393/1000)</f>
        <v>1.2791999999999999E-3</v>
      </c>
      <c r="V393" s="34">
        <v>0.12</v>
      </c>
      <c r="W393" s="1206"/>
      <c r="X393" s="1244"/>
    </row>
    <row r="394" spans="1:24" ht="61.7" customHeight="1">
      <c r="A394" s="118" t="s">
        <v>838</v>
      </c>
      <c r="B394" s="1503" t="s">
        <v>844</v>
      </c>
      <c r="C394" s="1504"/>
      <c r="D394" s="1504"/>
      <c r="E394" s="1504"/>
      <c r="F394" s="1538"/>
      <c r="G394" s="596" t="s">
        <v>843</v>
      </c>
      <c r="H394" s="632">
        <v>0.11</v>
      </c>
      <c r="I394" s="800" t="s">
        <v>1349</v>
      </c>
      <c r="J394" s="158"/>
      <c r="L394" s="467">
        <v>20000</v>
      </c>
      <c r="M394" s="1228"/>
      <c r="N394" s="1206"/>
      <c r="O394" s="162"/>
      <c r="P394" s="163">
        <f>IF(OR(U394="",J394=""),0,J394*U394)</f>
        <v>0</v>
      </c>
      <c r="Q394" s="163">
        <f>IF(OR(V394="",J394=""),0,J394*V394)</f>
        <v>0</v>
      </c>
      <c r="R394" s="34">
        <v>140</v>
      </c>
      <c r="S394" s="34">
        <v>110</v>
      </c>
      <c r="T394" s="34">
        <v>60</v>
      </c>
      <c r="U394" s="214">
        <f t="shared" ref="U394:U396" si="97">(R394/1000)*(S394/1000)*(T394/1000)</f>
        <v>9.2400000000000013E-4</v>
      </c>
      <c r="V394" s="34">
        <v>0.22</v>
      </c>
      <c r="W394" s="1206"/>
      <c r="X394" s="1244"/>
    </row>
    <row r="395" spans="1:24" ht="95.25" customHeight="1">
      <c r="A395" s="118" t="s">
        <v>839</v>
      </c>
      <c r="B395" s="1539" t="s">
        <v>1357</v>
      </c>
      <c r="C395" s="1540"/>
      <c r="D395" s="1540"/>
      <c r="E395" s="1540"/>
      <c r="F395" s="1541"/>
      <c r="G395" s="596" t="s">
        <v>588</v>
      </c>
      <c r="H395" s="632">
        <v>0.2</v>
      </c>
      <c r="I395" s="800" t="s">
        <v>1349</v>
      </c>
      <c r="J395" s="158"/>
      <c r="L395" s="467">
        <v>51000</v>
      </c>
      <c r="M395" s="1228"/>
      <c r="N395" s="1206"/>
      <c r="O395" s="162"/>
      <c r="P395" s="163">
        <f>IF(OR(U395="",J395=""),0,J395*U395)</f>
        <v>0</v>
      </c>
      <c r="Q395" s="163">
        <f>IF(OR(V395="",J395=""),0,J395*V395)</f>
        <v>0</v>
      </c>
      <c r="R395" s="34">
        <v>190</v>
      </c>
      <c r="S395" s="34">
        <v>150</v>
      </c>
      <c r="T395" s="34">
        <v>50</v>
      </c>
      <c r="U395" s="214">
        <f t="shared" si="97"/>
        <v>1.4250000000000001E-3</v>
      </c>
      <c r="V395" s="34">
        <v>0.26</v>
      </c>
      <c r="W395" s="1206"/>
      <c r="X395" s="1244"/>
    </row>
    <row r="396" spans="1:24" ht="26.25" customHeight="1" thickBot="1">
      <c r="A396" s="118" t="s">
        <v>873</v>
      </c>
      <c r="B396" s="1539" t="s">
        <v>874</v>
      </c>
      <c r="C396" s="1540"/>
      <c r="D396" s="1540"/>
      <c r="E396" s="1540"/>
      <c r="F396" s="1541"/>
      <c r="G396" s="596"/>
      <c r="H396" s="632"/>
      <c r="I396" s="800" t="s">
        <v>1349</v>
      </c>
      <c r="J396" s="158"/>
      <c r="L396" s="467">
        <v>26000</v>
      </c>
      <c r="M396" s="1228"/>
      <c r="N396" s="1206"/>
      <c r="O396" s="162"/>
      <c r="P396" s="163">
        <f>IF(OR(U396="",J396=""),0,J396*U396)</f>
        <v>0</v>
      </c>
      <c r="Q396" s="163">
        <f>IF(OR(V396="",J396=""),0,J396*V396)</f>
        <v>0</v>
      </c>
      <c r="U396" s="214">
        <f t="shared" si="97"/>
        <v>0</v>
      </c>
      <c r="W396" s="1206"/>
      <c r="X396" s="1244"/>
    </row>
    <row r="397" spans="1:24" ht="18" customHeight="1" thickBot="1">
      <c r="A397" s="1489" t="s">
        <v>149</v>
      </c>
      <c r="B397" s="1490"/>
      <c r="C397" s="1490"/>
      <c r="D397" s="1490"/>
      <c r="E397" s="1490"/>
      <c r="F397" s="1490"/>
      <c r="G397" s="1490"/>
      <c r="H397" s="1490"/>
      <c r="I397" s="1490"/>
      <c r="J397" s="1491"/>
      <c r="L397" s="465"/>
      <c r="M397" s="1228"/>
      <c r="N397" s="1206"/>
      <c r="O397" s="162"/>
      <c r="P397" s="163"/>
      <c r="Q397" s="163"/>
      <c r="W397" s="1206"/>
      <c r="X397" s="1244"/>
    </row>
    <row r="398" spans="1:24" ht="26.25" customHeight="1">
      <c r="A398" s="70" t="s">
        <v>192</v>
      </c>
      <c r="B398" s="1511" t="s">
        <v>612</v>
      </c>
      <c r="C398" s="1512"/>
      <c r="D398" s="1512"/>
      <c r="E398" s="1512"/>
      <c r="F398" s="1513"/>
      <c r="G398" s="231" t="s">
        <v>591</v>
      </c>
      <c r="H398" s="231">
        <v>4</v>
      </c>
      <c r="I398" s="800" t="s">
        <v>1349</v>
      </c>
      <c r="J398" s="183"/>
      <c r="L398" s="467">
        <v>1075000</v>
      </c>
      <c r="M398" s="1228"/>
      <c r="N398" s="1206"/>
      <c r="O398" s="162"/>
      <c r="P398" s="163">
        <f t="shared" ref="P398:P408" si="98">IF(OR(U398="",J398=""),0,J398*U398)</f>
        <v>0</v>
      </c>
      <c r="Q398" s="163">
        <f t="shared" ref="Q398:Q408" si="99">IF(OR(V398="",J398=""),0,J398*V398)</f>
        <v>0</v>
      </c>
      <c r="R398" s="34">
        <v>410</v>
      </c>
      <c r="S398" s="34">
        <v>350</v>
      </c>
      <c r="T398" s="34">
        <v>150</v>
      </c>
      <c r="U398" s="214">
        <f>(R398/1000)*(S398/1000)*(T398/1000)</f>
        <v>2.1524999999999999E-2</v>
      </c>
      <c r="V398" s="34">
        <v>5</v>
      </c>
      <c r="W398" s="1206"/>
      <c r="X398" s="1244"/>
    </row>
    <row r="399" spans="1:24" ht="13.5" customHeight="1">
      <c r="A399" s="70" t="s">
        <v>193</v>
      </c>
      <c r="B399" s="293" t="s">
        <v>613</v>
      </c>
      <c r="C399" s="289"/>
      <c r="D399" s="289"/>
      <c r="E399" s="289"/>
      <c r="F399" s="289"/>
      <c r="G399" s="45" t="s">
        <v>589</v>
      </c>
      <c r="H399" s="461">
        <v>0.1</v>
      </c>
      <c r="I399" s="800" t="s">
        <v>1349</v>
      </c>
      <c r="J399" s="183"/>
      <c r="L399" s="467">
        <v>718000</v>
      </c>
      <c r="M399" s="1228"/>
      <c r="N399" s="1206"/>
      <c r="O399" s="162"/>
      <c r="P399" s="163">
        <f t="shared" si="98"/>
        <v>0</v>
      </c>
      <c r="Q399" s="163">
        <f t="shared" si="99"/>
        <v>0</v>
      </c>
      <c r="R399" s="34">
        <v>246</v>
      </c>
      <c r="S399" s="34">
        <v>179</v>
      </c>
      <c r="T399" s="34">
        <v>47</v>
      </c>
      <c r="U399" s="214">
        <f>(R399/1000)*(S399/1000)*(T399/1000)</f>
        <v>2.0695979999999998E-3</v>
      </c>
      <c r="V399" s="34">
        <v>0.3</v>
      </c>
      <c r="W399" s="1206"/>
      <c r="X399" s="1244"/>
    </row>
    <row r="400" spans="1:24" ht="13.5" customHeight="1">
      <c r="A400" s="70" t="s">
        <v>191</v>
      </c>
      <c r="B400" s="599" t="s">
        <v>609</v>
      </c>
      <c r="C400" s="600"/>
      <c r="D400" s="600"/>
      <c r="E400" s="600"/>
      <c r="F400" s="600"/>
      <c r="G400" s="596" t="s">
        <v>599</v>
      </c>
      <c r="H400" s="47">
        <v>3.8</v>
      </c>
      <c r="I400" s="800" t="s">
        <v>1349</v>
      </c>
      <c r="J400" s="183"/>
      <c r="L400" s="467">
        <v>716000</v>
      </c>
      <c r="M400" s="1228"/>
      <c r="N400" s="1206"/>
      <c r="O400" s="162"/>
      <c r="P400" s="163">
        <f t="shared" si="98"/>
        <v>0</v>
      </c>
      <c r="Q400" s="163">
        <f t="shared" si="99"/>
        <v>0</v>
      </c>
      <c r="R400" s="34">
        <v>500</v>
      </c>
      <c r="S400" s="34">
        <v>500</v>
      </c>
      <c r="T400" s="34">
        <v>300</v>
      </c>
      <c r="U400" s="214">
        <f t="shared" ref="U400:U402" si="100">(R400/1000)*(S400/1000)*(T400/1000)</f>
        <v>7.4999999999999997E-2</v>
      </c>
      <c r="V400" s="34">
        <v>5</v>
      </c>
      <c r="W400" s="1206"/>
      <c r="X400" s="1244"/>
    </row>
    <row r="401" spans="1:24" ht="13.5" customHeight="1">
      <c r="A401" s="70" t="s">
        <v>2182</v>
      </c>
      <c r="B401" s="296" t="s">
        <v>610</v>
      </c>
      <c r="C401" s="295"/>
      <c r="D401" s="295"/>
      <c r="E401" s="295"/>
      <c r="F401" s="295"/>
      <c r="G401" s="596" t="s">
        <v>1408</v>
      </c>
      <c r="H401" s="47">
        <v>4.5</v>
      </c>
      <c r="I401" s="800" t="s">
        <v>1349</v>
      </c>
      <c r="J401" s="183"/>
      <c r="L401" s="467">
        <v>1185000</v>
      </c>
      <c r="M401" s="1228"/>
      <c r="N401" s="1206"/>
      <c r="O401" s="162"/>
      <c r="P401" s="163">
        <f t="shared" si="98"/>
        <v>0</v>
      </c>
      <c r="Q401" s="163">
        <f t="shared" si="99"/>
        <v>0</v>
      </c>
      <c r="R401" s="34">
        <v>415</v>
      </c>
      <c r="S401" s="34">
        <v>350</v>
      </c>
      <c r="T401" s="34">
        <v>112</v>
      </c>
      <c r="U401" s="214">
        <f t="shared" si="100"/>
        <v>1.6267999999999998E-2</v>
      </c>
      <c r="V401" s="34">
        <v>5.5</v>
      </c>
      <c r="W401" s="1206"/>
      <c r="X401" s="1244"/>
    </row>
    <row r="402" spans="1:24" ht="13.5" customHeight="1">
      <c r="A402" s="61" t="s">
        <v>227</v>
      </c>
      <c r="B402" s="296" t="s">
        <v>611</v>
      </c>
      <c r="C402" s="295"/>
      <c r="D402" s="295"/>
      <c r="E402" s="295"/>
      <c r="F402" s="295"/>
      <c r="G402" s="596" t="s">
        <v>600</v>
      </c>
      <c r="H402" s="47">
        <v>0.8</v>
      </c>
      <c r="I402" s="800" t="s">
        <v>1349</v>
      </c>
      <c r="J402" s="183"/>
      <c r="L402" s="467">
        <v>716000</v>
      </c>
      <c r="M402" s="1228"/>
      <c r="N402" s="1206"/>
      <c r="O402" s="162"/>
      <c r="P402" s="163">
        <f t="shared" si="98"/>
        <v>0</v>
      </c>
      <c r="Q402" s="163">
        <f t="shared" si="99"/>
        <v>0</v>
      </c>
      <c r="R402" s="34">
        <v>295</v>
      </c>
      <c r="S402" s="34">
        <v>140</v>
      </c>
      <c r="T402" s="34">
        <v>60</v>
      </c>
      <c r="U402" s="214">
        <f t="shared" si="100"/>
        <v>2.4780000000000002E-3</v>
      </c>
      <c r="V402" s="34">
        <v>1.8</v>
      </c>
      <c r="W402" s="1206"/>
      <c r="X402" s="1244"/>
    </row>
    <row r="403" spans="1:24" ht="25.5" customHeight="1">
      <c r="A403" s="317" t="s">
        <v>283</v>
      </c>
      <c r="B403" s="1518" t="s">
        <v>878</v>
      </c>
      <c r="C403" s="1519"/>
      <c r="D403" s="1519"/>
      <c r="E403" s="1519"/>
      <c r="F403" s="1519"/>
      <c r="G403" s="601"/>
      <c r="H403" s="47"/>
      <c r="I403" s="800" t="s">
        <v>1349</v>
      </c>
      <c r="J403" s="318"/>
      <c r="L403" s="467">
        <v>114000</v>
      </c>
      <c r="M403" s="1228"/>
      <c r="N403" s="1206"/>
      <c r="O403" s="162"/>
      <c r="P403" s="163">
        <f t="shared" si="98"/>
        <v>0</v>
      </c>
      <c r="Q403" s="163">
        <f t="shared" si="99"/>
        <v>0</v>
      </c>
      <c r="R403" s="34">
        <v>0.5</v>
      </c>
      <c r="S403" s="34">
        <v>0.5</v>
      </c>
      <c r="T403" s="34">
        <v>0.3</v>
      </c>
      <c r="U403" s="214">
        <f>R403*S403*T403</f>
        <v>7.4999999999999997E-2</v>
      </c>
      <c r="V403" s="34">
        <v>5.5</v>
      </c>
      <c r="W403" s="1206"/>
      <c r="X403" s="1244"/>
    </row>
    <row r="404" spans="1:24" ht="25.5" customHeight="1">
      <c r="A404" s="61" t="s">
        <v>2180</v>
      </c>
      <c r="B404" s="1518" t="s">
        <v>1358</v>
      </c>
      <c r="C404" s="1519"/>
      <c r="D404" s="1519"/>
      <c r="E404" s="1519"/>
      <c r="F404" s="1520"/>
      <c r="G404" s="596" t="s">
        <v>607</v>
      </c>
      <c r="H404" s="47">
        <v>0.5</v>
      </c>
      <c r="I404" s="800" t="s">
        <v>1349</v>
      </c>
      <c r="J404" s="183"/>
      <c r="L404" s="467">
        <v>1118000</v>
      </c>
      <c r="M404" s="1228"/>
      <c r="N404" s="1206"/>
      <c r="O404" s="162"/>
      <c r="P404" s="163">
        <f t="shared" si="98"/>
        <v>0</v>
      </c>
      <c r="Q404" s="163">
        <f t="shared" si="99"/>
        <v>0</v>
      </c>
      <c r="R404" s="34">
        <v>290</v>
      </c>
      <c r="S404" s="34">
        <v>140</v>
      </c>
      <c r="T404" s="34">
        <v>60</v>
      </c>
      <c r="U404" s="214">
        <f t="shared" ref="U404" si="101">(R404/1000)*(S404/1000)*(T404/1000)</f>
        <v>2.4360000000000002E-3</v>
      </c>
      <c r="V404" s="34">
        <v>0.8</v>
      </c>
      <c r="W404" s="1206"/>
      <c r="X404" s="1244"/>
    </row>
    <row r="405" spans="1:24" ht="26.25" customHeight="1">
      <c r="A405" s="61" t="s">
        <v>602</v>
      </c>
      <c r="B405" s="1518" t="s">
        <v>604</v>
      </c>
      <c r="C405" s="1519"/>
      <c r="D405" s="1519"/>
      <c r="E405" s="1519"/>
      <c r="F405" s="1520"/>
      <c r="G405" s="596" t="s">
        <v>606</v>
      </c>
      <c r="H405" s="47">
        <v>2.5</v>
      </c>
      <c r="I405" s="800" t="s">
        <v>1349</v>
      </c>
      <c r="J405" s="183"/>
      <c r="L405" s="467">
        <v>1118000</v>
      </c>
      <c r="M405" s="1228"/>
      <c r="N405" s="1206"/>
      <c r="O405" s="162"/>
      <c r="P405" s="163">
        <f t="shared" si="98"/>
        <v>0</v>
      </c>
      <c r="Q405" s="163">
        <f t="shared" si="99"/>
        <v>0</v>
      </c>
      <c r="R405" s="34">
        <v>415</v>
      </c>
      <c r="S405" s="34">
        <v>350</v>
      </c>
      <c r="T405" s="34">
        <v>112</v>
      </c>
      <c r="U405" s="214">
        <f t="shared" ref="U405:U406" si="102">(R405/1000)*(S405/1000)*(T405/1000)</f>
        <v>1.6267999999999998E-2</v>
      </c>
      <c r="V405" s="34">
        <v>3.4</v>
      </c>
      <c r="W405" s="1206"/>
      <c r="X405" s="1244"/>
    </row>
    <row r="406" spans="1:24" ht="26.25" customHeight="1">
      <c r="A406" s="61" t="s">
        <v>872</v>
      </c>
      <c r="B406" s="1518" t="s">
        <v>877</v>
      </c>
      <c r="C406" s="1519"/>
      <c r="D406" s="1519"/>
      <c r="E406" s="1519"/>
      <c r="F406" s="1520"/>
      <c r="G406" s="596" t="s">
        <v>879</v>
      </c>
      <c r="H406" s="47">
        <v>0.05</v>
      </c>
      <c r="I406" s="800" t="s">
        <v>1349</v>
      </c>
      <c r="J406" s="183"/>
      <c r="L406" s="467">
        <v>89000</v>
      </c>
      <c r="M406" s="1228"/>
      <c r="N406" s="1206"/>
      <c r="O406" s="162"/>
      <c r="P406" s="163">
        <f t="shared" si="98"/>
        <v>0</v>
      </c>
      <c r="Q406" s="163">
        <f t="shared" si="99"/>
        <v>0</v>
      </c>
      <c r="U406" s="214">
        <f t="shared" si="102"/>
        <v>0</v>
      </c>
      <c r="W406" s="1206"/>
      <c r="X406" s="1244"/>
    </row>
    <row r="407" spans="1:24" ht="15.75" customHeight="1">
      <c r="A407" s="61" t="s">
        <v>603</v>
      </c>
      <c r="B407" s="1532" t="s">
        <v>605</v>
      </c>
      <c r="C407" s="1533"/>
      <c r="D407" s="1533"/>
      <c r="E407" s="1533"/>
      <c r="F407" s="1534"/>
      <c r="G407" s="596" t="s">
        <v>608</v>
      </c>
      <c r="H407" s="47"/>
      <c r="I407" s="800" t="s">
        <v>1349</v>
      </c>
      <c r="J407" s="183"/>
      <c r="L407" s="467">
        <v>897000</v>
      </c>
      <c r="M407" s="1228"/>
      <c r="N407" s="1206"/>
      <c r="O407" s="162"/>
      <c r="P407" s="163">
        <f t="shared" si="98"/>
        <v>0</v>
      </c>
      <c r="Q407" s="163">
        <f t="shared" si="99"/>
        <v>0</v>
      </c>
      <c r="R407" s="34">
        <v>246</v>
      </c>
      <c r="S407" s="34">
        <v>179</v>
      </c>
      <c r="T407" s="34">
        <v>42</v>
      </c>
      <c r="U407" s="214">
        <f t="shared" ref="U407" si="103">(R407/1000)*(S407/1000)*(T407/1000)</f>
        <v>1.849428E-3</v>
      </c>
      <c r="V407" s="34">
        <v>0.2</v>
      </c>
      <c r="W407" s="1206"/>
      <c r="X407" s="1244"/>
    </row>
    <row r="408" spans="1:24" ht="40.5" customHeight="1" thickBot="1">
      <c r="A408" s="61" t="s">
        <v>2181</v>
      </c>
      <c r="B408" s="1542" t="s">
        <v>896</v>
      </c>
      <c r="C408" s="1543"/>
      <c r="D408" s="1543"/>
      <c r="E408" s="1543"/>
      <c r="F408" s="1544"/>
      <c r="G408" s="596" t="s">
        <v>606</v>
      </c>
      <c r="H408" s="37">
        <v>2.7</v>
      </c>
      <c r="I408" s="800" t="s">
        <v>1349</v>
      </c>
      <c r="J408" s="183"/>
      <c r="L408" s="467">
        <v>1045000</v>
      </c>
      <c r="M408" s="1228"/>
      <c r="N408" s="1206"/>
      <c r="O408" s="162"/>
      <c r="P408" s="163">
        <f t="shared" si="98"/>
        <v>0</v>
      </c>
      <c r="Q408" s="163">
        <f t="shared" si="99"/>
        <v>0</v>
      </c>
      <c r="R408" s="34">
        <v>250</v>
      </c>
      <c r="S408" s="34">
        <v>160</v>
      </c>
      <c r="T408" s="34">
        <v>108</v>
      </c>
      <c r="U408" s="214">
        <f t="shared" ref="U408" si="104">(R408/1000)*(S408/1000)*(T408/1000)</f>
        <v>4.3200000000000001E-3</v>
      </c>
      <c r="V408" s="34">
        <v>3.6</v>
      </c>
      <c r="W408" s="1206"/>
      <c r="X408" s="1244"/>
    </row>
    <row r="409" spans="1:24" ht="18" customHeight="1" thickBot="1">
      <c r="A409" s="1489" t="s">
        <v>157</v>
      </c>
      <c r="B409" s="1490"/>
      <c r="C409" s="1490"/>
      <c r="D409" s="1490"/>
      <c r="E409" s="1490"/>
      <c r="F409" s="1490"/>
      <c r="G409" s="1490"/>
      <c r="H409" s="1490"/>
      <c r="I409" s="1490"/>
      <c r="J409" s="1491"/>
      <c r="L409" s="465"/>
      <c r="M409" s="1228"/>
      <c r="N409" s="1206"/>
      <c r="O409" s="162"/>
      <c r="P409" s="163"/>
      <c r="Q409" s="163"/>
      <c r="W409" s="1206"/>
      <c r="X409" s="1244"/>
    </row>
    <row r="410" spans="1:24" ht="25.5" customHeight="1" thickBot="1">
      <c r="A410" s="212" t="s">
        <v>284</v>
      </c>
      <c r="B410" s="1523" t="s">
        <v>502</v>
      </c>
      <c r="C410" s="1524"/>
      <c r="D410" s="1524"/>
      <c r="E410" s="1524"/>
      <c r="F410" s="1524"/>
      <c r="G410" s="54" t="s">
        <v>348</v>
      </c>
      <c r="H410" s="54">
        <v>4.5</v>
      </c>
      <c r="I410" s="839" t="s">
        <v>1349</v>
      </c>
      <c r="J410" s="159"/>
      <c r="L410" s="467">
        <v>178000</v>
      </c>
      <c r="M410" s="1228" t="s">
        <v>467</v>
      </c>
      <c r="N410" s="1206"/>
      <c r="O410" s="162"/>
      <c r="P410" s="163">
        <f t="shared" ref="P410:P421" si="105">IF(OR(U410="",J410=""),0,J410*U410)</f>
        <v>0</v>
      </c>
      <c r="Q410" s="163">
        <f t="shared" ref="Q410:Q421" si="106">IF(OR(V410="",J410=""),0,J410*V410)</f>
        <v>0</v>
      </c>
      <c r="R410" s="298">
        <v>490</v>
      </c>
      <c r="S410" s="298">
        <v>420</v>
      </c>
      <c r="T410" s="298">
        <v>240</v>
      </c>
      <c r="U410" s="300">
        <f t="shared" ref="U410:U429" si="107">(R410/1000)*(S410/1000)*(T410/1000)</f>
        <v>4.9391999999999991E-2</v>
      </c>
      <c r="V410" s="298">
        <v>6</v>
      </c>
      <c r="W410" s="1206"/>
      <c r="X410" s="1244"/>
    </row>
    <row r="411" spans="1:24" ht="25.5" customHeight="1" thickBot="1">
      <c r="A411" s="1346" t="s">
        <v>1014</v>
      </c>
      <c r="B411" s="1514" t="s">
        <v>640</v>
      </c>
      <c r="C411" s="1515"/>
      <c r="D411" s="1515"/>
      <c r="E411" s="1515"/>
      <c r="F411" s="1515"/>
      <c r="G411" s="1347" t="s">
        <v>348</v>
      </c>
      <c r="H411" s="1347">
        <v>8.4</v>
      </c>
      <c r="I411" s="1348" t="s">
        <v>1349</v>
      </c>
      <c r="J411" s="1349"/>
      <c r="L411" s="1294">
        <v>90000</v>
      </c>
      <c r="M411" s="1228" t="s">
        <v>467</v>
      </c>
      <c r="N411" s="1206"/>
      <c r="O411" s="162"/>
      <c r="P411" s="163">
        <f t="shared" si="105"/>
        <v>0</v>
      </c>
      <c r="Q411" s="163">
        <f t="shared" si="106"/>
        <v>0</v>
      </c>
      <c r="R411" s="298">
        <v>420</v>
      </c>
      <c r="S411" s="298">
        <v>240</v>
      </c>
      <c r="T411" s="298">
        <v>490</v>
      </c>
      <c r="U411" s="300">
        <f t="shared" ref="U411" si="108">(R411/1000)*(S411/1000)*(T411/1000)</f>
        <v>4.9391999999999991E-2</v>
      </c>
      <c r="V411" s="298">
        <v>11.4</v>
      </c>
      <c r="W411" s="1206"/>
      <c r="X411" s="1244"/>
    </row>
    <row r="412" spans="1:24" ht="25.5" customHeight="1">
      <c r="A412" s="940" t="s">
        <v>1181</v>
      </c>
      <c r="B412" s="1516" t="s">
        <v>1338</v>
      </c>
      <c r="C412" s="1516"/>
      <c r="D412" s="1516"/>
      <c r="E412" s="1516"/>
      <c r="F412" s="1516"/>
      <c r="G412" s="405" t="s">
        <v>1335</v>
      </c>
      <c r="H412" s="405">
        <v>5.7</v>
      </c>
      <c r="I412" s="837" t="s">
        <v>1349</v>
      </c>
      <c r="J412" s="160"/>
      <c r="L412" s="1187">
        <v>90000</v>
      </c>
      <c r="M412" s="1228"/>
      <c r="N412" s="1206"/>
      <c r="O412" s="162"/>
      <c r="P412" s="163">
        <f t="shared" si="105"/>
        <v>0</v>
      </c>
      <c r="Q412" s="163">
        <f t="shared" si="106"/>
        <v>0</v>
      </c>
      <c r="R412" s="298">
        <v>440</v>
      </c>
      <c r="S412" s="298">
        <v>490</v>
      </c>
      <c r="T412" s="298">
        <v>205</v>
      </c>
      <c r="U412" s="300">
        <f t="shared" ref="U412:U415" si="109">(R412/1000)*(S412/1000)*(T412/1000)</f>
        <v>4.4197999999999994E-2</v>
      </c>
      <c r="V412" s="298">
        <v>8.6</v>
      </c>
      <c r="W412" s="1206"/>
      <c r="X412" s="1244"/>
    </row>
    <row r="413" spans="1:24" ht="25.5" customHeight="1">
      <c r="A413" s="1353" t="s">
        <v>1182</v>
      </c>
      <c r="B413" s="1517" t="s">
        <v>641</v>
      </c>
      <c r="C413" s="1517"/>
      <c r="D413" s="1517"/>
      <c r="E413" s="1517"/>
      <c r="F413" s="1517"/>
      <c r="G413" s="47" t="s">
        <v>1335</v>
      </c>
      <c r="H413" s="47">
        <v>5.7</v>
      </c>
      <c r="I413" s="838" t="s">
        <v>1349</v>
      </c>
      <c r="J413" s="158"/>
      <c r="L413" s="467">
        <v>100000</v>
      </c>
      <c r="M413" s="1228"/>
      <c r="N413" s="1206"/>
      <c r="O413" s="162"/>
      <c r="P413" s="163">
        <f t="shared" si="105"/>
        <v>0</v>
      </c>
      <c r="Q413" s="163">
        <f t="shared" si="106"/>
        <v>0</v>
      </c>
      <c r="R413" s="298">
        <v>440</v>
      </c>
      <c r="S413" s="298">
        <v>490</v>
      </c>
      <c r="T413" s="298">
        <v>205</v>
      </c>
      <c r="U413" s="300">
        <f t="shared" si="109"/>
        <v>4.4197999999999994E-2</v>
      </c>
      <c r="V413" s="298">
        <v>8.6</v>
      </c>
      <c r="W413" s="1206"/>
      <c r="X413" s="1244"/>
    </row>
    <row r="414" spans="1:24" ht="25.5" customHeight="1">
      <c r="A414" s="1353" t="s">
        <v>1183</v>
      </c>
      <c r="B414" s="1517" t="s">
        <v>642</v>
      </c>
      <c r="C414" s="1517"/>
      <c r="D414" s="1517"/>
      <c r="E414" s="1517"/>
      <c r="F414" s="1517"/>
      <c r="G414" s="47" t="s">
        <v>1335</v>
      </c>
      <c r="H414" s="47">
        <v>5.7</v>
      </c>
      <c r="I414" s="838" t="s">
        <v>1349</v>
      </c>
      <c r="J414" s="158"/>
      <c r="L414" s="467">
        <v>114000</v>
      </c>
      <c r="M414" s="1228"/>
      <c r="N414" s="1206"/>
      <c r="O414" s="162"/>
      <c r="P414" s="163">
        <f t="shared" si="105"/>
        <v>0</v>
      </c>
      <c r="Q414" s="163">
        <f t="shared" si="106"/>
        <v>0</v>
      </c>
      <c r="R414" s="298">
        <v>440</v>
      </c>
      <c r="S414" s="298">
        <v>490</v>
      </c>
      <c r="T414" s="298">
        <v>205</v>
      </c>
      <c r="U414" s="300">
        <f t="shared" si="109"/>
        <v>4.4197999999999994E-2</v>
      </c>
      <c r="V414" s="298">
        <v>8.8000000000000007</v>
      </c>
      <c r="W414" s="1206"/>
      <c r="X414" s="1244"/>
    </row>
    <row r="415" spans="1:24" ht="25.5" customHeight="1">
      <c r="A415" s="1353" t="s">
        <v>1184</v>
      </c>
      <c r="B415" s="1517" t="s">
        <v>643</v>
      </c>
      <c r="C415" s="1517"/>
      <c r="D415" s="1517"/>
      <c r="E415" s="1517"/>
      <c r="F415" s="1517"/>
      <c r="G415" s="47" t="s">
        <v>1335</v>
      </c>
      <c r="H415" s="47">
        <v>5.7</v>
      </c>
      <c r="I415" s="838" t="s">
        <v>1349</v>
      </c>
      <c r="J415" s="158"/>
      <c r="L415" s="467">
        <v>123000</v>
      </c>
      <c r="M415" s="1228"/>
      <c r="N415" s="1206"/>
      <c r="O415" s="162"/>
      <c r="P415" s="163">
        <f t="shared" si="105"/>
        <v>0</v>
      </c>
      <c r="Q415" s="163">
        <f t="shared" si="106"/>
        <v>0</v>
      </c>
      <c r="R415" s="298">
        <v>440</v>
      </c>
      <c r="S415" s="298">
        <v>490</v>
      </c>
      <c r="T415" s="298">
        <v>205</v>
      </c>
      <c r="U415" s="300">
        <f t="shared" si="109"/>
        <v>4.4197999999999994E-2</v>
      </c>
      <c r="V415" s="298">
        <v>8.9</v>
      </c>
      <c r="W415" s="1206"/>
      <c r="X415" s="1244"/>
    </row>
    <row r="416" spans="1:24" ht="37.5" customHeight="1">
      <c r="A416" s="671" t="s">
        <v>2096</v>
      </c>
      <c r="B416" s="1517" t="s">
        <v>2095</v>
      </c>
      <c r="C416" s="1517"/>
      <c r="D416" s="1517"/>
      <c r="E416" s="1517"/>
      <c r="F416" s="1517"/>
      <c r="G416" s="37" t="s">
        <v>2107</v>
      </c>
      <c r="H416" s="37">
        <v>12</v>
      </c>
      <c r="I416" s="1352" t="s">
        <v>1349</v>
      </c>
      <c r="J416" s="1354"/>
      <c r="K416" s="1345"/>
      <c r="L416" s="467">
        <v>170000</v>
      </c>
      <c r="M416" s="1228"/>
      <c r="N416" s="1206"/>
      <c r="O416" s="162"/>
      <c r="P416" s="163">
        <f t="shared" ref="P416" si="110">IF(OR(U416="",J416=""),0,J416*U416)</f>
        <v>0</v>
      </c>
      <c r="Q416" s="163">
        <f t="shared" ref="Q416" si="111">IF(OR(V416="",J416=""),0,J416*V416)</f>
        <v>0</v>
      </c>
      <c r="R416" s="298">
        <v>730</v>
      </c>
      <c r="S416" s="298">
        <v>480</v>
      </c>
      <c r="T416" s="298">
        <v>230</v>
      </c>
      <c r="U416" s="300">
        <f t="shared" ref="U416" si="112">(R416/1000)*(S416/1000)*(T416/1000)</f>
        <v>8.0591999999999997E-2</v>
      </c>
      <c r="V416" s="298">
        <v>16</v>
      </c>
      <c r="W416" s="1206"/>
      <c r="X416" s="1244"/>
    </row>
    <row r="417" spans="1:26" ht="37.5" customHeight="1" thickBot="1">
      <c r="A417" s="672" t="s">
        <v>2097</v>
      </c>
      <c r="B417" s="1525" t="s">
        <v>2094</v>
      </c>
      <c r="C417" s="1525"/>
      <c r="D417" s="1525"/>
      <c r="E417" s="1525"/>
      <c r="F417" s="1525"/>
      <c r="G417" s="495" t="s">
        <v>2107</v>
      </c>
      <c r="H417" s="495">
        <v>16</v>
      </c>
      <c r="I417" s="1355" t="s">
        <v>1349</v>
      </c>
      <c r="J417" s="1356"/>
      <c r="K417" s="1345"/>
      <c r="L417" s="1207">
        <v>230000</v>
      </c>
      <c r="M417" s="1228"/>
      <c r="N417" s="1206"/>
      <c r="O417" s="162"/>
      <c r="P417" s="163">
        <f t="shared" ref="P417" si="113">IF(OR(U417="",J417=""),0,J417*U417)</f>
        <v>0</v>
      </c>
      <c r="Q417" s="163">
        <f t="shared" ref="Q417" si="114">IF(OR(V417="",J417=""),0,J417*V417)</f>
        <v>0</v>
      </c>
      <c r="R417" s="298">
        <v>730</v>
      </c>
      <c r="S417" s="298">
        <v>480</v>
      </c>
      <c r="T417" s="298">
        <v>230</v>
      </c>
      <c r="U417" s="300">
        <f t="shared" ref="U417" si="115">(R417/1000)*(S417/1000)*(T417/1000)</f>
        <v>8.0591999999999997E-2</v>
      </c>
      <c r="V417" s="298">
        <v>18</v>
      </c>
      <c r="W417" s="1206"/>
      <c r="X417" s="1244"/>
    </row>
    <row r="418" spans="1:26" ht="25.5" customHeight="1">
      <c r="A418" s="1350" t="s">
        <v>1331</v>
      </c>
      <c r="B418" s="1521" t="s">
        <v>1338</v>
      </c>
      <c r="C418" s="1522"/>
      <c r="D418" s="1522"/>
      <c r="E418" s="1522"/>
      <c r="F418" s="1522"/>
      <c r="G418" s="790" t="s">
        <v>1335</v>
      </c>
      <c r="H418" s="790">
        <v>5.7</v>
      </c>
      <c r="I418" s="1351" t="s">
        <v>1349</v>
      </c>
      <c r="J418" s="634"/>
      <c r="L418" s="1183">
        <v>90000</v>
      </c>
      <c r="M418" s="1228"/>
      <c r="N418" s="1206"/>
      <c r="O418" s="162"/>
      <c r="P418" s="163">
        <f t="shared" si="105"/>
        <v>0</v>
      </c>
      <c r="Q418" s="163">
        <f t="shared" si="106"/>
        <v>0</v>
      </c>
      <c r="R418" s="298">
        <v>440</v>
      </c>
      <c r="S418" s="298">
        <v>490</v>
      </c>
      <c r="T418" s="298">
        <v>205</v>
      </c>
      <c r="U418" s="300">
        <f t="shared" ref="U418:U421" si="116">(R418/1000)*(S418/1000)*(T418/1000)</f>
        <v>4.4197999999999994E-2</v>
      </c>
      <c r="V418" s="298">
        <v>8.3000000000000007</v>
      </c>
      <c r="W418" s="1206"/>
      <c r="X418" s="1244"/>
    </row>
    <row r="419" spans="1:26" ht="25.5" customHeight="1">
      <c r="A419" s="211" t="s">
        <v>1332</v>
      </c>
      <c r="B419" s="1503" t="s">
        <v>641</v>
      </c>
      <c r="C419" s="1504"/>
      <c r="D419" s="1504"/>
      <c r="E419" s="1504"/>
      <c r="F419" s="1504"/>
      <c r="G419" s="790" t="s">
        <v>1335</v>
      </c>
      <c r="H419" s="47">
        <v>5.7</v>
      </c>
      <c r="I419" s="838" t="s">
        <v>1349</v>
      </c>
      <c r="J419" s="158"/>
      <c r="L419" s="467">
        <v>100000</v>
      </c>
      <c r="M419" s="1228"/>
      <c r="N419" s="1206"/>
      <c r="O419" s="162"/>
      <c r="P419" s="163">
        <f t="shared" si="105"/>
        <v>0</v>
      </c>
      <c r="Q419" s="163">
        <f t="shared" si="106"/>
        <v>0</v>
      </c>
      <c r="R419" s="298">
        <v>440</v>
      </c>
      <c r="S419" s="298">
        <v>490</v>
      </c>
      <c r="T419" s="298">
        <v>205</v>
      </c>
      <c r="U419" s="300">
        <f t="shared" si="116"/>
        <v>4.4197999999999994E-2</v>
      </c>
      <c r="V419" s="298">
        <v>8.3000000000000007</v>
      </c>
      <c r="W419" s="1206"/>
      <c r="X419" s="1244"/>
    </row>
    <row r="420" spans="1:26" ht="25.5" customHeight="1">
      <c r="A420" s="211" t="s">
        <v>1333</v>
      </c>
      <c r="B420" s="1503" t="s">
        <v>642</v>
      </c>
      <c r="C420" s="1504"/>
      <c r="D420" s="1504"/>
      <c r="E420" s="1504"/>
      <c r="F420" s="1504"/>
      <c r="G420" s="47" t="s">
        <v>1335</v>
      </c>
      <c r="H420" s="47">
        <v>5.7</v>
      </c>
      <c r="I420" s="838" t="s">
        <v>1349</v>
      </c>
      <c r="J420" s="158"/>
      <c r="L420" s="467">
        <v>114000</v>
      </c>
      <c r="M420" s="1228"/>
      <c r="N420" s="1206"/>
      <c r="O420" s="162"/>
      <c r="P420" s="163">
        <f t="shared" si="105"/>
        <v>0</v>
      </c>
      <c r="Q420" s="163">
        <f t="shared" si="106"/>
        <v>0</v>
      </c>
      <c r="R420" s="298">
        <v>440</v>
      </c>
      <c r="S420" s="298">
        <v>490</v>
      </c>
      <c r="T420" s="298">
        <v>205</v>
      </c>
      <c r="U420" s="300">
        <f t="shared" si="116"/>
        <v>4.4197999999999994E-2</v>
      </c>
      <c r="V420" s="298">
        <v>8.3000000000000007</v>
      </c>
      <c r="W420" s="1206"/>
      <c r="X420" s="1244"/>
    </row>
    <row r="421" spans="1:26" ht="25.5" customHeight="1" thickBot="1">
      <c r="A421" s="612" t="s">
        <v>1334</v>
      </c>
      <c r="B421" s="1523" t="s">
        <v>643</v>
      </c>
      <c r="C421" s="1524"/>
      <c r="D421" s="1524"/>
      <c r="E421" s="1524"/>
      <c r="F421" s="1524"/>
      <c r="G421" s="790" t="s">
        <v>1335</v>
      </c>
      <c r="H421" s="613">
        <v>5.7</v>
      </c>
      <c r="I421" s="840" t="s">
        <v>1349</v>
      </c>
      <c r="J421" s="614"/>
      <c r="L421" s="467">
        <v>123000</v>
      </c>
      <c r="M421" s="1228"/>
      <c r="N421" s="1206"/>
      <c r="O421" s="162"/>
      <c r="P421" s="163">
        <f t="shared" si="105"/>
        <v>0</v>
      </c>
      <c r="Q421" s="163">
        <f t="shared" si="106"/>
        <v>0</v>
      </c>
      <c r="R421" s="298">
        <v>440</v>
      </c>
      <c r="S421" s="298">
        <v>490</v>
      </c>
      <c r="T421" s="298">
        <v>205</v>
      </c>
      <c r="U421" s="300">
        <f t="shared" si="116"/>
        <v>4.4197999999999994E-2</v>
      </c>
      <c r="V421" s="298">
        <v>8.3000000000000007</v>
      </c>
      <c r="W421" s="1206"/>
      <c r="X421" s="1244"/>
    </row>
    <row r="422" spans="1:26" ht="27.75" customHeight="1" thickBot="1">
      <c r="A422" s="1508" t="s">
        <v>845</v>
      </c>
      <c r="B422" s="1509"/>
      <c r="C422" s="1509"/>
      <c r="D422" s="1509"/>
      <c r="E422" s="1509"/>
      <c r="F422" s="1509"/>
      <c r="G422" s="1509"/>
      <c r="H422" s="1509"/>
      <c r="I422" s="1509"/>
      <c r="J422" s="1510"/>
      <c r="L422" s="465"/>
      <c r="M422" s="1228"/>
      <c r="N422" s="1206"/>
      <c r="O422" s="179"/>
      <c r="P422" s="179"/>
      <c r="Q422" s="162"/>
      <c r="R422" s="100"/>
      <c r="S422" s="100"/>
      <c r="U422" s="34"/>
      <c r="W422" s="1206"/>
      <c r="X422" s="1244"/>
      <c r="Z422" s="166"/>
    </row>
    <row r="423" spans="1:26" ht="15" customHeight="1">
      <c r="A423" s="209" t="s">
        <v>846</v>
      </c>
      <c r="B423" s="496" t="s">
        <v>847</v>
      </c>
      <c r="C423" s="287"/>
      <c r="D423" s="287"/>
      <c r="E423" s="287"/>
      <c r="F423" s="287"/>
      <c r="G423" s="596" t="s">
        <v>880</v>
      </c>
      <c r="H423" s="217">
        <v>0.2</v>
      </c>
      <c r="I423" s="838" t="s">
        <v>1349</v>
      </c>
      <c r="J423" s="160"/>
      <c r="L423" s="467">
        <v>9000</v>
      </c>
      <c r="M423" s="1228"/>
      <c r="N423" s="1206"/>
      <c r="O423" s="162"/>
      <c r="P423" s="163">
        <f>IF(OR(U423="",J423=""),0,J423*U423)</f>
        <v>0</v>
      </c>
      <c r="Q423" s="163">
        <f>IF(OR(V423="",J423=""),0,J423*V423)</f>
        <v>0</v>
      </c>
      <c r="U423" s="214">
        <f>(R423/1000)*(S423/1000)*(T423/1000)</f>
        <v>0</v>
      </c>
      <c r="V423" s="34">
        <v>0.3</v>
      </c>
      <c r="W423" s="1206"/>
      <c r="X423" s="1244"/>
    </row>
    <row r="424" spans="1:26" ht="15" customHeight="1">
      <c r="A424" s="209" t="s">
        <v>848</v>
      </c>
      <c r="B424" s="497" t="s">
        <v>849</v>
      </c>
      <c r="C424" s="289"/>
      <c r="D424" s="289"/>
      <c r="E424" s="289"/>
      <c r="F424" s="289"/>
      <c r="G424" s="596" t="s">
        <v>881</v>
      </c>
      <c r="H424" s="218">
        <v>0.4</v>
      </c>
      <c r="I424" s="838" t="s">
        <v>1349</v>
      </c>
      <c r="J424" s="158"/>
      <c r="L424" s="467">
        <v>15000</v>
      </c>
      <c r="M424" s="1228"/>
      <c r="N424" s="1206"/>
      <c r="O424" s="162"/>
      <c r="P424" s="163">
        <f>IF(OR(U424="",J424=""),0,J424*U424)</f>
        <v>0</v>
      </c>
      <c r="Q424" s="163">
        <f>IF(OR(V424="",J424=""),0,J424*V424)</f>
        <v>0</v>
      </c>
      <c r="U424" s="214">
        <f>(R424/1000)*(S424/1000)*(T424/1000)</f>
        <v>0</v>
      </c>
      <c r="V424" s="34">
        <v>0.5</v>
      </c>
      <c r="W424" s="1206"/>
      <c r="X424" s="1244"/>
    </row>
    <row r="425" spans="1:26" ht="15" customHeight="1">
      <c r="A425" s="209" t="s">
        <v>850</v>
      </c>
      <c r="B425" s="593" t="s">
        <v>851</v>
      </c>
      <c r="C425" s="506"/>
      <c r="D425" s="506"/>
      <c r="E425" s="506"/>
      <c r="F425" s="506"/>
      <c r="G425" s="596" t="s">
        <v>882</v>
      </c>
      <c r="H425" s="633">
        <v>0.5</v>
      </c>
      <c r="I425" s="838" t="s">
        <v>1349</v>
      </c>
      <c r="J425" s="634"/>
      <c r="L425" s="467">
        <v>21000</v>
      </c>
      <c r="M425" s="1228"/>
      <c r="N425" s="1206"/>
      <c r="O425" s="162"/>
      <c r="P425" s="163">
        <f>IF(OR(U425="",J425=""),0,J425*U425)</f>
        <v>0</v>
      </c>
      <c r="Q425" s="163">
        <f>IF(OR(V425="",J425=""),0,J425*V425)</f>
        <v>0</v>
      </c>
      <c r="U425" s="214">
        <f>(R425/1000)*(S425/1000)*(T425/1000)</f>
        <v>0</v>
      </c>
      <c r="V425" s="34">
        <v>0.7</v>
      </c>
      <c r="W425" s="1206"/>
      <c r="X425" s="1244"/>
    </row>
    <row r="426" spans="1:26" ht="15" customHeight="1" thickBot="1">
      <c r="A426" s="209" t="s">
        <v>852</v>
      </c>
      <c r="B426" s="497" t="s">
        <v>853</v>
      </c>
      <c r="C426" s="289"/>
      <c r="D426" s="289"/>
      <c r="E426" s="289"/>
      <c r="F426" s="289"/>
      <c r="G426" s="596" t="s">
        <v>882</v>
      </c>
      <c r="H426" s="218">
        <v>0.7</v>
      </c>
      <c r="I426" s="838" t="s">
        <v>1349</v>
      </c>
      <c r="J426" s="158"/>
      <c r="L426" s="467">
        <v>23000</v>
      </c>
      <c r="M426" s="1228"/>
      <c r="N426" s="1206"/>
      <c r="O426" s="162"/>
      <c r="P426" s="163">
        <f>IF(OR(U426="",J426=""),0,J426*U426)</f>
        <v>0</v>
      </c>
      <c r="Q426" s="163">
        <f>IF(OR(V426="",J426=""),0,J426*V426)</f>
        <v>0</v>
      </c>
      <c r="U426" s="214">
        <f>(R426/1000)*(S426/1000)*(T426/1000)</f>
        <v>0</v>
      </c>
      <c r="V426" s="34">
        <v>0.9</v>
      </c>
      <c r="W426" s="1206"/>
      <c r="X426" s="1244"/>
    </row>
    <row r="427" spans="1:26" ht="18" customHeight="1" thickBot="1">
      <c r="A427" s="1489" t="s">
        <v>9</v>
      </c>
      <c r="B427" s="1490"/>
      <c r="C427" s="1490"/>
      <c r="D427" s="1490"/>
      <c r="E427" s="1490"/>
      <c r="F427" s="1490"/>
      <c r="G427" s="1490"/>
      <c r="H427" s="1490"/>
      <c r="I427" s="1490"/>
      <c r="J427" s="1491"/>
      <c r="L427" s="469"/>
      <c r="M427" s="1228"/>
      <c r="N427" s="1206"/>
      <c r="O427" s="162"/>
      <c r="P427" s="163"/>
      <c r="Q427" s="163"/>
      <c r="W427" s="1206"/>
      <c r="X427" s="1244"/>
    </row>
    <row r="428" spans="1:26" ht="28.5" customHeight="1">
      <c r="A428" s="841" t="s">
        <v>523</v>
      </c>
      <c r="B428" s="1511" t="s">
        <v>1407</v>
      </c>
      <c r="C428" s="1512"/>
      <c r="D428" s="1512"/>
      <c r="E428" s="1512"/>
      <c r="F428" s="1513"/>
      <c r="G428" s="231" t="s">
        <v>883</v>
      </c>
      <c r="H428" s="405">
        <v>0.2</v>
      </c>
      <c r="I428" s="837" t="s">
        <v>1349</v>
      </c>
      <c r="J428" s="842"/>
      <c r="L428" s="467">
        <v>106000</v>
      </c>
      <c r="M428" s="1228"/>
      <c r="N428" s="1206"/>
      <c r="O428" s="162"/>
      <c r="P428" s="163">
        <f>IF(OR(U428="",J428=""),0,J428*U428)</f>
        <v>0</v>
      </c>
      <c r="Q428" s="163">
        <f>IF(OR(V428="",J428=""),0,J428*V428)</f>
        <v>0</v>
      </c>
      <c r="R428" s="34">
        <v>246</v>
      </c>
      <c r="S428" s="34">
        <v>179</v>
      </c>
      <c r="T428" s="34">
        <v>42</v>
      </c>
      <c r="U428" s="300">
        <f t="shared" ref="U428" si="117">(R428/1000)*(S428/1000)*(T428/1000)</f>
        <v>1.849428E-3</v>
      </c>
      <c r="V428" s="34">
        <v>0.2</v>
      </c>
      <c r="W428" s="1206"/>
      <c r="X428" s="1244"/>
    </row>
    <row r="429" spans="1:26" ht="28.5" customHeight="1" thickBot="1">
      <c r="A429" s="531" t="s">
        <v>854</v>
      </c>
      <c r="B429" s="1526" t="s">
        <v>855</v>
      </c>
      <c r="C429" s="1527"/>
      <c r="D429" s="1527"/>
      <c r="E429" s="1527"/>
      <c r="F429" s="1528"/>
      <c r="G429" s="635" t="s">
        <v>856</v>
      </c>
      <c r="H429" s="613">
        <v>0.28999999999999998</v>
      </c>
      <c r="I429" s="839" t="s">
        <v>1349</v>
      </c>
      <c r="J429" s="532"/>
      <c r="L429" s="1207">
        <v>30000</v>
      </c>
      <c r="M429" s="1228"/>
      <c r="N429" s="1206"/>
      <c r="O429" s="162"/>
      <c r="P429" s="163">
        <f>IF(OR(U429="",J429=""),0,J429*U429)</f>
        <v>0</v>
      </c>
      <c r="Q429" s="163">
        <f>IF(OR(V429="",J429=""),0,J429*V429)</f>
        <v>0</v>
      </c>
      <c r="R429" s="34">
        <v>287</v>
      </c>
      <c r="S429" s="34">
        <v>201</v>
      </c>
      <c r="T429" s="34">
        <v>38</v>
      </c>
      <c r="U429" s="300">
        <f t="shared" si="107"/>
        <v>2.1921060000000001E-3</v>
      </c>
      <c r="V429" s="34">
        <v>0.12</v>
      </c>
      <c r="W429" s="1206"/>
      <c r="X429" s="1244"/>
    </row>
    <row r="430" spans="1:26">
      <c r="A430" s="511" t="s">
        <v>632</v>
      </c>
    </row>
    <row r="431" spans="1:26">
      <c r="A431" s="611"/>
    </row>
  </sheetData>
  <mergeCells count="131">
    <mergeCell ref="B429:F429"/>
    <mergeCell ref="A352:J352"/>
    <mergeCell ref="B392:F392"/>
    <mergeCell ref="B407:F407"/>
    <mergeCell ref="B398:F398"/>
    <mergeCell ref="B404:F404"/>
    <mergeCell ref="B374:F374"/>
    <mergeCell ref="A397:J397"/>
    <mergeCell ref="A409:J409"/>
    <mergeCell ref="B390:F390"/>
    <mergeCell ref="B403:F403"/>
    <mergeCell ref="A427:J427"/>
    <mergeCell ref="A355:J355"/>
    <mergeCell ref="A358:J358"/>
    <mergeCell ref="A362:J362"/>
    <mergeCell ref="A371:J371"/>
    <mergeCell ref="B410:F410"/>
    <mergeCell ref="B394:F394"/>
    <mergeCell ref="B395:F395"/>
    <mergeCell ref="A391:J391"/>
    <mergeCell ref="B408:F408"/>
    <mergeCell ref="B406:F406"/>
    <mergeCell ref="B396:F396"/>
    <mergeCell ref="B415:F415"/>
    <mergeCell ref="A422:J422"/>
    <mergeCell ref="B428:F428"/>
    <mergeCell ref="B411:F411"/>
    <mergeCell ref="B412:F412"/>
    <mergeCell ref="B413:F413"/>
    <mergeCell ref="B414:F414"/>
    <mergeCell ref="B405:F405"/>
    <mergeCell ref="B418:F418"/>
    <mergeCell ref="B419:F419"/>
    <mergeCell ref="B420:F420"/>
    <mergeCell ref="B421:F421"/>
    <mergeCell ref="B416:F416"/>
    <mergeCell ref="B417:F417"/>
    <mergeCell ref="B393:F393"/>
    <mergeCell ref="A318:J318"/>
    <mergeCell ref="A316:J316"/>
    <mergeCell ref="B375:F375"/>
    <mergeCell ref="B376:F376"/>
    <mergeCell ref="B378:F378"/>
    <mergeCell ref="B384:F384"/>
    <mergeCell ref="B382:F382"/>
    <mergeCell ref="B386:F386"/>
    <mergeCell ref="B379:F379"/>
    <mergeCell ref="B377:F377"/>
    <mergeCell ref="B387:F387"/>
    <mergeCell ref="A320:J320"/>
    <mergeCell ref="A331:J331"/>
    <mergeCell ref="A334:J334"/>
    <mergeCell ref="A348:J348"/>
    <mergeCell ref="B385:F385"/>
    <mergeCell ref="B388:F388"/>
    <mergeCell ref="B380:F380"/>
    <mergeCell ref="A340:J340"/>
    <mergeCell ref="B389:F389"/>
    <mergeCell ref="B112:F112"/>
    <mergeCell ref="A19:J19"/>
    <mergeCell ref="A53:J53"/>
    <mergeCell ref="B219:F219"/>
    <mergeCell ref="A313:J313"/>
    <mergeCell ref="A179:J179"/>
    <mergeCell ref="A184:J184"/>
    <mergeCell ref="A196:J196"/>
    <mergeCell ref="A200:J200"/>
    <mergeCell ref="A208:J208"/>
    <mergeCell ref="B197:F197"/>
    <mergeCell ref="B198:F198"/>
    <mergeCell ref="A275:J275"/>
    <mergeCell ref="A211:J211"/>
    <mergeCell ref="A218:J218"/>
    <mergeCell ref="A220:J220"/>
    <mergeCell ref="A235:J235"/>
    <mergeCell ref="A310:J310"/>
    <mergeCell ref="A231:J231"/>
    <mergeCell ref="B209:F209"/>
    <mergeCell ref="B210:F210"/>
    <mergeCell ref="B199:F199"/>
    <mergeCell ref="Q1:Q2"/>
    <mergeCell ref="P1:P2"/>
    <mergeCell ref="O1:O2"/>
    <mergeCell ref="L1:L2"/>
    <mergeCell ref="A1:A2"/>
    <mergeCell ref="B1:C1"/>
    <mergeCell ref="I1:I2"/>
    <mergeCell ref="H1:H2"/>
    <mergeCell ref="A5:J5"/>
    <mergeCell ref="D1:D2"/>
    <mergeCell ref="L305:L306"/>
    <mergeCell ref="J305:J306"/>
    <mergeCell ref="G305:G306"/>
    <mergeCell ref="A305:A306"/>
    <mergeCell ref="A94:J94"/>
    <mergeCell ref="A256:J256"/>
    <mergeCell ref="A265:J265"/>
    <mergeCell ref="A291:J291"/>
    <mergeCell ref="A299:J299"/>
    <mergeCell ref="A160:J160"/>
    <mergeCell ref="A169:J169"/>
    <mergeCell ref="A135:J135"/>
    <mergeCell ref="A93:I93"/>
    <mergeCell ref="A123:J123"/>
    <mergeCell ref="B124:F124"/>
    <mergeCell ref="A248:J248"/>
    <mergeCell ref="A283:J283"/>
    <mergeCell ref="A99:J99"/>
    <mergeCell ref="B113:F113"/>
    <mergeCell ref="A40:J40"/>
    <mergeCell ref="A133:J133"/>
    <mergeCell ref="A178:J178"/>
    <mergeCell ref="A307:J307"/>
    <mergeCell ref="B305:C305"/>
    <mergeCell ref="D305:D306"/>
    <mergeCell ref="E305:E306"/>
    <mergeCell ref="F305:F306"/>
    <mergeCell ref="G1:G2"/>
    <mergeCell ref="I305:I306"/>
    <mergeCell ref="H305:H306"/>
    <mergeCell ref="E1:E2"/>
    <mergeCell ref="J1:J2"/>
    <mergeCell ref="F1:F2"/>
    <mergeCell ref="A115:J115"/>
    <mergeCell ref="B125:F125"/>
    <mergeCell ref="B134:F134"/>
    <mergeCell ref="A146:J146"/>
    <mergeCell ref="A156:J156"/>
    <mergeCell ref="A126:J126"/>
    <mergeCell ref="B114:F114"/>
    <mergeCell ref="A111:J111"/>
  </mergeCells>
  <phoneticPr fontId="0" type="noConversion"/>
  <pageMargins left="0.74803149606299213" right="0.74803149606299213" top="0.98425196850393704" bottom="0.98425196850393704" header="0.51181102362204722" footer="0.51181102362204722"/>
  <pageSetup paperSize="9" scale="64" fitToHeight="0" orientation="portrait" r:id="rId1"/>
  <headerFooter alignWithMargins="0"/>
  <rowBreaks count="1" manualBreakCount="1">
    <brk id="317"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249977111117893"/>
    <pageSetUpPr fitToPage="1"/>
  </sheetPr>
  <dimension ref="A1:AA110"/>
  <sheetViews>
    <sheetView zoomScaleNormal="100" zoomScaleSheetLayoutView="100" workbookViewId="0">
      <pane xSplit="1" ySplit="3" topLeftCell="B4" activePane="bottomRight" state="frozen"/>
      <selection pane="topRight" activeCell="C1" sqref="C1"/>
      <selection pane="bottomLeft" activeCell="A9" sqref="A9"/>
      <selection pane="bottomRight" sqref="A1:A2"/>
    </sheetView>
  </sheetViews>
  <sheetFormatPr defaultColWidth="9.140625" defaultRowHeight="20.25"/>
  <cols>
    <col min="1" max="1" width="34.42578125" style="34" customWidth="1"/>
    <col min="2" max="3" width="10.28515625" style="33" customWidth="1"/>
    <col min="4" max="4" width="12.5703125" style="33" customWidth="1"/>
    <col min="5" max="5" width="11" style="33" customWidth="1"/>
    <col min="6" max="6" width="11.28515625" style="33" customWidth="1"/>
    <col min="7" max="7" width="15.140625" style="33" customWidth="1"/>
    <col min="8" max="8" width="6.85546875" style="33" customWidth="1"/>
    <col min="9" max="9" width="15.85546875" style="269" customWidth="1"/>
    <col min="10" max="10" width="8.5703125" style="77" customWidth="1"/>
    <col min="11" max="11" width="1.7109375" style="193" customWidth="1"/>
    <col min="12" max="12" width="13.140625" style="470" customWidth="1"/>
    <col min="13" max="13" width="8.7109375" style="175" customWidth="1"/>
    <col min="14" max="14" width="10" style="175" customWidth="1"/>
    <col min="15" max="15" width="7.5703125" style="175" hidden="1" customWidth="1"/>
    <col min="16" max="16" width="8.7109375" style="175" hidden="1" customWidth="1"/>
    <col min="17" max="17" width="8.28515625" style="175" hidden="1" customWidth="1"/>
    <col min="18" max="18" width="7.140625" style="34" hidden="1" customWidth="1"/>
    <col min="19" max="19" width="6.7109375" style="34" hidden="1" customWidth="1"/>
    <col min="20" max="20" width="7.42578125" style="34" hidden="1" customWidth="1"/>
    <col min="21" max="21" width="8.85546875" style="214" hidden="1" customWidth="1"/>
    <col min="22" max="22" width="12" style="34" hidden="1" customWidth="1"/>
    <col min="23" max="24" width="13" style="470" customWidth="1"/>
    <col min="25" max="16384" width="9.140625" style="34"/>
  </cols>
  <sheetData>
    <row r="1" spans="1:27" ht="34.5" customHeight="1">
      <c r="A1" s="1485" t="s">
        <v>115</v>
      </c>
      <c r="B1" s="1486" t="s">
        <v>230</v>
      </c>
      <c r="C1" s="1486"/>
      <c r="D1" s="1453" t="s">
        <v>347</v>
      </c>
      <c r="E1" s="1453" t="s">
        <v>118</v>
      </c>
      <c r="F1" s="1453" t="s">
        <v>518</v>
      </c>
      <c r="G1" s="1453" t="s">
        <v>35</v>
      </c>
      <c r="H1" s="1453" t="s">
        <v>11</v>
      </c>
      <c r="I1" s="1487" t="s">
        <v>5</v>
      </c>
      <c r="J1" s="1456" t="s">
        <v>92</v>
      </c>
      <c r="K1" s="764"/>
      <c r="L1" s="1484" t="s">
        <v>500</v>
      </c>
      <c r="M1" s="764"/>
      <c r="N1" s="764"/>
      <c r="O1" s="1483" t="s">
        <v>93</v>
      </c>
      <c r="P1" s="1483" t="s">
        <v>94</v>
      </c>
      <c r="Q1" s="1483" t="s">
        <v>95</v>
      </c>
    </row>
    <row r="2" spans="1:27" ht="21.75" customHeight="1" thickBot="1">
      <c r="A2" s="1472"/>
      <c r="B2" s="252" t="s">
        <v>119</v>
      </c>
      <c r="C2" s="252" t="s">
        <v>120</v>
      </c>
      <c r="D2" s="1452"/>
      <c r="E2" s="1452"/>
      <c r="F2" s="1452"/>
      <c r="G2" s="1452"/>
      <c r="H2" s="1452"/>
      <c r="I2" s="1455"/>
      <c r="J2" s="1457"/>
      <c r="K2" s="195"/>
      <c r="L2" s="1469"/>
      <c r="M2" s="764"/>
      <c r="N2" s="764"/>
      <c r="O2" s="1483"/>
      <c r="P2" s="1483"/>
      <c r="Q2" s="1483"/>
      <c r="R2" s="98" t="s">
        <v>87</v>
      </c>
      <c r="S2" s="98" t="s">
        <v>88</v>
      </c>
      <c r="T2" s="98" t="s">
        <v>89</v>
      </c>
      <c r="U2" s="215" t="s">
        <v>91</v>
      </c>
      <c r="V2" s="98" t="s">
        <v>90</v>
      </c>
    </row>
    <row r="3" spans="1:27" ht="28.5" customHeight="1" thickBot="1">
      <c r="A3" s="765" t="s">
        <v>7</v>
      </c>
      <c r="B3" s="249"/>
      <c r="C3" s="249"/>
      <c r="D3" s="249"/>
      <c r="E3" s="249"/>
      <c r="F3" s="249"/>
      <c r="G3" s="249"/>
      <c r="H3" s="249"/>
      <c r="I3" s="271"/>
      <c r="J3" s="250"/>
      <c r="K3" s="195"/>
      <c r="L3" s="464"/>
      <c r="M3" s="177"/>
      <c r="N3" s="177"/>
      <c r="O3" s="110">
        <f>SUM(O6:O105)</f>
        <v>0</v>
      </c>
      <c r="P3" s="110">
        <f>SUM(P6:P108)</f>
        <v>0</v>
      </c>
      <c r="Q3" s="110">
        <f>SUM(Q6:Q108)</f>
        <v>0</v>
      </c>
    </row>
    <row r="4" spans="1:27" s="574" customFormat="1" ht="27" customHeight="1" thickBot="1">
      <c r="A4" s="698" t="s">
        <v>1247</v>
      </c>
      <c r="B4" s="767"/>
      <c r="C4" s="767"/>
      <c r="D4" s="767"/>
      <c r="E4" s="767"/>
      <c r="F4" s="767"/>
      <c r="G4" s="767"/>
      <c r="H4" s="767"/>
      <c r="I4" s="771"/>
      <c r="J4" s="768"/>
      <c r="K4" s="769"/>
      <c r="L4" s="631"/>
      <c r="M4" s="180"/>
      <c r="N4" s="180"/>
      <c r="O4" s="180"/>
      <c r="P4" s="180"/>
      <c r="Q4" s="180"/>
      <c r="U4" s="575"/>
      <c r="W4" s="1208"/>
      <c r="X4" s="1208"/>
    </row>
    <row r="5" spans="1:27" s="574" customFormat="1" ht="33" customHeight="1" thickBot="1">
      <c r="A5" s="1479" t="s">
        <v>1248</v>
      </c>
      <c r="B5" s="1480"/>
      <c r="C5" s="1480"/>
      <c r="D5" s="1480"/>
      <c r="E5" s="1480"/>
      <c r="F5" s="1480"/>
      <c r="G5" s="1480"/>
      <c r="H5" s="1480"/>
      <c r="I5" s="1480"/>
      <c r="J5" s="1481"/>
      <c r="K5" s="769"/>
      <c r="L5" s="468"/>
      <c r="M5" s="769"/>
      <c r="N5" s="769"/>
      <c r="O5" s="766"/>
      <c r="P5" s="573"/>
      <c r="Q5" s="573"/>
      <c r="R5" s="578"/>
      <c r="S5" s="578"/>
      <c r="T5" s="578"/>
      <c r="U5" s="575"/>
      <c r="W5" s="470"/>
      <c r="X5" s="470"/>
      <c r="Y5" s="653"/>
    </row>
    <row r="6" spans="1:27" ht="12.75" customHeight="1">
      <c r="A6" s="923" t="s">
        <v>1249</v>
      </c>
      <c r="B6" s="355">
        <v>8</v>
      </c>
      <c r="C6" s="355">
        <v>9</v>
      </c>
      <c r="D6" s="262">
        <v>2.1</v>
      </c>
      <c r="E6" s="48" t="s">
        <v>114</v>
      </c>
      <c r="F6" s="350">
        <v>54</v>
      </c>
      <c r="G6" s="357" t="s">
        <v>1457</v>
      </c>
      <c r="H6" s="355">
        <v>49</v>
      </c>
      <c r="I6" s="845" t="s">
        <v>1349</v>
      </c>
      <c r="J6" s="914"/>
      <c r="K6" s="769"/>
      <c r="L6" s="933">
        <v>370000</v>
      </c>
      <c r="M6" s="769"/>
      <c r="N6" s="769"/>
      <c r="O6" s="162"/>
      <c r="P6" s="163">
        <f t="shared" ref="P6:P11" si="0">IF(OR(U6="",J6=""),0,J6*U6)</f>
        <v>0</v>
      </c>
      <c r="Q6" s="163">
        <f t="shared" ref="Q6:Q11" si="1">IF(OR(V6="",J6=""),0,J6*V6)</f>
        <v>0</v>
      </c>
      <c r="R6" s="297">
        <v>1045</v>
      </c>
      <c r="S6" s="297">
        <v>810</v>
      </c>
      <c r="T6" s="297">
        <v>485</v>
      </c>
      <c r="U6" s="214">
        <f>(R6/1000)*(S6/1000)*(T6/1000)</f>
        <v>0.41052824999999998</v>
      </c>
      <c r="V6" s="298">
        <v>53</v>
      </c>
      <c r="Y6" s="653"/>
      <c r="AA6" s="166"/>
    </row>
    <row r="7" spans="1:27" ht="12.75" customHeight="1">
      <c r="A7" s="55" t="s">
        <v>1250</v>
      </c>
      <c r="B7" s="918">
        <v>10</v>
      </c>
      <c r="C7" s="918">
        <v>12</v>
      </c>
      <c r="D7" s="917">
        <v>2.66</v>
      </c>
      <c r="E7" s="49" t="s">
        <v>114</v>
      </c>
      <c r="F7" s="36">
        <v>54</v>
      </c>
      <c r="G7" s="94" t="s">
        <v>1458</v>
      </c>
      <c r="H7" s="918">
        <v>59.5</v>
      </c>
      <c r="I7" s="800" t="s">
        <v>1349</v>
      </c>
      <c r="J7" s="912"/>
      <c r="K7" s="769"/>
      <c r="L7" s="906">
        <v>489000</v>
      </c>
      <c r="M7" s="769"/>
      <c r="N7" s="769"/>
      <c r="O7" s="162"/>
      <c r="P7" s="163">
        <f t="shared" si="0"/>
        <v>0</v>
      </c>
      <c r="Q7" s="163">
        <f t="shared" si="1"/>
        <v>0</v>
      </c>
      <c r="R7" s="297">
        <v>1025</v>
      </c>
      <c r="S7" s="297">
        <v>950</v>
      </c>
      <c r="T7" s="297">
        <v>510</v>
      </c>
      <c r="U7" s="214">
        <f>(R7/1000)*(S7/1000)*(T7/1000)</f>
        <v>0.49661249999999996</v>
      </c>
      <c r="V7" s="298">
        <v>66.5</v>
      </c>
      <c r="Y7" s="653"/>
      <c r="AA7" s="166"/>
    </row>
    <row r="8" spans="1:27" ht="12.75" customHeight="1">
      <c r="A8" s="55" t="s">
        <v>1251</v>
      </c>
      <c r="B8" s="918">
        <v>12</v>
      </c>
      <c r="C8" s="918">
        <v>14</v>
      </c>
      <c r="D8" s="917">
        <v>3.31</v>
      </c>
      <c r="E8" s="49" t="s">
        <v>114</v>
      </c>
      <c r="F8" s="36">
        <v>56</v>
      </c>
      <c r="G8" s="94" t="s">
        <v>1458</v>
      </c>
      <c r="H8" s="918">
        <v>63</v>
      </c>
      <c r="I8" s="800" t="s">
        <v>1349</v>
      </c>
      <c r="J8" s="912"/>
      <c r="K8" s="769"/>
      <c r="L8" s="906">
        <v>565000</v>
      </c>
      <c r="M8" s="769"/>
      <c r="N8" s="769"/>
      <c r="O8" s="162"/>
      <c r="P8" s="163">
        <f t="shared" si="0"/>
        <v>0</v>
      </c>
      <c r="Q8" s="163">
        <f t="shared" si="1"/>
        <v>0</v>
      </c>
      <c r="R8" s="297">
        <v>1025</v>
      </c>
      <c r="S8" s="297">
        <v>950</v>
      </c>
      <c r="T8" s="297">
        <v>510</v>
      </c>
      <c r="U8" s="214">
        <f t="shared" ref="U8:U10" si="2">(R8/1000)*(S8/1000)*(T8/1000)</f>
        <v>0.49661249999999996</v>
      </c>
      <c r="V8" s="298">
        <v>70</v>
      </c>
      <c r="Y8" s="653"/>
      <c r="AA8" s="166"/>
    </row>
    <row r="9" spans="1:27" ht="12.75" customHeight="1">
      <c r="A9" s="55" t="s">
        <v>1252</v>
      </c>
      <c r="B9" s="918">
        <v>14</v>
      </c>
      <c r="C9" s="918">
        <v>16</v>
      </c>
      <c r="D9" s="917">
        <v>3.97</v>
      </c>
      <c r="E9" s="49" t="s">
        <v>114</v>
      </c>
      <c r="F9" s="36">
        <v>56</v>
      </c>
      <c r="G9" s="94" t="s">
        <v>1458</v>
      </c>
      <c r="H9" s="918">
        <v>75</v>
      </c>
      <c r="I9" s="800" t="s">
        <v>1349</v>
      </c>
      <c r="J9" s="912"/>
      <c r="K9" s="769"/>
      <c r="L9" s="906">
        <v>623000</v>
      </c>
      <c r="M9" s="769"/>
      <c r="N9" s="769"/>
      <c r="O9" s="162"/>
      <c r="P9" s="163">
        <f t="shared" si="0"/>
        <v>0</v>
      </c>
      <c r="Q9" s="163">
        <f t="shared" si="1"/>
        <v>0</v>
      </c>
      <c r="R9" s="297">
        <v>1025</v>
      </c>
      <c r="S9" s="297">
        <v>950</v>
      </c>
      <c r="T9" s="297">
        <v>510</v>
      </c>
      <c r="U9" s="214">
        <f t="shared" si="2"/>
        <v>0.49661249999999996</v>
      </c>
      <c r="V9" s="298">
        <v>82</v>
      </c>
      <c r="Y9" s="653"/>
      <c r="AA9" s="166"/>
    </row>
    <row r="10" spans="1:27" ht="12.75" customHeight="1">
      <c r="A10" s="67" t="s">
        <v>1254</v>
      </c>
      <c r="B10" s="919">
        <v>15.5</v>
      </c>
      <c r="C10" s="919">
        <v>18</v>
      </c>
      <c r="D10" s="913">
        <v>4.87</v>
      </c>
      <c r="E10" s="526" t="s">
        <v>114</v>
      </c>
      <c r="F10" s="343">
        <v>56</v>
      </c>
      <c r="G10" s="344" t="s">
        <v>1458</v>
      </c>
      <c r="H10" s="919">
        <v>77.5</v>
      </c>
      <c r="I10" s="920" t="s">
        <v>1349</v>
      </c>
      <c r="J10" s="915"/>
      <c r="K10" s="769"/>
      <c r="L10" s="907">
        <v>696000</v>
      </c>
      <c r="M10" s="769"/>
      <c r="N10" s="769"/>
      <c r="O10" s="162"/>
      <c r="P10" s="163">
        <f t="shared" si="0"/>
        <v>0</v>
      </c>
      <c r="Q10" s="163">
        <f t="shared" si="1"/>
        <v>0</v>
      </c>
      <c r="R10" s="297">
        <v>1025</v>
      </c>
      <c r="S10" s="297">
        <v>950</v>
      </c>
      <c r="T10" s="297">
        <v>510</v>
      </c>
      <c r="U10" s="214">
        <f t="shared" si="2"/>
        <v>0.49661249999999996</v>
      </c>
      <c r="V10" s="298">
        <v>84.5</v>
      </c>
      <c r="Y10" s="653"/>
      <c r="AA10" s="166"/>
    </row>
    <row r="11" spans="1:27" ht="12.75" customHeight="1" thickBot="1">
      <c r="A11" s="934" t="s">
        <v>1456</v>
      </c>
      <c r="B11" s="349">
        <v>17.5</v>
      </c>
      <c r="C11" s="349">
        <v>19.5</v>
      </c>
      <c r="D11" s="263">
        <v>6.12</v>
      </c>
      <c r="E11" s="935" t="s">
        <v>114</v>
      </c>
      <c r="F11" s="352">
        <v>57</v>
      </c>
      <c r="G11" s="353" t="s">
        <v>1253</v>
      </c>
      <c r="H11" s="349">
        <v>90.5</v>
      </c>
      <c r="I11" s="846" t="s">
        <v>1349</v>
      </c>
      <c r="J11" s="916"/>
      <c r="K11" s="905"/>
      <c r="L11" s="936">
        <v>853000</v>
      </c>
      <c r="M11" s="905"/>
      <c r="N11" s="905"/>
      <c r="O11" s="162"/>
      <c r="P11" s="163">
        <f t="shared" si="0"/>
        <v>0</v>
      </c>
      <c r="Q11" s="163">
        <f t="shared" si="1"/>
        <v>0</v>
      </c>
      <c r="R11" s="297">
        <v>1120</v>
      </c>
      <c r="S11" s="297">
        <v>865</v>
      </c>
      <c r="T11" s="297">
        <v>560</v>
      </c>
      <c r="U11" s="214">
        <f t="shared" ref="U11" si="3">(R11/1000)*(S11/1000)*(T11/1000)</f>
        <v>0.54252800000000012</v>
      </c>
      <c r="V11" s="298">
        <v>99</v>
      </c>
      <c r="Y11" s="653"/>
      <c r="AA11" s="166"/>
    </row>
    <row r="12" spans="1:27" s="574" customFormat="1" ht="27.75" customHeight="1" thickBot="1">
      <c r="A12" s="698" t="s">
        <v>1255</v>
      </c>
      <c r="B12" s="910"/>
      <c r="C12" s="910"/>
      <c r="D12" s="910"/>
      <c r="E12" s="910"/>
      <c r="F12" s="910"/>
      <c r="G12" s="910"/>
      <c r="H12" s="910"/>
      <c r="I12" s="771"/>
      <c r="J12" s="911"/>
      <c r="K12" s="769"/>
      <c r="L12" s="631"/>
      <c r="M12" s="180"/>
      <c r="N12" s="180"/>
      <c r="O12" s="180"/>
      <c r="P12" s="180"/>
      <c r="Q12" s="180"/>
      <c r="U12" s="575"/>
      <c r="W12" s="470"/>
      <c r="X12" s="470"/>
    </row>
    <row r="13" spans="1:27" s="778" customFormat="1" ht="25.5" customHeight="1" thickBot="1">
      <c r="A13" s="1447" t="s">
        <v>1256</v>
      </c>
      <c r="B13" s="1448"/>
      <c r="C13" s="1448"/>
      <c r="D13" s="1448"/>
      <c r="E13" s="1448"/>
      <c r="F13" s="1448"/>
      <c r="G13" s="1448"/>
      <c r="H13" s="1448"/>
      <c r="I13" s="1448"/>
      <c r="J13" s="1449"/>
      <c r="K13" s="772"/>
      <c r="L13" s="773"/>
      <c r="M13" s="772"/>
      <c r="N13" s="772"/>
      <c r="O13" s="774"/>
      <c r="P13" s="775"/>
      <c r="Q13" s="775"/>
      <c r="R13" s="776"/>
      <c r="S13" s="776"/>
      <c r="T13" s="776"/>
      <c r="U13" s="777"/>
      <c r="W13" s="470"/>
      <c r="X13" s="470"/>
    </row>
    <row r="14" spans="1:27" ht="12.75" customHeight="1">
      <c r="A14" s="57" t="s">
        <v>1257</v>
      </c>
      <c r="B14" s="37">
        <v>1.8</v>
      </c>
      <c r="C14" s="417">
        <v>2.2000000000000002</v>
      </c>
      <c r="D14" s="414">
        <v>41</v>
      </c>
      <c r="E14" s="37">
        <v>523</v>
      </c>
      <c r="F14" s="414">
        <v>30</v>
      </c>
      <c r="G14" s="418" t="s">
        <v>1258</v>
      </c>
      <c r="H14" s="362">
        <v>12.5</v>
      </c>
      <c r="I14" s="800" t="s">
        <v>1349</v>
      </c>
      <c r="J14" s="827"/>
      <c r="K14" s="769"/>
      <c r="L14" s="906">
        <v>118000</v>
      </c>
      <c r="M14" s="769"/>
      <c r="N14" s="769"/>
      <c r="O14" s="162"/>
      <c r="P14" s="163">
        <f t="shared" ref="P14:P20" si="4">IF(OR(U14="",J14=""),0,J14*U14)</f>
        <v>0</v>
      </c>
      <c r="Q14" s="163">
        <f t="shared" ref="Q14:Q20" si="5">IF(OR(V14="",J14=""),0,J14*V14)</f>
        <v>0</v>
      </c>
      <c r="R14" s="299">
        <v>1155</v>
      </c>
      <c r="S14" s="299">
        <v>245</v>
      </c>
      <c r="T14" s="298">
        <v>490</v>
      </c>
      <c r="U14" s="216">
        <f t="shared" ref="U14:U20" si="6">(R14/1000)*(S14/1000)*(T14/1000)</f>
        <v>0.13865775</v>
      </c>
      <c r="V14" s="298">
        <v>16</v>
      </c>
      <c r="Y14" s="653"/>
      <c r="AA14" s="166"/>
    </row>
    <row r="15" spans="1:27" ht="12.75" customHeight="1">
      <c r="A15" s="57" t="s">
        <v>1259</v>
      </c>
      <c r="B15" s="37">
        <v>2.2000000000000002</v>
      </c>
      <c r="C15" s="417">
        <v>2.6</v>
      </c>
      <c r="D15" s="414">
        <v>41</v>
      </c>
      <c r="E15" s="37">
        <v>523</v>
      </c>
      <c r="F15" s="414">
        <v>30</v>
      </c>
      <c r="G15" s="418" t="s">
        <v>1258</v>
      </c>
      <c r="H15" s="362">
        <v>12.5</v>
      </c>
      <c r="I15" s="800" t="s">
        <v>1349</v>
      </c>
      <c r="J15" s="822"/>
      <c r="K15" s="769"/>
      <c r="L15" s="906">
        <v>120000</v>
      </c>
      <c r="M15" s="769"/>
      <c r="N15" s="769"/>
      <c r="O15" s="162"/>
      <c r="P15" s="163">
        <f t="shared" si="4"/>
        <v>0</v>
      </c>
      <c r="Q15" s="163">
        <f t="shared" si="5"/>
        <v>0</v>
      </c>
      <c r="R15" s="299">
        <v>1155</v>
      </c>
      <c r="S15" s="299">
        <v>245</v>
      </c>
      <c r="T15" s="298">
        <v>490</v>
      </c>
      <c r="U15" s="216">
        <f t="shared" si="6"/>
        <v>0.13865775</v>
      </c>
      <c r="V15" s="298">
        <v>16</v>
      </c>
      <c r="Y15" s="653"/>
      <c r="AA15" s="166"/>
    </row>
    <row r="16" spans="1:27" ht="12.75" customHeight="1">
      <c r="A16" s="57" t="s">
        <v>1260</v>
      </c>
      <c r="B16" s="37">
        <v>2.8</v>
      </c>
      <c r="C16" s="417">
        <v>3.2</v>
      </c>
      <c r="D16" s="414">
        <v>41</v>
      </c>
      <c r="E16" s="37">
        <v>573</v>
      </c>
      <c r="F16" s="414">
        <v>34</v>
      </c>
      <c r="G16" s="418" t="s">
        <v>1258</v>
      </c>
      <c r="H16" s="362">
        <v>13</v>
      </c>
      <c r="I16" s="800" t="s">
        <v>1349</v>
      </c>
      <c r="J16" s="822"/>
      <c r="K16" s="769"/>
      <c r="L16" s="906">
        <v>121000</v>
      </c>
      <c r="M16" s="769"/>
      <c r="N16" s="769"/>
      <c r="O16" s="162"/>
      <c r="P16" s="163">
        <f t="shared" si="4"/>
        <v>0</v>
      </c>
      <c r="Q16" s="163">
        <f t="shared" si="5"/>
        <v>0</v>
      </c>
      <c r="R16" s="299">
        <v>1155</v>
      </c>
      <c r="S16" s="299">
        <v>245</v>
      </c>
      <c r="T16" s="298">
        <v>490</v>
      </c>
      <c r="U16" s="216">
        <f t="shared" si="6"/>
        <v>0.13865775</v>
      </c>
      <c r="V16" s="298">
        <v>16.5</v>
      </c>
      <c r="Y16" s="653"/>
      <c r="AA16" s="166"/>
    </row>
    <row r="17" spans="1:27" ht="12.75" customHeight="1">
      <c r="A17" s="57" t="s">
        <v>1261</v>
      </c>
      <c r="B17" s="37">
        <v>3.6</v>
      </c>
      <c r="C17" s="417">
        <v>4</v>
      </c>
      <c r="D17" s="414">
        <v>41</v>
      </c>
      <c r="E17" s="37">
        <v>573</v>
      </c>
      <c r="F17" s="414">
        <v>34</v>
      </c>
      <c r="G17" s="418" t="s">
        <v>1258</v>
      </c>
      <c r="H17" s="362">
        <v>13</v>
      </c>
      <c r="I17" s="800" t="s">
        <v>1349</v>
      </c>
      <c r="J17" s="822"/>
      <c r="K17" s="769"/>
      <c r="L17" s="906">
        <v>124000</v>
      </c>
      <c r="M17" s="769"/>
      <c r="N17" s="769"/>
      <c r="O17" s="162"/>
      <c r="P17" s="163">
        <f t="shared" si="4"/>
        <v>0</v>
      </c>
      <c r="Q17" s="163">
        <f t="shared" si="5"/>
        <v>0</v>
      </c>
      <c r="R17" s="299">
        <v>1155</v>
      </c>
      <c r="S17" s="299">
        <v>245</v>
      </c>
      <c r="T17" s="298">
        <v>490</v>
      </c>
      <c r="U17" s="216">
        <f t="shared" si="6"/>
        <v>0.13865775</v>
      </c>
      <c r="V17" s="298">
        <v>16.5</v>
      </c>
      <c r="Y17" s="653"/>
      <c r="AA17" s="166"/>
    </row>
    <row r="18" spans="1:27" ht="12.75" customHeight="1">
      <c r="A18" s="57" t="s">
        <v>1262</v>
      </c>
      <c r="B18" s="37">
        <v>4.5</v>
      </c>
      <c r="C18" s="417">
        <v>5</v>
      </c>
      <c r="D18" s="414">
        <v>48</v>
      </c>
      <c r="E18" s="37">
        <v>693</v>
      </c>
      <c r="F18" s="414">
        <v>35</v>
      </c>
      <c r="G18" s="418" t="s">
        <v>1263</v>
      </c>
      <c r="H18" s="362">
        <v>18.5</v>
      </c>
      <c r="I18" s="800" t="s">
        <v>1349</v>
      </c>
      <c r="J18" s="823"/>
      <c r="K18" s="769"/>
      <c r="L18" s="906">
        <v>158000</v>
      </c>
      <c r="M18" s="769"/>
      <c r="N18" s="769"/>
      <c r="O18" s="162"/>
      <c r="P18" s="163">
        <f t="shared" si="4"/>
        <v>0</v>
      </c>
      <c r="Q18" s="163">
        <f t="shared" si="5"/>
        <v>0</v>
      </c>
      <c r="R18" s="299">
        <v>1370</v>
      </c>
      <c r="S18" s="299">
        <v>295</v>
      </c>
      <c r="T18" s="298">
        <v>505</v>
      </c>
      <c r="U18" s="216">
        <f t="shared" si="6"/>
        <v>0.20409575000000002</v>
      </c>
      <c r="V18" s="298">
        <v>22.8</v>
      </c>
      <c r="Y18" s="653"/>
      <c r="AA18" s="166"/>
    </row>
    <row r="19" spans="1:27" ht="12.75" customHeight="1">
      <c r="A19" s="57" t="s">
        <v>1264</v>
      </c>
      <c r="B19" s="37">
        <v>5.6</v>
      </c>
      <c r="C19" s="417">
        <v>6.3</v>
      </c>
      <c r="D19" s="414">
        <v>48</v>
      </c>
      <c r="E19" s="37">
        <v>792</v>
      </c>
      <c r="F19" s="414">
        <v>36</v>
      </c>
      <c r="G19" s="418" t="s">
        <v>1263</v>
      </c>
      <c r="H19" s="362">
        <v>18.8</v>
      </c>
      <c r="I19" s="800" t="s">
        <v>1349</v>
      </c>
      <c r="J19" s="823"/>
      <c r="K19" s="769"/>
      <c r="L19" s="906">
        <v>160000</v>
      </c>
      <c r="M19" s="769"/>
      <c r="N19" s="769"/>
      <c r="O19" s="162"/>
      <c r="P19" s="163">
        <f t="shared" si="4"/>
        <v>0</v>
      </c>
      <c r="Q19" s="163">
        <f t="shared" si="5"/>
        <v>0</v>
      </c>
      <c r="R19" s="299">
        <v>1370</v>
      </c>
      <c r="S19" s="299">
        <v>295</v>
      </c>
      <c r="T19" s="298">
        <v>505</v>
      </c>
      <c r="U19" s="216">
        <f t="shared" si="6"/>
        <v>0.20409575000000002</v>
      </c>
      <c r="V19" s="298">
        <v>23.1</v>
      </c>
      <c r="Y19" s="653"/>
      <c r="AA19" s="166"/>
    </row>
    <row r="20" spans="1:27" ht="12.75" customHeight="1" thickBot="1">
      <c r="A20" s="57" t="s">
        <v>1265</v>
      </c>
      <c r="B20" s="37">
        <v>7.1</v>
      </c>
      <c r="C20" s="417">
        <v>8</v>
      </c>
      <c r="D20" s="414">
        <v>60</v>
      </c>
      <c r="E20" s="37">
        <v>933</v>
      </c>
      <c r="F20" s="414">
        <v>37</v>
      </c>
      <c r="G20" s="418" t="s">
        <v>1263</v>
      </c>
      <c r="H20" s="362">
        <v>19.5</v>
      </c>
      <c r="I20" s="800" t="s">
        <v>1349</v>
      </c>
      <c r="J20" s="826"/>
      <c r="K20" s="769"/>
      <c r="L20" s="906">
        <v>166000</v>
      </c>
      <c r="M20" s="769"/>
      <c r="N20" s="769"/>
      <c r="O20" s="162"/>
      <c r="P20" s="163">
        <f t="shared" si="4"/>
        <v>0</v>
      </c>
      <c r="Q20" s="163">
        <f t="shared" si="5"/>
        <v>0</v>
      </c>
      <c r="R20" s="299">
        <v>1370</v>
      </c>
      <c r="S20" s="299">
        <v>295</v>
      </c>
      <c r="T20" s="298">
        <v>505</v>
      </c>
      <c r="U20" s="216">
        <f t="shared" si="6"/>
        <v>0.20409575000000002</v>
      </c>
      <c r="V20" s="298">
        <v>23.8</v>
      </c>
      <c r="Y20" s="653"/>
      <c r="AA20" s="166"/>
    </row>
    <row r="21" spans="1:27" ht="16.5" thickBot="1">
      <c r="A21" s="1465" t="s">
        <v>867</v>
      </c>
      <c r="B21" s="1466"/>
      <c r="C21" s="1466"/>
      <c r="D21" s="1466"/>
      <c r="E21" s="1466"/>
      <c r="F21" s="1466"/>
      <c r="G21" s="1466"/>
      <c r="H21" s="1466"/>
      <c r="I21" s="1466"/>
      <c r="J21" s="1467"/>
      <c r="K21" s="769"/>
      <c r="L21" s="908"/>
      <c r="M21" s="179"/>
      <c r="N21" s="769"/>
      <c r="O21" s="162"/>
      <c r="P21" s="179"/>
      <c r="Q21" s="162"/>
      <c r="R21" s="163"/>
      <c r="S21" s="163"/>
      <c r="Y21" s="653"/>
    </row>
    <row r="22" spans="1:27" ht="12.75">
      <c r="A22" s="286" t="s">
        <v>220</v>
      </c>
      <c r="B22" s="1461" t="s">
        <v>794</v>
      </c>
      <c r="C22" s="1462"/>
      <c r="D22" s="1462"/>
      <c r="E22" s="1462"/>
      <c r="F22" s="1463"/>
      <c r="G22" s="411" t="s">
        <v>291</v>
      </c>
      <c r="H22" s="412">
        <v>3.5</v>
      </c>
      <c r="I22" s="800" t="s">
        <v>1349</v>
      </c>
      <c r="J22" s="827"/>
      <c r="K22" s="769"/>
      <c r="L22" s="906">
        <v>20000</v>
      </c>
      <c r="M22" s="769"/>
      <c r="N22" s="769"/>
      <c r="O22" s="162"/>
      <c r="P22" s="163">
        <f>IF(OR(U22="",J22=""),0,J22*U22)</f>
        <v>0</v>
      </c>
      <c r="Q22" s="163">
        <f>IF(OR(V22="",J22=""),0,J22*V22)</f>
        <v>0</v>
      </c>
      <c r="R22" s="299">
        <v>1232</v>
      </c>
      <c r="S22" s="299">
        <v>107</v>
      </c>
      <c r="T22" s="298">
        <v>517</v>
      </c>
      <c r="U22" s="216">
        <f>(R22/1000)*(S22/1000)*(T22/1000)</f>
        <v>6.8153008000000001E-2</v>
      </c>
      <c r="V22" s="629">
        <v>5.2</v>
      </c>
      <c r="Y22" s="653"/>
    </row>
    <row r="23" spans="1:27" ht="13.5" thickBot="1">
      <c r="A23" s="285" t="s">
        <v>285</v>
      </c>
      <c r="B23" s="1458" t="s">
        <v>795</v>
      </c>
      <c r="C23" s="1459"/>
      <c r="D23" s="1459"/>
      <c r="E23" s="1459"/>
      <c r="F23" s="1460"/>
      <c r="G23" s="416" t="s">
        <v>292</v>
      </c>
      <c r="H23" s="533">
        <v>4</v>
      </c>
      <c r="I23" s="800" t="s">
        <v>1349</v>
      </c>
      <c r="J23" s="830"/>
      <c r="K23" s="769"/>
      <c r="L23" s="906">
        <v>26000</v>
      </c>
      <c r="M23" s="769"/>
      <c r="N23" s="769"/>
      <c r="O23" s="162"/>
      <c r="P23" s="163">
        <f>IF(OR(U23="",J23=""),0,J23*U23)</f>
        <v>0</v>
      </c>
      <c r="Q23" s="163">
        <f>IF(OR(V23="",J23=""),0,J23*V23)</f>
        <v>0</v>
      </c>
      <c r="R23" s="299">
        <v>1410</v>
      </c>
      <c r="S23" s="299">
        <v>95</v>
      </c>
      <c r="T23" s="298">
        <v>560</v>
      </c>
      <c r="U23" s="216">
        <f>(R23/1000)*(S23/1000)*(T23/1000)</f>
        <v>7.5011999999999995E-2</v>
      </c>
      <c r="V23" s="629">
        <v>5.4</v>
      </c>
      <c r="Y23" s="653"/>
    </row>
    <row r="24" spans="1:27" s="574" customFormat="1" ht="30" customHeight="1" thickBot="1">
      <c r="A24" s="1447" t="s">
        <v>1266</v>
      </c>
      <c r="B24" s="1448"/>
      <c r="C24" s="1448"/>
      <c r="D24" s="1448"/>
      <c r="E24" s="1448"/>
      <c r="F24" s="1448"/>
      <c r="G24" s="1448"/>
      <c r="H24" s="1448"/>
      <c r="I24" s="1448"/>
      <c r="J24" s="1449"/>
      <c r="K24" s="769"/>
      <c r="L24" s="909"/>
      <c r="M24" s="769"/>
      <c r="N24" s="769"/>
      <c r="O24" s="162"/>
      <c r="P24" s="573"/>
      <c r="Q24" s="573"/>
      <c r="R24" s="578"/>
      <c r="S24" s="578"/>
      <c r="T24" s="578"/>
      <c r="U24" s="575"/>
      <c r="W24" s="470"/>
      <c r="X24" s="470"/>
      <c r="Y24" s="653"/>
    </row>
    <row r="25" spans="1:27" ht="12.75" customHeight="1">
      <c r="A25" s="57" t="s">
        <v>1267</v>
      </c>
      <c r="B25" s="362">
        <v>1.5</v>
      </c>
      <c r="C25" s="417">
        <v>1.7</v>
      </c>
      <c r="D25" s="415">
        <v>36</v>
      </c>
      <c r="E25" s="563">
        <v>400</v>
      </c>
      <c r="F25" s="415">
        <v>23</v>
      </c>
      <c r="G25" s="418" t="s">
        <v>1268</v>
      </c>
      <c r="H25" s="362">
        <v>17</v>
      </c>
      <c r="I25" s="800" t="s">
        <v>1349</v>
      </c>
      <c r="J25" s="827"/>
      <c r="K25" s="769"/>
      <c r="L25" s="906">
        <v>90000</v>
      </c>
      <c r="M25" s="510"/>
      <c r="N25" s="769"/>
      <c r="O25" s="162"/>
      <c r="P25" s="163">
        <f t="shared" ref="P25:P29" si="7">IF(OR(U25="",J25=""),0,J25*U25)</f>
        <v>0</v>
      </c>
      <c r="Q25" s="163">
        <f t="shared" ref="Q25:Q29" si="8">IF(OR(V25="",J25=""),0,J25*V25)</f>
        <v>0</v>
      </c>
      <c r="R25" s="298">
        <v>675</v>
      </c>
      <c r="S25" s="298">
        <v>285</v>
      </c>
      <c r="T25" s="298">
        <v>675</v>
      </c>
      <c r="U25" s="300">
        <f t="shared" ref="U25:U29" si="9">(R25/1000)*(S25/1000)*(T25/1000)</f>
        <v>0.12985312500000001</v>
      </c>
      <c r="V25" s="298">
        <v>20</v>
      </c>
      <c r="Y25" s="653"/>
      <c r="AA25" s="166"/>
    </row>
    <row r="26" spans="1:27" ht="12.75" customHeight="1">
      <c r="A26" s="57" t="s">
        <v>1269</v>
      </c>
      <c r="B26" s="362">
        <v>2.2000000000000002</v>
      </c>
      <c r="C26" s="417">
        <v>2.4</v>
      </c>
      <c r="D26" s="415">
        <v>50</v>
      </c>
      <c r="E26" s="563">
        <v>414</v>
      </c>
      <c r="F26" s="415">
        <v>23</v>
      </c>
      <c r="G26" s="418" t="s">
        <v>1268</v>
      </c>
      <c r="H26" s="362">
        <v>17</v>
      </c>
      <c r="I26" s="800" t="s">
        <v>1349</v>
      </c>
      <c r="J26" s="822"/>
      <c r="K26" s="769"/>
      <c r="L26" s="906">
        <v>94000</v>
      </c>
      <c r="M26" s="769"/>
      <c r="N26" s="769"/>
      <c r="O26" s="162"/>
      <c r="P26" s="163">
        <f t="shared" si="7"/>
        <v>0</v>
      </c>
      <c r="Q26" s="163">
        <f t="shared" si="8"/>
        <v>0</v>
      </c>
      <c r="R26" s="298">
        <v>675</v>
      </c>
      <c r="S26" s="298">
        <v>285</v>
      </c>
      <c r="T26" s="298">
        <v>675</v>
      </c>
      <c r="U26" s="300">
        <f t="shared" si="9"/>
        <v>0.12985312500000001</v>
      </c>
      <c r="V26" s="298">
        <v>20</v>
      </c>
      <c r="Y26" s="653"/>
      <c r="AA26" s="166"/>
    </row>
    <row r="27" spans="1:27" ht="12.75" customHeight="1">
      <c r="A27" s="57" t="s">
        <v>1270</v>
      </c>
      <c r="B27" s="362">
        <v>2.8</v>
      </c>
      <c r="C27" s="417">
        <v>3.2</v>
      </c>
      <c r="D27" s="415">
        <v>50</v>
      </c>
      <c r="E27" s="563">
        <v>414</v>
      </c>
      <c r="F27" s="415">
        <v>23</v>
      </c>
      <c r="G27" s="418" t="s">
        <v>1268</v>
      </c>
      <c r="H27" s="362">
        <v>17</v>
      </c>
      <c r="I27" s="800" t="s">
        <v>1349</v>
      </c>
      <c r="J27" s="822"/>
      <c r="K27" s="769"/>
      <c r="L27" s="906">
        <v>99000</v>
      </c>
      <c r="M27" s="769"/>
      <c r="N27" s="769"/>
      <c r="O27" s="162"/>
      <c r="P27" s="163">
        <f t="shared" si="7"/>
        <v>0</v>
      </c>
      <c r="Q27" s="163">
        <f t="shared" si="8"/>
        <v>0</v>
      </c>
      <c r="R27" s="298">
        <v>675</v>
      </c>
      <c r="S27" s="298">
        <v>285</v>
      </c>
      <c r="T27" s="298">
        <v>675</v>
      </c>
      <c r="U27" s="300">
        <f t="shared" si="9"/>
        <v>0.12985312500000001</v>
      </c>
      <c r="V27" s="298">
        <v>20</v>
      </c>
      <c r="Y27" s="653"/>
      <c r="AA27" s="166"/>
    </row>
    <row r="28" spans="1:27" ht="12.75" customHeight="1">
      <c r="A28" s="57" t="s">
        <v>1271</v>
      </c>
      <c r="B28" s="362">
        <v>3.6</v>
      </c>
      <c r="C28" s="417">
        <v>4</v>
      </c>
      <c r="D28" s="415">
        <v>56</v>
      </c>
      <c r="E28" s="563">
        <v>521</v>
      </c>
      <c r="F28" s="415">
        <v>29</v>
      </c>
      <c r="G28" s="418" t="s">
        <v>1268</v>
      </c>
      <c r="H28" s="362">
        <v>18.5</v>
      </c>
      <c r="I28" s="800" t="s">
        <v>1349</v>
      </c>
      <c r="J28" s="822"/>
      <c r="K28" s="769"/>
      <c r="L28" s="906">
        <v>100000</v>
      </c>
      <c r="M28" s="769"/>
      <c r="N28" s="769"/>
      <c r="O28" s="162"/>
      <c r="P28" s="163">
        <f t="shared" si="7"/>
        <v>0</v>
      </c>
      <c r="Q28" s="163">
        <f t="shared" si="8"/>
        <v>0</v>
      </c>
      <c r="R28" s="298">
        <v>675</v>
      </c>
      <c r="S28" s="298">
        <v>285</v>
      </c>
      <c r="T28" s="298">
        <v>675</v>
      </c>
      <c r="U28" s="300">
        <f t="shared" si="9"/>
        <v>0.12985312500000001</v>
      </c>
      <c r="V28" s="298">
        <v>21.5</v>
      </c>
      <c r="Y28" s="653"/>
      <c r="AA28" s="166"/>
    </row>
    <row r="29" spans="1:27" ht="12.75" customHeight="1" thickBot="1">
      <c r="A29" s="57" t="s">
        <v>1272</v>
      </c>
      <c r="B29" s="362">
        <v>4.5</v>
      </c>
      <c r="C29" s="417">
        <v>5</v>
      </c>
      <c r="D29" s="415">
        <v>56</v>
      </c>
      <c r="E29" s="563">
        <v>521</v>
      </c>
      <c r="F29" s="415">
        <v>29</v>
      </c>
      <c r="G29" s="418" t="s">
        <v>1268</v>
      </c>
      <c r="H29" s="362">
        <v>18.5</v>
      </c>
      <c r="I29" s="800" t="s">
        <v>1349</v>
      </c>
      <c r="J29" s="1286"/>
      <c r="K29" s="769"/>
      <c r="L29" s="907">
        <v>109000</v>
      </c>
      <c r="M29" s="769"/>
      <c r="N29" s="769"/>
      <c r="O29" s="162"/>
      <c r="P29" s="163">
        <f t="shared" si="7"/>
        <v>0</v>
      </c>
      <c r="Q29" s="163">
        <f t="shared" si="8"/>
        <v>0</v>
      </c>
      <c r="R29" s="298">
        <v>675</v>
      </c>
      <c r="S29" s="298">
        <v>285</v>
      </c>
      <c r="T29" s="298">
        <v>675</v>
      </c>
      <c r="U29" s="300">
        <f t="shared" si="9"/>
        <v>0.12985312500000001</v>
      </c>
      <c r="V29" s="298">
        <v>21.5</v>
      </c>
      <c r="Y29" s="653"/>
      <c r="AA29" s="166"/>
    </row>
    <row r="30" spans="1:27" s="574" customFormat="1" ht="29.25" customHeight="1" thickBot="1">
      <c r="A30" s="1473" t="s">
        <v>1273</v>
      </c>
      <c r="B30" s="1474"/>
      <c r="C30" s="1474"/>
      <c r="D30" s="1474"/>
      <c r="E30" s="1474"/>
      <c r="F30" s="1474"/>
      <c r="G30" s="1474"/>
      <c r="H30" s="1474"/>
      <c r="I30" s="1474"/>
      <c r="J30" s="1475"/>
      <c r="K30" s="769"/>
      <c r="L30" s="468"/>
      <c r="M30" s="769"/>
      <c r="N30" s="769"/>
      <c r="O30" s="162"/>
      <c r="P30" s="573"/>
      <c r="Q30" s="573"/>
      <c r="R30" s="578"/>
      <c r="S30" s="578"/>
      <c r="T30" s="578"/>
      <c r="U30" s="575"/>
      <c r="W30" s="470"/>
      <c r="X30" s="470"/>
      <c r="Y30" s="653"/>
    </row>
    <row r="31" spans="1:27" ht="12.75" customHeight="1">
      <c r="A31" s="156" t="s">
        <v>1274</v>
      </c>
      <c r="B31" s="355">
        <v>2.8</v>
      </c>
      <c r="C31" s="355">
        <v>3.2</v>
      </c>
      <c r="D31" s="350">
        <v>80</v>
      </c>
      <c r="E31" s="350">
        <v>764</v>
      </c>
      <c r="F31" s="350">
        <v>30</v>
      </c>
      <c r="G31" s="357" t="s">
        <v>1275</v>
      </c>
      <c r="H31" s="355">
        <v>21.5</v>
      </c>
      <c r="I31" s="865" t="s">
        <v>1349</v>
      </c>
      <c r="J31" s="960"/>
      <c r="K31" s="769"/>
      <c r="L31" s="906">
        <v>116000</v>
      </c>
      <c r="M31" s="769"/>
      <c r="N31" s="769"/>
      <c r="O31" s="162"/>
      <c r="P31" s="163">
        <f t="shared" ref="P31:P54" si="10">IF(OR(U31="",J31=""),0,J31*U31)</f>
        <v>0</v>
      </c>
      <c r="Q31" s="163">
        <f t="shared" ref="Q31:Q54" si="11">IF(OR(V31="",J31=""),0,J31*V31)</f>
        <v>0</v>
      </c>
      <c r="R31" s="298">
        <v>955</v>
      </c>
      <c r="S31" s="298">
        <v>330</v>
      </c>
      <c r="T31" s="298">
        <v>955</v>
      </c>
      <c r="U31" s="214">
        <f t="shared" ref="U31:U41" si="12">(R31/1000)*(S31/1000)*(T31/1000)</f>
        <v>0.30096824999999999</v>
      </c>
      <c r="V31" s="298">
        <v>26.7</v>
      </c>
      <c r="Y31" s="653"/>
      <c r="AA31" s="166"/>
    </row>
    <row r="32" spans="1:27" ht="12.75" customHeight="1">
      <c r="A32" s="58" t="s">
        <v>1276</v>
      </c>
      <c r="B32" s="963">
        <v>3.6</v>
      </c>
      <c r="C32" s="963">
        <v>4</v>
      </c>
      <c r="D32" s="36">
        <v>80</v>
      </c>
      <c r="E32" s="36">
        <v>764</v>
      </c>
      <c r="F32" s="36">
        <v>30</v>
      </c>
      <c r="G32" s="94" t="s">
        <v>1275</v>
      </c>
      <c r="H32" s="963">
        <v>21.5</v>
      </c>
      <c r="I32" s="929" t="s">
        <v>1349</v>
      </c>
      <c r="J32" s="959"/>
      <c r="K32" s="769"/>
      <c r="L32" s="906">
        <v>118000</v>
      </c>
      <c r="M32" s="769"/>
      <c r="N32" s="769"/>
      <c r="O32" s="162"/>
      <c r="P32" s="163">
        <f t="shared" si="10"/>
        <v>0</v>
      </c>
      <c r="Q32" s="163">
        <f t="shared" si="11"/>
        <v>0</v>
      </c>
      <c r="R32" s="298">
        <v>955</v>
      </c>
      <c r="S32" s="298">
        <v>330</v>
      </c>
      <c r="T32" s="298">
        <v>955</v>
      </c>
      <c r="U32" s="214">
        <f t="shared" si="12"/>
        <v>0.30096824999999999</v>
      </c>
      <c r="V32" s="298">
        <v>26.7</v>
      </c>
      <c r="Y32" s="653"/>
      <c r="AA32" s="166"/>
    </row>
    <row r="33" spans="1:27" ht="12.75" customHeight="1">
      <c r="A33" s="58" t="s">
        <v>1277</v>
      </c>
      <c r="B33" s="963">
        <v>4.5</v>
      </c>
      <c r="C33" s="963">
        <v>5</v>
      </c>
      <c r="D33" s="36">
        <v>88</v>
      </c>
      <c r="E33" s="36">
        <v>905</v>
      </c>
      <c r="F33" s="36">
        <v>33</v>
      </c>
      <c r="G33" s="94" t="s">
        <v>1275</v>
      </c>
      <c r="H33" s="963">
        <v>23.7</v>
      </c>
      <c r="I33" s="929" t="s">
        <v>1349</v>
      </c>
      <c r="J33" s="959"/>
      <c r="K33" s="769"/>
      <c r="L33" s="906">
        <v>129000</v>
      </c>
      <c r="M33" s="769"/>
      <c r="N33" s="769"/>
      <c r="O33" s="162"/>
      <c r="P33" s="163">
        <f t="shared" si="10"/>
        <v>0</v>
      </c>
      <c r="Q33" s="163">
        <f t="shared" si="11"/>
        <v>0</v>
      </c>
      <c r="R33" s="298">
        <v>955</v>
      </c>
      <c r="S33" s="298">
        <v>330</v>
      </c>
      <c r="T33" s="298">
        <v>955</v>
      </c>
      <c r="U33" s="214">
        <f t="shared" si="12"/>
        <v>0.30096824999999999</v>
      </c>
      <c r="V33" s="298">
        <v>28.9</v>
      </c>
      <c r="Y33" s="653"/>
      <c r="AA33" s="166"/>
    </row>
    <row r="34" spans="1:27" ht="12.75" customHeight="1">
      <c r="A34" s="58" t="s">
        <v>1278</v>
      </c>
      <c r="B34" s="963">
        <v>5.6</v>
      </c>
      <c r="C34" s="963">
        <v>6.3</v>
      </c>
      <c r="D34" s="36">
        <v>88</v>
      </c>
      <c r="E34" s="36">
        <v>905</v>
      </c>
      <c r="F34" s="36">
        <v>33</v>
      </c>
      <c r="G34" s="94" t="s">
        <v>1275</v>
      </c>
      <c r="H34" s="963">
        <v>23.7</v>
      </c>
      <c r="I34" s="929" t="s">
        <v>1349</v>
      </c>
      <c r="J34" s="959"/>
      <c r="K34" s="769"/>
      <c r="L34" s="907">
        <v>130000</v>
      </c>
      <c r="M34" s="769"/>
      <c r="N34" s="769"/>
      <c r="O34" s="162"/>
      <c r="P34" s="163">
        <f t="shared" si="10"/>
        <v>0</v>
      </c>
      <c r="Q34" s="163">
        <f t="shared" si="11"/>
        <v>0</v>
      </c>
      <c r="R34" s="298">
        <v>955</v>
      </c>
      <c r="S34" s="298">
        <v>330</v>
      </c>
      <c r="T34" s="298">
        <v>955</v>
      </c>
      <c r="U34" s="214">
        <f t="shared" si="12"/>
        <v>0.30096824999999999</v>
      </c>
      <c r="V34" s="298">
        <v>28.9</v>
      </c>
      <c r="Y34" s="653"/>
      <c r="AA34" s="166"/>
    </row>
    <row r="35" spans="1:27" ht="12.75" customHeight="1">
      <c r="A35" s="58" t="s">
        <v>1279</v>
      </c>
      <c r="B35" s="963">
        <v>7.1</v>
      </c>
      <c r="C35" s="963">
        <v>8</v>
      </c>
      <c r="D35" s="36">
        <v>88</v>
      </c>
      <c r="E35" s="36">
        <v>950</v>
      </c>
      <c r="F35" s="36">
        <v>35</v>
      </c>
      <c r="G35" s="94" t="s">
        <v>1275</v>
      </c>
      <c r="H35" s="963">
        <v>23.7</v>
      </c>
      <c r="I35" s="929" t="s">
        <v>1349</v>
      </c>
      <c r="J35" s="959"/>
      <c r="K35" s="769"/>
      <c r="L35" s="906">
        <v>135000</v>
      </c>
      <c r="M35" s="769"/>
      <c r="N35" s="769"/>
      <c r="O35" s="162"/>
      <c r="P35" s="163">
        <f t="shared" si="10"/>
        <v>0</v>
      </c>
      <c r="Q35" s="163">
        <f t="shared" si="11"/>
        <v>0</v>
      </c>
      <c r="R35" s="298">
        <v>955</v>
      </c>
      <c r="S35" s="298">
        <v>330</v>
      </c>
      <c r="T35" s="298">
        <v>955</v>
      </c>
      <c r="U35" s="214">
        <f t="shared" si="12"/>
        <v>0.30096824999999999</v>
      </c>
      <c r="V35" s="298">
        <v>28.9</v>
      </c>
      <c r="Y35" s="653"/>
      <c r="AA35" s="166"/>
    </row>
    <row r="36" spans="1:27" ht="12.75" customHeight="1">
      <c r="A36" s="58" t="s">
        <v>1280</v>
      </c>
      <c r="B36" s="963">
        <v>8</v>
      </c>
      <c r="C36" s="963">
        <v>9</v>
      </c>
      <c r="D36" s="36">
        <v>110</v>
      </c>
      <c r="E36" s="36">
        <v>1200</v>
      </c>
      <c r="F36" s="36">
        <v>37</v>
      </c>
      <c r="G36" s="94" t="s">
        <v>1275</v>
      </c>
      <c r="H36" s="963">
        <v>23.7</v>
      </c>
      <c r="I36" s="929" t="s">
        <v>1349</v>
      </c>
      <c r="J36" s="959"/>
      <c r="K36" s="769"/>
      <c r="L36" s="906">
        <v>138000</v>
      </c>
      <c r="M36" s="769"/>
      <c r="N36" s="769"/>
      <c r="O36" s="162"/>
      <c r="P36" s="163">
        <f t="shared" si="10"/>
        <v>0</v>
      </c>
      <c r="Q36" s="163">
        <f t="shared" si="11"/>
        <v>0</v>
      </c>
      <c r="R36" s="298">
        <v>955</v>
      </c>
      <c r="S36" s="298">
        <v>330</v>
      </c>
      <c r="T36" s="298">
        <v>955</v>
      </c>
      <c r="U36" s="214">
        <f t="shared" si="12"/>
        <v>0.30096824999999999</v>
      </c>
      <c r="V36" s="298">
        <v>28.9</v>
      </c>
      <c r="Y36" s="653"/>
      <c r="AA36" s="166"/>
    </row>
    <row r="37" spans="1:27" ht="12.75" customHeight="1">
      <c r="A37" s="58" t="s">
        <v>1281</v>
      </c>
      <c r="B37" s="963">
        <v>9</v>
      </c>
      <c r="C37" s="963">
        <v>10</v>
      </c>
      <c r="D37" s="36">
        <v>140</v>
      </c>
      <c r="E37" s="36">
        <v>1332</v>
      </c>
      <c r="F37" s="36">
        <v>38</v>
      </c>
      <c r="G37" s="94" t="s">
        <v>1494</v>
      </c>
      <c r="H37" s="963">
        <v>28.7</v>
      </c>
      <c r="I37" s="929" t="s">
        <v>1349</v>
      </c>
      <c r="J37" s="959"/>
      <c r="K37" s="769"/>
      <c r="L37" s="906">
        <v>146000</v>
      </c>
      <c r="M37" s="769"/>
      <c r="N37" s="769"/>
      <c r="O37" s="162"/>
      <c r="P37" s="163">
        <f t="shared" si="10"/>
        <v>0</v>
      </c>
      <c r="Q37" s="163">
        <f t="shared" si="11"/>
        <v>0</v>
      </c>
      <c r="R37" s="298">
        <v>955</v>
      </c>
      <c r="S37" s="298">
        <v>330</v>
      </c>
      <c r="T37" s="298">
        <v>955</v>
      </c>
      <c r="U37" s="214">
        <f t="shared" si="12"/>
        <v>0.30096824999999999</v>
      </c>
      <c r="V37" s="298">
        <v>34.1</v>
      </c>
      <c r="Y37" s="653"/>
      <c r="AA37" s="166"/>
    </row>
    <row r="38" spans="1:27" ht="12.75" customHeight="1">
      <c r="A38" s="58" t="s">
        <v>1282</v>
      </c>
      <c r="B38" s="963">
        <v>10</v>
      </c>
      <c r="C38" s="963">
        <v>11.1</v>
      </c>
      <c r="D38" s="36">
        <v>165</v>
      </c>
      <c r="E38" s="36">
        <v>1651</v>
      </c>
      <c r="F38" s="36">
        <v>40</v>
      </c>
      <c r="G38" s="94" t="s">
        <v>1494</v>
      </c>
      <c r="H38" s="963">
        <v>28.7</v>
      </c>
      <c r="I38" s="929" t="s">
        <v>1349</v>
      </c>
      <c r="J38" s="959"/>
      <c r="K38" s="769"/>
      <c r="L38" s="906">
        <v>151000</v>
      </c>
      <c r="M38" s="769"/>
      <c r="N38" s="769"/>
      <c r="O38" s="162"/>
      <c r="P38" s="163">
        <f t="shared" si="10"/>
        <v>0</v>
      </c>
      <c r="Q38" s="163">
        <f t="shared" si="11"/>
        <v>0</v>
      </c>
      <c r="R38" s="298">
        <v>955</v>
      </c>
      <c r="S38" s="298">
        <v>330</v>
      </c>
      <c r="T38" s="298">
        <v>955</v>
      </c>
      <c r="U38" s="214">
        <f t="shared" si="12"/>
        <v>0.30096824999999999</v>
      </c>
      <c r="V38" s="298">
        <v>34.1</v>
      </c>
      <c r="Y38" s="653"/>
      <c r="AA38" s="166"/>
    </row>
    <row r="39" spans="1:27" ht="12.75" customHeight="1">
      <c r="A39" s="58" t="s">
        <v>1283</v>
      </c>
      <c r="B39" s="963">
        <v>11.2</v>
      </c>
      <c r="C39" s="963">
        <v>12.5</v>
      </c>
      <c r="D39" s="36">
        <v>165</v>
      </c>
      <c r="E39" s="36">
        <v>1651</v>
      </c>
      <c r="F39" s="36">
        <v>40</v>
      </c>
      <c r="G39" s="94" t="s">
        <v>1494</v>
      </c>
      <c r="H39" s="963">
        <v>28.7</v>
      </c>
      <c r="I39" s="929" t="s">
        <v>1349</v>
      </c>
      <c r="J39" s="959"/>
      <c r="K39" s="769"/>
      <c r="L39" s="907">
        <v>154000</v>
      </c>
      <c r="M39" s="769"/>
      <c r="N39" s="769"/>
      <c r="O39" s="162"/>
      <c r="P39" s="163">
        <f t="shared" si="10"/>
        <v>0</v>
      </c>
      <c r="Q39" s="163">
        <f t="shared" si="11"/>
        <v>0</v>
      </c>
      <c r="R39" s="298">
        <v>955</v>
      </c>
      <c r="S39" s="298">
        <v>330</v>
      </c>
      <c r="T39" s="298">
        <v>955</v>
      </c>
      <c r="U39" s="214">
        <f t="shared" si="12"/>
        <v>0.30096824999999999</v>
      </c>
      <c r="V39" s="298">
        <v>34.1</v>
      </c>
      <c r="Y39" s="653"/>
      <c r="AA39" s="166"/>
    </row>
    <row r="40" spans="1:27" ht="12.75" customHeight="1">
      <c r="A40" s="58" t="s">
        <v>1284</v>
      </c>
      <c r="B40" s="963">
        <v>14</v>
      </c>
      <c r="C40" s="963">
        <v>16</v>
      </c>
      <c r="D40" s="36">
        <v>176</v>
      </c>
      <c r="E40" s="36">
        <v>1658</v>
      </c>
      <c r="F40" s="36">
        <v>39</v>
      </c>
      <c r="G40" s="94" t="s">
        <v>1494</v>
      </c>
      <c r="H40" s="963">
        <v>30.9</v>
      </c>
      <c r="I40" s="929" t="s">
        <v>1349</v>
      </c>
      <c r="J40" s="959"/>
      <c r="K40" s="769"/>
      <c r="L40" s="906">
        <v>160000</v>
      </c>
      <c r="M40" s="769"/>
      <c r="N40" s="769"/>
      <c r="O40" s="162"/>
      <c r="P40" s="163">
        <f t="shared" si="10"/>
        <v>0</v>
      </c>
      <c r="Q40" s="163">
        <f t="shared" si="11"/>
        <v>0</v>
      </c>
      <c r="R40" s="298">
        <v>955</v>
      </c>
      <c r="S40" s="298">
        <v>330</v>
      </c>
      <c r="T40" s="298">
        <v>955</v>
      </c>
      <c r="U40" s="214">
        <f t="shared" si="12"/>
        <v>0.30096824999999999</v>
      </c>
      <c r="V40" s="298">
        <v>36.299999999999997</v>
      </c>
      <c r="Y40" s="653"/>
      <c r="AA40" s="166"/>
    </row>
    <row r="41" spans="1:27" s="74" customFormat="1" ht="12.75" customHeight="1" thickBot="1">
      <c r="A41" s="157" t="s">
        <v>1495</v>
      </c>
      <c r="B41" s="349">
        <v>16</v>
      </c>
      <c r="C41" s="349">
        <v>18</v>
      </c>
      <c r="D41" s="352">
        <v>170</v>
      </c>
      <c r="E41" s="352">
        <v>2100</v>
      </c>
      <c r="F41" s="352">
        <v>37</v>
      </c>
      <c r="G41" s="353" t="s">
        <v>1487</v>
      </c>
      <c r="H41" s="349">
        <v>35.299999999999997</v>
      </c>
      <c r="I41" s="932" t="s">
        <v>1349</v>
      </c>
      <c r="J41" s="962"/>
      <c r="K41" s="958"/>
      <c r="L41" s="906">
        <v>206000</v>
      </c>
      <c r="M41" s="958"/>
      <c r="N41" s="958"/>
      <c r="O41" s="162"/>
      <c r="P41" s="163">
        <f t="shared" si="10"/>
        <v>0</v>
      </c>
      <c r="Q41" s="163">
        <f t="shared" si="11"/>
        <v>0</v>
      </c>
      <c r="R41" s="74">
        <v>1050</v>
      </c>
      <c r="S41" s="74">
        <v>335</v>
      </c>
      <c r="T41" s="74">
        <v>1050</v>
      </c>
      <c r="U41" s="965">
        <f t="shared" si="12"/>
        <v>0.3693375000000001</v>
      </c>
      <c r="V41" s="74">
        <v>41.2</v>
      </c>
      <c r="W41" s="470"/>
      <c r="X41" s="470"/>
      <c r="Y41" s="967"/>
      <c r="AA41" s="968"/>
    </row>
    <row r="42" spans="1:27" ht="18" customHeight="1" thickBot="1">
      <c r="A42" s="1492" t="s">
        <v>1285</v>
      </c>
      <c r="B42" s="1493"/>
      <c r="C42" s="1493"/>
      <c r="D42" s="1493"/>
      <c r="E42" s="1493"/>
      <c r="F42" s="1493"/>
      <c r="G42" s="1493"/>
      <c r="H42" s="1493"/>
      <c r="I42" s="1493"/>
      <c r="J42" s="1494"/>
      <c r="K42" s="769"/>
      <c r="L42" s="908"/>
      <c r="M42" s="179"/>
      <c r="N42" s="769"/>
      <c r="O42" s="162"/>
      <c r="P42" s="163">
        <f t="shared" si="10"/>
        <v>0</v>
      </c>
      <c r="Q42" s="163">
        <f t="shared" si="11"/>
        <v>0</v>
      </c>
      <c r="Y42" s="653"/>
      <c r="AA42" s="166"/>
    </row>
    <row r="43" spans="1:27" s="74" customFormat="1" ht="21.75" customHeight="1">
      <c r="A43" s="156" t="s">
        <v>904</v>
      </c>
      <c r="B43" s="1498" t="s">
        <v>1169</v>
      </c>
      <c r="C43" s="1498"/>
      <c r="D43" s="1498"/>
      <c r="E43" s="1498"/>
      <c r="F43" s="1498"/>
      <c r="G43" s="357" t="s">
        <v>295</v>
      </c>
      <c r="H43" s="354">
        <v>2.5</v>
      </c>
      <c r="I43" s="865" t="s">
        <v>1349</v>
      </c>
      <c r="J43" s="979"/>
      <c r="K43" s="196"/>
      <c r="L43" s="906">
        <v>30000</v>
      </c>
      <c r="M43" s="681"/>
      <c r="N43" s="976"/>
      <c r="O43" s="162"/>
      <c r="P43" s="163">
        <f t="shared" si="10"/>
        <v>0</v>
      </c>
      <c r="Q43" s="163">
        <f t="shared" si="11"/>
        <v>0</v>
      </c>
      <c r="R43" s="74">
        <v>715</v>
      </c>
      <c r="S43" s="74">
        <v>123</v>
      </c>
      <c r="T43" s="74">
        <v>715</v>
      </c>
      <c r="U43" s="965">
        <f t="shared" ref="U43:U45" si="13">(R43/1000)*(S43/1000)*(T43/1000)</f>
        <v>6.2880674999999997E-2</v>
      </c>
      <c r="V43" s="966">
        <v>4.5</v>
      </c>
      <c r="W43" s="470"/>
      <c r="X43" s="470"/>
      <c r="Y43" s="967"/>
      <c r="AA43" s="968"/>
    </row>
    <row r="44" spans="1:27" s="74" customFormat="1" ht="24" customHeight="1">
      <c r="A44" s="58" t="s">
        <v>865</v>
      </c>
      <c r="B44" s="1478" t="s">
        <v>1180</v>
      </c>
      <c r="C44" s="1478"/>
      <c r="D44" s="1478"/>
      <c r="E44" s="1478"/>
      <c r="F44" s="1478"/>
      <c r="G44" s="94" t="s">
        <v>876</v>
      </c>
      <c r="H44" s="41">
        <v>5.8</v>
      </c>
      <c r="I44" s="929" t="s">
        <v>1349</v>
      </c>
      <c r="J44" s="977"/>
      <c r="K44" s="976"/>
      <c r="L44" s="907">
        <v>44000</v>
      </c>
      <c r="M44" s="681"/>
      <c r="N44" s="976"/>
      <c r="O44" s="162"/>
      <c r="P44" s="163">
        <f t="shared" si="10"/>
        <v>0</v>
      </c>
      <c r="Q44" s="163">
        <f t="shared" si="11"/>
        <v>0</v>
      </c>
      <c r="R44" s="74">
        <v>1035</v>
      </c>
      <c r="S44" s="969">
        <v>89</v>
      </c>
      <c r="T44" s="74">
        <v>1035</v>
      </c>
      <c r="U44" s="965">
        <f t="shared" si="13"/>
        <v>9.533902499999998E-2</v>
      </c>
      <c r="V44" s="970">
        <v>7.9</v>
      </c>
      <c r="W44" s="470"/>
      <c r="X44" s="470"/>
      <c r="Y44" s="967"/>
      <c r="AA44" s="968"/>
    </row>
    <row r="45" spans="1:27" s="74" customFormat="1" ht="33" customHeight="1" thickBot="1">
      <c r="A45" s="157" t="s">
        <v>1488</v>
      </c>
      <c r="B45" s="1499" t="s">
        <v>1496</v>
      </c>
      <c r="C45" s="1499"/>
      <c r="D45" s="1499"/>
      <c r="E45" s="1499"/>
      <c r="F45" s="1499"/>
      <c r="G45" s="353" t="s">
        <v>1490</v>
      </c>
      <c r="H45" s="356">
        <v>7.4</v>
      </c>
      <c r="I45" s="932" t="s">
        <v>1349</v>
      </c>
      <c r="J45" s="962"/>
      <c r="K45" s="958"/>
      <c r="L45" s="906">
        <v>56000</v>
      </c>
      <c r="M45" s="681"/>
      <c r="N45" s="958"/>
      <c r="O45" s="162"/>
      <c r="P45" s="163">
        <f t="shared" si="10"/>
        <v>0</v>
      </c>
      <c r="Q45" s="163">
        <f t="shared" si="11"/>
        <v>0</v>
      </c>
      <c r="R45" s="74">
        <v>1115</v>
      </c>
      <c r="S45" s="969">
        <v>100</v>
      </c>
      <c r="T45" s="74">
        <v>1115</v>
      </c>
      <c r="U45" s="965">
        <f t="shared" si="13"/>
        <v>0.1243225</v>
      </c>
      <c r="V45" s="970">
        <v>9.6999999999999993</v>
      </c>
      <c r="W45" s="470"/>
      <c r="X45" s="470"/>
      <c r="Y45" s="967"/>
      <c r="AA45" s="968"/>
    </row>
    <row r="46" spans="1:27" s="574" customFormat="1" ht="24" customHeight="1" thickBot="1">
      <c r="A46" s="1495" t="s">
        <v>1286</v>
      </c>
      <c r="B46" s="1496"/>
      <c r="C46" s="1496"/>
      <c r="D46" s="1496"/>
      <c r="E46" s="1496"/>
      <c r="F46" s="1496"/>
      <c r="G46" s="1496"/>
      <c r="H46" s="1496"/>
      <c r="I46" s="1496"/>
      <c r="J46" s="1497"/>
      <c r="K46" s="196"/>
      <c r="L46" s="909"/>
      <c r="M46" s="572"/>
      <c r="N46" s="769"/>
      <c r="O46" s="162"/>
      <c r="P46" s="573">
        <f t="shared" si="10"/>
        <v>0</v>
      </c>
      <c r="Q46" s="573">
        <f t="shared" si="11"/>
        <v>0</v>
      </c>
      <c r="U46" s="575">
        <f t="shared" ref="U46:U54" si="14">(R46/1000)*(S46/1000)*(T46/1000)</f>
        <v>0</v>
      </c>
      <c r="W46" s="470"/>
      <c r="X46" s="470"/>
      <c r="Y46" s="701"/>
      <c r="AA46" s="576"/>
    </row>
    <row r="47" spans="1:27" ht="12.75" customHeight="1">
      <c r="A47" s="156" t="s">
        <v>1287</v>
      </c>
      <c r="B47" s="406">
        <v>2.2000000000000002</v>
      </c>
      <c r="C47" s="406">
        <v>2.4</v>
      </c>
      <c r="D47" s="350">
        <v>29</v>
      </c>
      <c r="E47" s="350">
        <v>446</v>
      </c>
      <c r="F47" s="350">
        <v>31</v>
      </c>
      <c r="G47" s="357" t="s">
        <v>1288</v>
      </c>
      <c r="H47" s="373">
        <v>8.5</v>
      </c>
      <c r="I47" s="800" t="s">
        <v>1349</v>
      </c>
      <c r="J47" s="827"/>
      <c r="K47" s="769"/>
      <c r="L47" s="906">
        <v>69000</v>
      </c>
      <c r="M47" s="681"/>
      <c r="N47" s="595"/>
      <c r="O47" s="162"/>
      <c r="P47" s="163">
        <f t="shared" si="10"/>
        <v>0</v>
      </c>
      <c r="Q47" s="163">
        <f t="shared" si="11"/>
        <v>0</v>
      </c>
      <c r="R47" s="297">
        <v>915</v>
      </c>
      <c r="S47" s="297">
        <v>353</v>
      </c>
      <c r="T47" s="297">
        <v>300</v>
      </c>
      <c r="U47" s="214">
        <f t="shared" si="14"/>
        <v>9.6898499999999985E-2</v>
      </c>
      <c r="V47" s="298">
        <v>11</v>
      </c>
      <c r="Y47" s="653"/>
      <c r="AA47" s="166"/>
    </row>
    <row r="48" spans="1:27" ht="12.75" customHeight="1">
      <c r="A48" s="118" t="s">
        <v>1289</v>
      </c>
      <c r="B48" s="407">
        <v>2.8</v>
      </c>
      <c r="C48" s="407">
        <v>3.2</v>
      </c>
      <c r="D48" s="43">
        <v>29</v>
      </c>
      <c r="E48" s="43">
        <v>457</v>
      </c>
      <c r="F48" s="43">
        <v>31</v>
      </c>
      <c r="G48" s="351" t="s">
        <v>1288</v>
      </c>
      <c r="H48" s="607">
        <v>8.5</v>
      </c>
      <c r="I48" s="800" t="s">
        <v>1349</v>
      </c>
      <c r="J48" s="822"/>
      <c r="K48" s="198"/>
      <c r="L48" s="906">
        <v>75000</v>
      </c>
      <c r="M48" s="681"/>
      <c r="N48" s="595"/>
      <c r="O48" s="162"/>
      <c r="P48" s="163">
        <f t="shared" si="10"/>
        <v>0</v>
      </c>
      <c r="Q48" s="163">
        <f t="shared" si="11"/>
        <v>0</v>
      </c>
      <c r="R48" s="297">
        <v>915</v>
      </c>
      <c r="S48" s="297">
        <v>353</v>
      </c>
      <c r="T48" s="297">
        <v>300</v>
      </c>
      <c r="U48" s="214">
        <f t="shared" si="14"/>
        <v>9.6898499999999985E-2</v>
      </c>
      <c r="V48" s="298">
        <v>11</v>
      </c>
      <c r="Y48" s="653"/>
      <c r="AA48" s="166"/>
    </row>
    <row r="49" spans="1:27" ht="12.75" customHeight="1">
      <c r="A49" s="58" t="s">
        <v>1290</v>
      </c>
      <c r="B49" s="408">
        <v>3.6</v>
      </c>
      <c r="C49" s="408">
        <v>4</v>
      </c>
      <c r="D49" s="36">
        <v>31</v>
      </c>
      <c r="E49" s="36">
        <v>447</v>
      </c>
      <c r="F49" s="36">
        <v>32</v>
      </c>
      <c r="G49" s="94" t="s">
        <v>1288</v>
      </c>
      <c r="H49" s="362">
        <v>9.6999999999999993</v>
      </c>
      <c r="I49" s="800" t="s">
        <v>1349</v>
      </c>
      <c r="J49" s="822"/>
      <c r="K49" s="196"/>
      <c r="L49" s="907">
        <v>79000</v>
      </c>
      <c r="M49" s="681"/>
      <c r="N49" s="595"/>
      <c r="O49" s="162"/>
      <c r="P49" s="163">
        <f t="shared" si="10"/>
        <v>0</v>
      </c>
      <c r="Q49" s="163">
        <f t="shared" si="11"/>
        <v>0</v>
      </c>
      <c r="R49" s="297">
        <v>915</v>
      </c>
      <c r="S49" s="297">
        <v>353</v>
      </c>
      <c r="T49" s="297">
        <v>300</v>
      </c>
      <c r="U49" s="214">
        <f t="shared" si="14"/>
        <v>9.6898499999999985E-2</v>
      </c>
      <c r="V49" s="298">
        <v>12.2</v>
      </c>
      <c r="Y49" s="653"/>
      <c r="AA49" s="166"/>
    </row>
    <row r="50" spans="1:27" ht="12.75" customHeight="1">
      <c r="A50" s="58" t="s">
        <v>1291</v>
      </c>
      <c r="B50" s="408">
        <v>4.5</v>
      </c>
      <c r="C50" s="408">
        <v>5</v>
      </c>
      <c r="D50" s="36">
        <v>45</v>
      </c>
      <c r="E50" s="36">
        <v>648</v>
      </c>
      <c r="F50" s="36">
        <v>31</v>
      </c>
      <c r="G50" s="94" t="s">
        <v>1292</v>
      </c>
      <c r="H50" s="362">
        <v>13.8</v>
      </c>
      <c r="I50" s="800" t="s">
        <v>1349</v>
      </c>
      <c r="J50" s="822"/>
      <c r="K50" s="769"/>
      <c r="L50" s="906">
        <v>94000</v>
      </c>
      <c r="M50" s="681"/>
      <c r="N50" s="595"/>
      <c r="O50" s="162"/>
      <c r="P50" s="163">
        <f t="shared" si="10"/>
        <v>0</v>
      </c>
      <c r="Q50" s="163">
        <f t="shared" si="11"/>
        <v>0</v>
      </c>
      <c r="R50" s="297">
        <v>1075</v>
      </c>
      <c r="S50" s="297">
        <v>395</v>
      </c>
      <c r="T50" s="297">
        <v>300</v>
      </c>
      <c r="U50" s="214">
        <f t="shared" si="14"/>
        <v>0.12738749999999999</v>
      </c>
      <c r="V50" s="298">
        <v>16.399999999999999</v>
      </c>
      <c r="Y50" s="653"/>
      <c r="AA50" s="166"/>
    </row>
    <row r="51" spans="1:27" ht="12.75" customHeight="1">
      <c r="A51" s="58" t="s">
        <v>1293</v>
      </c>
      <c r="B51" s="408">
        <v>5.6</v>
      </c>
      <c r="C51" s="408">
        <v>6.3</v>
      </c>
      <c r="D51" s="36">
        <v>54</v>
      </c>
      <c r="E51" s="36">
        <v>798</v>
      </c>
      <c r="F51" s="36">
        <v>36</v>
      </c>
      <c r="G51" s="94" t="s">
        <v>1292</v>
      </c>
      <c r="H51" s="362">
        <v>13.8</v>
      </c>
      <c r="I51" s="800" t="s">
        <v>1349</v>
      </c>
      <c r="J51" s="822"/>
      <c r="K51" s="769"/>
      <c r="L51" s="906">
        <v>98000</v>
      </c>
      <c r="M51" s="681"/>
      <c r="N51" s="595"/>
      <c r="O51" s="162"/>
      <c r="P51" s="163">
        <f t="shared" si="10"/>
        <v>0</v>
      </c>
      <c r="Q51" s="163">
        <f t="shared" si="11"/>
        <v>0</v>
      </c>
      <c r="R51" s="297">
        <v>1075</v>
      </c>
      <c r="S51" s="297">
        <v>395</v>
      </c>
      <c r="T51" s="297">
        <v>300</v>
      </c>
      <c r="U51" s="214">
        <f t="shared" si="14"/>
        <v>0.12738749999999999</v>
      </c>
      <c r="V51" s="298">
        <v>16.399999999999999</v>
      </c>
      <c r="Y51" s="653"/>
      <c r="AA51" s="166"/>
    </row>
    <row r="52" spans="1:27" ht="12.75" customHeight="1">
      <c r="A52" s="58" t="s">
        <v>1294</v>
      </c>
      <c r="B52" s="408">
        <v>7.1</v>
      </c>
      <c r="C52" s="408">
        <v>8</v>
      </c>
      <c r="D52" s="36">
        <v>77</v>
      </c>
      <c r="E52" s="36">
        <v>1240</v>
      </c>
      <c r="F52" s="36">
        <v>38</v>
      </c>
      <c r="G52" s="94" t="s">
        <v>1295</v>
      </c>
      <c r="H52" s="362">
        <v>17.399999999999999</v>
      </c>
      <c r="I52" s="800" t="s">
        <v>1349</v>
      </c>
      <c r="J52" s="822"/>
      <c r="K52" s="769"/>
      <c r="L52" s="906">
        <v>106000</v>
      </c>
      <c r="M52" s="681"/>
      <c r="N52" s="595"/>
      <c r="O52" s="162"/>
      <c r="P52" s="163">
        <f t="shared" si="10"/>
        <v>0</v>
      </c>
      <c r="Q52" s="163">
        <f t="shared" si="11"/>
        <v>0</v>
      </c>
      <c r="R52" s="297">
        <v>1265</v>
      </c>
      <c r="S52" s="297">
        <v>420</v>
      </c>
      <c r="T52" s="297">
        <v>345</v>
      </c>
      <c r="U52" s="214">
        <f t="shared" si="14"/>
        <v>0.18329849999999998</v>
      </c>
      <c r="V52" s="298">
        <v>20.8</v>
      </c>
      <c r="Y52" s="653"/>
      <c r="AA52" s="166"/>
    </row>
    <row r="53" spans="1:27" ht="12.75" customHeight="1">
      <c r="A53" s="58" t="s">
        <v>1296</v>
      </c>
      <c r="B53" s="408">
        <v>8</v>
      </c>
      <c r="C53" s="408">
        <v>9</v>
      </c>
      <c r="D53" s="36">
        <v>77</v>
      </c>
      <c r="E53" s="36">
        <v>1248</v>
      </c>
      <c r="F53" s="36">
        <v>38</v>
      </c>
      <c r="G53" s="94" t="s">
        <v>1295</v>
      </c>
      <c r="H53" s="362">
        <v>17.600000000000001</v>
      </c>
      <c r="I53" s="800" t="s">
        <v>1349</v>
      </c>
      <c r="J53" s="822"/>
      <c r="K53" s="769"/>
      <c r="L53" s="906">
        <v>110000</v>
      </c>
      <c r="M53" s="681"/>
      <c r="N53" s="595"/>
      <c r="O53" s="162"/>
      <c r="P53" s="163">
        <f t="shared" si="10"/>
        <v>0</v>
      </c>
      <c r="Q53" s="163">
        <f t="shared" si="11"/>
        <v>0</v>
      </c>
      <c r="R53" s="297">
        <v>1265</v>
      </c>
      <c r="S53" s="297">
        <v>420</v>
      </c>
      <c r="T53" s="297">
        <v>345</v>
      </c>
      <c r="U53" s="214">
        <f t="shared" si="14"/>
        <v>0.18329849999999998</v>
      </c>
      <c r="V53" s="298">
        <v>21</v>
      </c>
      <c r="Y53" s="653"/>
      <c r="AA53" s="166"/>
    </row>
    <row r="54" spans="1:27" ht="12.75" customHeight="1" thickBot="1">
      <c r="A54" s="58" t="s">
        <v>1297</v>
      </c>
      <c r="B54" s="408">
        <v>9</v>
      </c>
      <c r="C54" s="408">
        <v>10</v>
      </c>
      <c r="D54" s="36">
        <v>90</v>
      </c>
      <c r="E54" s="36">
        <v>1427</v>
      </c>
      <c r="F54" s="36">
        <v>43</v>
      </c>
      <c r="G54" s="94" t="s">
        <v>1295</v>
      </c>
      <c r="H54" s="362">
        <v>17.600000000000001</v>
      </c>
      <c r="I54" s="800" t="s">
        <v>1349</v>
      </c>
      <c r="J54" s="826"/>
      <c r="K54" s="769"/>
      <c r="L54" s="907">
        <v>116000</v>
      </c>
      <c r="M54" s="681"/>
      <c r="N54" s="595"/>
      <c r="O54" s="162"/>
      <c r="P54" s="163">
        <f t="shared" si="10"/>
        <v>0</v>
      </c>
      <c r="Q54" s="163">
        <f t="shared" si="11"/>
        <v>0</v>
      </c>
      <c r="R54" s="297">
        <v>1265</v>
      </c>
      <c r="S54" s="297">
        <v>420</v>
      </c>
      <c r="T54" s="297">
        <v>345</v>
      </c>
      <c r="U54" s="214">
        <f t="shared" si="14"/>
        <v>0.18329849999999998</v>
      </c>
      <c r="V54" s="298">
        <v>21</v>
      </c>
      <c r="Y54" s="653"/>
      <c r="AA54" s="166"/>
    </row>
    <row r="55" spans="1:27" ht="31.5" customHeight="1" thickBot="1">
      <c r="A55" s="1447" t="s">
        <v>1298</v>
      </c>
      <c r="B55" s="1448"/>
      <c r="C55" s="1448"/>
      <c r="D55" s="1448"/>
      <c r="E55" s="1448"/>
      <c r="F55" s="1448"/>
      <c r="G55" s="1448"/>
      <c r="H55" s="1448"/>
      <c r="I55" s="1448"/>
      <c r="J55" s="1449"/>
      <c r="K55" s="769"/>
      <c r="L55" s="465"/>
      <c r="M55" s="179"/>
      <c r="N55" s="178"/>
      <c r="O55" s="162"/>
      <c r="P55" s="163"/>
      <c r="Q55" s="163"/>
      <c r="Y55" s="653"/>
    </row>
    <row r="56" spans="1:27" ht="12.75" customHeight="1">
      <c r="A56" s="57" t="s">
        <v>1299</v>
      </c>
      <c r="B56" s="37">
        <v>2.2000000000000002</v>
      </c>
      <c r="C56" s="417">
        <v>2.6</v>
      </c>
      <c r="D56" s="414">
        <v>57</v>
      </c>
      <c r="E56" s="37">
        <v>550</v>
      </c>
      <c r="F56" s="414">
        <v>21</v>
      </c>
      <c r="G56" s="418" t="s">
        <v>1300</v>
      </c>
      <c r="H56" s="37">
        <v>18.5</v>
      </c>
      <c r="I56" s="800" t="s">
        <v>1349</v>
      </c>
      <c r="J56" s="827"/>
      <c r="K56" s="196"/>
      <c r="L56" s="906">
        <v>98000</v>
      </c>
      <c r="M56" s="681"/>
      <c r="N56" s="595"/>
      <c r="O56" s="162"/>
      <c r="P56" s="163">
        <f t="shared" ref="P56:P66" si="15">IF(OR(U56="",J56=""),0,J56*U56)</f>
        <v>0</v>
      </c>
      <c r="Q56" s="163">
        <f t="shared" ref="Q56:Q66" si="16">IF(OR(V56="",J56=""),0,J56*V56)</f>
        <v>0</v>
      </c>
      <c r="R56" s="297">
        <v>870</v>
      </c>
      <c r="S56" s="297">
        <v>285</v>
      </c>
      <c r="T56" s="297">
        <v>525</v>
      </c>
      <c r="U56" s="300">
        <f t="shared" ref="U56:U61" si="17">(R56/1000)*(S56/1000)*(T56/1000)</f>
        <v>0.13017375</v>
      </c>
      <c r="V56" s="298">
        <v>22.2</v>
      </c>
      <c r="Y56" s="653"/>
    </row>
    <row r="57" spans="1:27" ht="12.75" customHeight="1">
      <c r="A57" s="57" t="s">
        <v>1301</v>
      </c>
      <c r="B57" s="37">
        <v>2.8</v>
      </c>
      <c r="C57" s="417">
        <v>3.2</v>
      </c>
      <c r="D57" s="414">
        <v>57</v>
      </c>
      <c r="E57" s="37">
        <v>550</v>
      </c>
      <c r="F57" s="414">
        <v>21</v>
      </c>
      <c r="G57" s="418" t="s">
        <v>1300</v>
      </c>
      <c r="H57" s="37">
        <v>18.5</v>
      </c>
      <c r="I57" s="800" t="s">
        <v>1349</v>
      </c>
      <c r="J57" s="822"/>
      <c r="K57" s="769"/>
      <c r="L57" s="906">
        <v>108000</v>
      </c>
      <c r="M57" s="681"/>
      <c r="N57" s="595"/>
      <c r="O57" s="162"/>
      <c r="P57" s="163">
        <f t="shared" si="15"/>
        <v>0</v>
      </c>
      <c r="Q57" s="163">
        <f t="shared" si="16"/>
        <v>0</v>
      </c>
      <c r="R57" s="297">
        <v>870</v>
      </c>
      <c r="S57" s="297">
        <v>285</v>
      </c>
      <c r="T57" s="297">
        <v>525</v>
      </c>
      <c r="U57" s="300">
        <f t="shared" si="17"/>
        <v>0.13017375</v>
      </c>
      <c r="V57" s="298">
        <v>22.2</v>
      </c>
      <c r="Y57" s="653"/>
    </row>
    <row r="58" spans="1:27" ht="12.75" customHeight="1">
      <c r="A58" s="57" t="s">
        <v>1302</v>
      </c>
      <c r="B58" s="37">
        <v>3.6</v>
      </c>
      <c r="C58" s="417">
        <v>4</v>
      </c>
      <c r="D58" s="414">
        <v>61</v>
      </c>
      <c r="E58" s="37">
        <v>605</v>
      </c>
      <c r="F58" s="414">
        <v>24</v>
      </c>
      <c r="G58" s="418" t="s">
        <v>1300</v>
      </c>
      <c r="H58" s="362">
        <v>18.5</v>
      </c>
      <c r="I58" s="800" t="s">
        <v>1349</v>
      </c>
      <c r="J58" s="822"/>
      <c r="K58" s="769"/>
      <c r="L58" s="906">
        <v>110000</v>
      </c>
      <c r="M58" s="681"/>
      <c r="N58" s="595"/>
      <c r="O58" s="162"/>
      <c r="P58" s="163">
        <f t="shared" si="15"/>
        <v>0</v>
      </c>
      <c r="Q58" s="163">
        <f t="shared" si="16"/>
        <v>0</v>
      </c>
      <c r="R58" s="297">
        <v>870</v>
      </c>
      <c r="S58" s="297">
        <v>285</v>
      </c>
      <c r="T58" s="297">
        <v>525</v>
      </c>
      <c r="U58" s="300">
        <f t="shared" si="17"/>
        <v>0.13017375</v>
      </c>
      <c r="V58" s="298">
        <v>22.2</v>
      </c>
      <c r="Y58" s="653"/>
    </row>
    <row r="59" spans="1:27" ht="12.75" customHeight="1">
      <c r="A59" s="57" t="s">
        <v>1303</v>
      </c>
      <c r="B59" s="37">
        <v>4.5</v>
      </c>
      <c r="C59" s="417">
        <v>5</v>
      </c>
      <c r="D59" s="414">
        <v>98</v>
      </c>
      <c r="E59" s="37">
        <v>800</v>
      </c>
      <c r="F59" s="414">
        <v>26</v>
      </c>
      <c r="G59" s="418" t="s">
        <v>1304</v>
      </c>
      <c r="H59" s="362">
        <v>22.5</v>
      </c>
      <c r="I59" s="800" t="s">
        <v>1349</v>
      </c>
      <c r="J59" s="822"/>
      <c r="K59" s="769"/>
      <c r="L59" s="907">
        <v>114000</v>
      </c>
      <c r="M59" s="681"/>
      <c r="N59" s="595"/>
      <c r="O59" s="162"/>
      <c r="P59" s="163">
        <f t="shared" si="15"/>
        <v>0</v>
      </c>
      <c r="Q59" s="163">
        <f t="shared" si="16"/>
        <v>0</v>
      </c>
      <c r="R59" s="297">
        <v>1115</v>
      </c>
      <c r="S59" s="297">
        <v>285</v>
      </c>
      <c r="T59" s="297">
        <v>525</v>
      </c>
      <c r="U59" s="300">
        <f t="shared" si="17"/>
        <v>0.16683187499999999</v>
      </c>
      <c r="V59" s="298">
        <v>26.8</v>
      </c>
      <c r="Y59" s="653"/>
    </row>
    <row r="60" spans="1:27" ht="12.75" customHeight="1">
      <c r="A60" s="57" t="s">
        <v>1305</v>
      </c>
      <c r="B60" s="37">
        <v>5.6</v>
      </c>
      <c r="C60" s="417">
        <v>6.3</v>
      </c>
      <c r="D60" s="414">
        <v>103</v>
      </c>
      <c r="E60" s="37">
        <v>800</v>
      </c>
      <c r="F60" s="414">
        <v>27</v>
      </c>
      <c r="G60" s="418" t="s">
        <v>1304</v>
      </c>
      <c r="H60" s="362">
        <v>22.5</v>
      </c>
      <c r="I60" s="800" t="s">
        <v>1349</v>
      </c>
      <c r="J60" s="822"/>
      <c r="K60" s="769"/>
      <c r="L60" s="906">
        <v>124000</v>
      </c>
      <c r="M60" s="681"/>
      <c r="N60" s="595"/>
      <c r="O60" s="162"/>
      <c r="P60" s="163">
        <f t="shared" si="15"/>
        <v>0</v>
      </c>
      <c r="Q60" s="163">
        <f t="shared" si="16"/>
        <v>0</v>
      </c>
      <c r="R60" s="297">
        <v>1115</v>
      </c>
      <c r="S60" s="297">
        <v>285</v>
      </c>
      <c r="T60" s="297">
        <v>525</v>
      </c>
      <c r="U60" s="300">
        <f t="shared" si="17"/>
        <v>0.16683187499999999</v>
      </c>
      <c r="V60" s="298">
        <v>26.8</v>
      </c>
      <c r="Y60" s="653"/>
    </row>
    <row r="61" spans="1:27" ht="12.75" customHeight="1">
      <c r="A61" s="57" t="s">
        <v>1306</v>
      </c>
      <c r="B61" s="37">
        <v>7.1</v>
      </c>
      <c r="C61" s="417">
        <v>8</v>
      </c>
      <c r="D61" s="414">
        <v>140</v>
      </c>
      <c r="E61" s="37">
        <v>985</v>
      </c>
      <c r="F61" s="414">
        <v>27</v>
      </c>
      <c r="G61" s="418" t="s">
        <v>1307</v>
      </c>
      <c r="H61" s="362">
        <v>28</v>
      </c>
      <c r="I61" s="800" t="s">
        <v>1349</v>
      </c>
      <c r="J61" s="822"/>
      <c r="K61" s="196"/>
      <c r="L61" s="906">
        <v>125000</v>
      </c>
      <c r="M61" s="681"/>
      <c r="N61" s="595"/>
      <c r="O61" s="162"/>
      <c r="P61" s="163">
        <f t="shared" si="15"/>
        <v>0</v>
      </c>
      <c r="Q61" s="163">
        <f t="shared" si="16"/>
        <v>0</v>
      </c>
      <c r="R61" s="297">
        <v>1335</v>
      </c>
      <c r="S61" s="297">
        <v>285</v>
      </c>
      <c r="T61" s="297">
        <v>525</v>
      </c>
      <c r="U61" s="300">
        <f t="shared" si="17"/>
        <v>0.19974937499999998</v>
      </c>
      <c r="V61" s="298">
        <v>33</v>
      </c>
      <c r="Y61" s="653"/>
    </row>
    <row r="62" spans="1:27" ht="12.75" customHeight="1">
      <c r="A62" s="57" t="s">
        <v>1308</v>
      </c>
      <c r="B62" s="37">
        <v>8</v>
      </c>
      <c r="C62" s="417">
        <v>9</v>
      </c>
      <c r="D62" s="414">
        <v>198</v>
      </c>
      <c r="E62" s="37">
        <v>1345</v>
      </c>
      <c r="F62" s="414">
        <v>37</v>
      </c>
      <c r="G62" s="418" t="s">
        <v>1309</v>
      </c>
      <c r="H62" s="362">
        <v>35.5</v>
      </c>
      <c r="I62" s="800" t="s">
        <v>1349</v>
      </c>
      <c r="J62" s="822"/>
      <c r="K62" s="769"/>
      <c r="L62" s="906">
        <v>144000</v>
      </c>
      <c r="M62" s="681"/>
      <c r="N62" s="595"/>
      <c r="O62" s="162"/>
      <c r="P62" s="163">
        <f t="shared" si="15"/>
        <v>0</v>
      </c>
      <c r="Q62" s="163">
        <f t="shared" si="16"/>
        <v>0</v>
      </c>
      <c r="R62" s="297">
        <v>1355</v>
      </c>
      <c r="S62" s="297">
        <v>350</v>
      </c>
      <c r="T62" s="297">
        <v>795</v>
      </c>
      <c r="U62" s="300">
        <f>(R62/1000)*(S62/1000)*(T62/1000)</f>
        <v>0.37702874999999997</v>
      </c>
      <c r="V62" s="298">
        <v>41.5</v>
      </c>
      <c r="Y62" s="653"/>
    </row>
    <row r="63" spans="1:27" ht="12.75" customHeight="1">
      <c r="A63" s="57" t="s">
        <v>1310</v>
      </c>
      <c r="B63" s="37">
        <v>9</v>
      </c>
      <c r="C63" s="417">
        <v>10</v>
      </c>
      <c r="D63" s="414">
        <v>200</v>
      </c>
      <c r="E63" s="37">
        <v>1345</v>
      </c>
      <c r="F63" s="414">
        <v>37</v>
      </c>
      <c r="G63" s="418" t="s">
        <v>1309</v>
      </c>
      <c r="H63" s="362">
        <v>36</v>
      </c>
      <c r="I63" s="800" t="s">
        <v>1349</v>
      </c>
      <c r="J63" s="822"/>
      <c r="K63" s="196"/>
      <c r="L63" s="906">
        <v>160000</v>
      </c>
      <c r="M63" s="681"/>
      <c r="N63" s="324"/>
      <c r="O63" s="162"/>
      <c r="P63" s="163">
        <f t="shared" si="15"/>
        <v>0</v>
      </c>
      <c r="Q63" s="163">
        <f t="shared" si="16"/>
        <v>0</v>
      </c>
      <c r="R63" s="297">
        <v>1355</v>
      </c>
      <c r="S63" s="297">
        <v>350</v>
      </c>
      <c r="T63" s="297">
        <v>795</v>
      </c>
      <c r="U63" s="300">
        <f t="shared" ref="U63:U66" si="18">(R63/1000)*(S63/1000)*(T63/1000)</f>
        <v>0.37702874999999997</v>
      </c>
      <c r="V63" s="298">
        <v>42</v>
      </c>
      <c r="Y63" s="653"/>
    </row>
    <row r="64" spans="1:27" ht="12.75" customHeight="1">
      <c r="A64" s="57" t="s">
        <v>1311</v>
      </c>
      <c r="B64" s="37">
        <v>11.2</v>
      </c>
      <c r="C64" s="417">
        <v>12.5</v>
      </c>
      <c r="D64" s="414">
        <v>313</v>
      </c>
      <c r="E64" s="37">
        <v>1800</v>
      </c>
      <c r="F64" s="414">
        <v>38</v>
      </c>
      <c r="G64" s="418" t="s">
        <v>1309</v>
      </c>
      <c r="H64" s="362">
        <v>36</v>
      </c>
      <c r="I64" s="800" t="s">
        <v>1349</v>
      </c>
      <c r="J64" s="822"/>
      <c r="K64" s="769"/>
      <c r="L64" s="907">
        <v>164000</v>
      </c>
      <c r="M64" s="681"/>
      <c r="N64" s="324"/>
      <c r="O64" s="162"/>
      <c r="P64" s="163">
        <f t="shared" si="15"/>
        <v>0</v>
      </c>
      <c r="Q64" s="163">
        <f t="shared" si="16"/>
        <v>0</v>
      </c>
      <c r="R64" s="297">
        <v>1355</v>
      </c>
      <c r="S64" s="297">
        <v>350</v>
      </c>
      <c r="T64" s="297">
        <v>795</v>
      </c>
      <c r="U64" s="300">
        <f t="shared" si="18"/>
        <v>0.37702874999999997</v>
      </c>
      <c r="V64" s="298">
        <v>42</v>
      </c>
      <c r="Y64" s="653"/>
    </row>
    <row r="65" spans="1:27" ht="12.75" customHeight="1">
      <c r="A65" s="57" t="s">
        <v>1312</v>
      </c>
      <c r="B65" s="37">
        <v>14</v>
      </c>
      <c r="C65" s="417">
        <v>15.5</v>
      </c>
      <c r="D65" s="414">
        <v>274</v>
      </c>
      <c r="E65" s="37">
        <v>1905</v>
      </c>
      <c r="F65" s="414">
        <v>39</v>
      </c>
      <c r="G65" s="418" t="s">
        <v>1313</v>
      </c>
      <c r="H65" s="362">
        <v>46.5</v>
      </c>
      <c r="I65" s="800" t="s">
        <v>1349</v>
      </c>
      <c r="J65" s="822"/>
      <c r="K65" s="769"/>
      <c r="L65" s="906">
        <v>170000</v>
      </c>
      <c r="M65" s="681"/>
      <c r="N65" s="324"/>
      <c r="O65" s="162"/>
      <c r="P65" s="163">
        <f t="shared" si="15"/>
        <v>0</v>
      </c>
      <c r="Q65" s="163">
        <f t="shared" si="16"/>
        <v>0</v>
      </c>
      <c r="R65" s="297">
        <v>1400</v>
      </c>
      <c r="S65" s="297">
        <v>375</v>
      </c>
      <c r="T65" s="297">
        <v>925</v>
      </c>
      <c r="U65" s="300">
        <f t="shared" si="18"/>
        <v>0.48562499999999992</v>
      </c>
      <c r="V65" s="298">
        <v>55.5</v>
      </c>
      <c r="Y65" s="653"/>
    </row>
    <row r="66" spans="1:27" ht="12.75" customHeight="1" thickBot="1">
      <c r="A66" s="57" t="s">
        <v>1314</v>
      </c>
      <c r="B66" s="37">
        <v>16</v>
      </c>
      <c r="C66" s="417">
        <v>17</v>
      </c>
      <c r="D66" s="414">
        <v>940</v>
      </c>
      <c r="E66" s="37">
        <v>3620</v>
      </c>
      <c r="F66" s="414">
        <v>50</v>
      </c>
      <c r="G66" s="418" t="s">
        <v>1315</v>
      </c>
      <c r="H66" s="362">
        <v>67</v>
      </c>
      <c r="I66" s="800" t="s">
        <v>1349</v>
      </c>
      <c r="J66" s="826"/>
      <c r="K66" s="769"/>
      <c r="L66" s="906">
        <v>262000</v>
      </c>
      <c r="M66" s="681"/>
      <c r="N66" s="324"/>
      <c r="O66" s="162"/>
      <c r="P66" s="163">
        <f t="shared" si="15"/>
        <v>0</v>
      </c>
      <c r="Q66" s="163">
        <f t="shared" si="16"/>
        <v>0</v>
      </c>
      <c r="R66" s="297">
        <v>1436</v>
      </c>
      <c r="S66" s="297">
        <v>450</v>
      </c>
      <c r="T66" s="297">
        <v>768</v>
      </c>
      <c r="U66" s="300">
        <f t="shared" si="18"/>
        <v>0.49628159999999999</v>
      </c>
      <c r="V66" s="298">
        <v>73</v>
      </c>
      <c r="Y66" s="653"/>
    </row>
    <row r="67" spans="1:27" ht="16.5" thickBot="1">
      <c r="A67" s="1473" t="s">
        <v>1467</v>
      </c>
      <c r="B67" s="1474"/>
      <c r="C67" s="1474"/>
      <c r="D67" s="1474"/>
      <c r="E67" s="1474"/>
      <c r="F67" s="1474"/>
      <c r="G67" s="1474"/>
      <c r="H67" s="1474"/>
      <c r="I67" s="1474"/>
      <c r="J67" s="1475"/>
      <c r="K67" s="905"/>
      <c r="L67" s="465"/>
      <c r="M67" s="179"/>
      <c r="N67" s="178"/>
      <c r="O67" s="162"/>
      <c r="P67" s="163"/>
      <c r="Q67" s="163"/>
      <c r="Y67" s="653"/>
    </row>
    <row r="68" spans="1:27" ht="12.75" customHeight="1">
      <c r="A68" s="930" t="s">
        <v>1459</v>
      </c>
      <c r="B68" s="355">
        <v>3.6</v>
      </c>
      <c r="C68" s="355">
        <v>4</v>
      </c>
      <c r="D68" s="350">
        <v>49</v>
      </c>
      <c r="E68" s="350">
        <v>650</v>
      </c>
      <c r="F68" s="350">
        <v>36</v>
      </c>
      <c r="G68" s="357" t="s">
        <v>530</v>
      </c>
      <c r="H68" s="355">
        <v>26</v>
      </c>
      <c r="I68" s="865" t="s">
        <v>1349</v>
      </c>
      <c r="J68" s="914"/>
      <c r="K68" s="196"/>
      <c r="L68" s="906">
        <v>206000</v>
      </c>
      <c r="M68" s="681"/>
      <c r="N68" s="595"/>
      <c r="O68" s="162"/>
      <c r="P68" s="163">
        <f t="shared" ref="P68:P75" si="19">IF(OR(U68="",J68=""),0,J68*U68)</f>
        <v>0</v>
      </c>
      <c r="Q68" s="163">
        <f t="shared" ref="Q68:Q75" si="20">IF(OR(V68="",J68=""),0,J68*V68)</f>
        <v>0</v>
      </c>
      <c r="R68" s="297">
        <v>1089</v>
      </c>
      <c r="S68" s="297">
        <v>296</v>
      </c>
      <c r="T68" s="297">
        <v>744</v>
      </c>
      <c r="U68" s="214">
        <f t="shared" ref="U68:U75" si="21">(R68/1000)*(S68/1000)*(T68/1000)</f>
        <v>0.23982393599999996</v>
      </c>
      <c r="V68" s="629">
        <v>32</v>
      </c>
      <c r="Y68" s="653"/>
    </row>
    <row r="69" spans="1:27" ht="12.75" customHeight="1">
      <c r="A69" s="57" t="s">
        <v>1460</v>
      </c>
      <c r="B69" s="918">
        <v>4.5</v>
      </c>
      <c r="C69" s="918">
        <v>5</v>
      </c>
      <c r="D69" s="36">
        <v>120</v>
      </c>
      <c r="E69" s="36">
        <v>800</v>
      </c>
      <c r="F69" s="36">
        <v>38</v>
      </c>
      <c r="G69" s="94" t="s">
        <v>530</v>
      </c>
      <c r="H69" s="918">
        <v>28</v>
      </c>
      <c r="I69" s="929" t="s">
        <v>1349</v>
      </c>
      <c r="J69" s="912"/>
      <c r="K69" s="196"/>
      <c r="L69" s="907">
        <v>217000</v>
      </c>
      <c r="M69" s="681"/>
      <c r="N69" s="595"/>
      <c r="O69" s="162"/>
      <c r="P69" s="163">
        <f t="shared" si="19"/>
        <v>0</v>
      </c>
      <c r="Q69" s="163">
        <f t="shared" si="20"/>
        <v>0</v>
      </c>
      <c r="R69" s="297">
        <v>1089</v>
      </c>
      <c r="S69" s="297">
        <v>296</v>
      </c>
      <c r="T69" s="297">
        <v>744</v>
      </c>
      <c r="U69" s="214">
        <f t="shared" si="21"/>
        <v>0.23982393599999996</v>
      </c>
      <c r="V69" s="629">
        <v>34</v>
      </c>
      <c r="Y69" s="653"/>
    </row>
    <row r="70" spans="1:27" ht="12.75" customHeight="1">
      <c r="A70" s="57" t="s">
        <v>1461</v>
      </c>
      <c r="B70" s="918">
        <v>5.6</v>
      </c>
      <c r="C70" s="918">
        <v>6.3</v>
      </c>
      <c r="D70" s="36">
        <v>122</v>
      </c>
      <c r="E70" s="36">
        <v>800</v>
      </c>
      <c r="F70" s="36">
        <v>38</v>
      </c>
      <c r="G70" s="94" t="s">
        <v>530</v>
      </c>
      <c r="H70" s="918">
        <v>28</v>
      </c>
      <c r="I70" s="929" t="s">
        <v>1349</v>
      </c>
      <c r="J70" s="912"/>
      <c r="K70" s="196"/>
      <c r="L70" s="906">
        <v>219000</v>
      </c>
      <c r="M70" s="681"/>
      <c r="N70" s="595"/>
      <c r="O70" s="162"/>
      <c r="P70" s="163">
        <f t="shared" si="19"/>
        <v>0</v>
      </c>
      <c r="Q70" s="163">
        <f t="shared" si="20"/>
        <v>0</v>
      </c>
      <c r="R70" s="297">
        <v>1089</v>
      </c>
      <c r="S70" s="297">
        <v>296</v>
      </c>
      <c r="T70" s="297">
        <v>744</v>
      </c>
      <c r="U70" s="214">
        <f t="shared" si="21"/>
        <v>0.23982393599999996</v>
      </c>
      <c r="V70" s="629">
        <v>34</v>
      </c>
      <c r="Y70" s="653"/>
    </row>
    <row r="71" spans="1:27" ht="12.75" customHeight="1">
      <c r="A71" s="57" t="s">
        <v>1462</v>
      </c>
      <c r="B71" s="918">
        <v>7.1</v>
      </c>
      <c r="C71" s="918">
        <v>8</v>
      </c>
      <c r="D71" s="36">
        <v>125</v>
      </c>
      <c r="E71" s="36">
        <v>800</v>
      </c>
      <c r="F71" s="36">
        <v>38</v>
      </c>
      <c r="G71" s="94" t="s">
        <v>530</v>
      </c>
      <c r="H71" s="918">
        <v>28</v>
      </c>
      <c r="I71" s="929" t="s">
        <v>1349</v>
      </c>
      <c r="J71" s="912"/>
      <c r="K71" s="196"/>
      <c r="L71" s="906">
        <v>221000</v>
      </c>
      <c r="M71" s="681"/>
      <c r="N71" s="595"/>
      <c r="O71" s="162"/>
      <c r="P71" s="163">
        <f t="shared" si="19"/>
        <v>0</v>
      </c>
      <c r="Q71" s="163">
        <f t="shared" si="20"/>
        <v>0</v>
      </c>
      <c r="R71" s="297">
        <v>1089</v>
      </c>
      <c r="S71" s="297">
        <v>296</v>
      </c>
      <c r="T71" s="297">
        <v>744</v>
      </c>
      <c r="U71" s="214">
        <f t="shared" si="21"/>
        <v>0.23982393599999996</v>
      </c>
      <c r="V71" s="629">
        <v>34</v>
      </c>
      <c r="Y71" s="653"/>
    </row>
    <row r="72" spans="1:27" ht="12.75" customHeight="1">
      <c r="A72" s="57" t="s">
        <v>1463</v>
      </c>
      <c r="B72" s="918">
        <v>8</v>
      </c>
      <c r="C72" s="918">
        <v>9</v>
      </c>
      <c r="D72" s="36">
        <v>130</v>
      </c>
      <c r="E72" s="36">
        <v>1200</v>
      </c>
      <c r="F72" s="36">
        <v>40</v>
      </c>
      <c r="G72" s="94" t="s">
        <v>531</v>
      </c>
      <c r="H72" s="918">
        <v>34.5</v>
      </c>
      <c r="I72" s="929" t="s">
        <v>1349</v>
      </c>
      <c r="J72" s="912"/>
      <c r="K72" s="905"/>
      <c r="L72" s="906">
        <v>258000</v>
      </c>
      <c r="M72" s="681"/>
      <c r="N72" s="595"/>
      <c r="O72" s="162"/>
      <c r="P72" s="163">
        <f t="shared" si="19"/>
        <v>0</v>
      </c>
      <c r="Q72" s="163">
        <f t="shared" si="20"/>
        <v>0</v>
      </c>
      <c r="R72" s="297">
        <v>1379</v>
      </c>
      <c r="S72" s="297">
        <v>296</v>
      </c>
      <c r="T72" s="297">
        <v>744</v>
      </c>
      <c r="U72" s="214">
        <f t="shared" si="21"/>
        <v>0.30368889599999999</v>
      </c>
      <c r="V72" s="629">
        <v>41</v>
      </c>
      <c r="Y72" s="653"/>
    </row>
    <row r="73" spans="1:27" ht="12.75" customHeight="1">
      <c r="A73" s="57" t="s">
        <v>1464</v>
      </c>
      <c r="B73" s="918">
        <v>9</v>
      </c>
      <c r="C73" s="918">
        <v>10</v>
      </c>
      <c r="D73" s="36">
        <v>130</v>
      </c>
      <c r="E73" s="36">
        <v>1200</v>
      </c>
      <c r="F73" s="36">
        <v>40</v>
      </c>
      <c r="G73" s="94" t="s">
        <v>531</v>
      </c>
      <c r="H73" s="918">
        <v>34.5</v>
      </c>
      <c r="I73" s="929" t="s">
        <v>1349</v>
      </c>
      <c r="J73" s="912"/>
      <c r="K73" s="905"/>
      <c r="L73" s="906">
        <v>259000</v>
      </c>
      <c r="M73" s="681"/>
      <c r="N73" s="595"/>
      <c r="O73" s="162"/>
      <c r="P73" s="163">
        <f t="shared" si="19"/>
        <v>0</v>
      </c>
      <c r="Q73" s="163">
        <f t="shared" si="20"/>
        <v>0</v>
      </c>
      <c r="R73" s="297">
        <v>1379</v>
      </c>
      <c r="S73" s="297">
        <v>296</v>
      </c>
      <c r="T73" s="297">
        <v>744</v>
      </c>
      <c r="U73" s="214">
        <f t="shared" si="21"/>
        <v>0.30368889599999999</v>
      </c>
      <c r="V73" s="629">
        <v>41</v>
      </c>
      <c r="Y73" s="653"/>
    </row>
    <row r="74" spans="1:27" ht="12.75" customHeight="1">
      <c r="A74" s="57" t="s">
        <v>1465</v>
      </c>
      <c r="B74" s="918">
        <v>11.2</v>
      </c>
      <c r="C74" s="918">
        <v>12.5</v>
      </c>
      <c r="D74" s="36">
        <v>182</v>
      </c>
      <c r="E74" s="36">
        <v>1980</v>
      </c>
      <c r="F74" s="36">
        <v>42</v>
      </c>
      <c r="G74" s="94" t="s">
        <v>532</v>
      </c>
      <c r="H74" s="918">
        <v>54</v>
      </c>
      <c r="I74" s="929" t="s">
        <v>1349</v>
      </c>
      <c r="J74" s="912"/>
      <c r="K74" s="905"/>
      <c r="L74" s="907">
        <v>317000</v>
      </c>
      <c r="M74" s="681"/>
      <c r="N74" s="595"/>
      <c r="O74" s="162"/>
      <c r="P74" s="163">
        <f t="shared" si="19"/>
        <v>0</v>
      </c>
      <c r="Q74" s="163">
        <f t="shared" si="20"/>
        <v>0</v>
      </c>
      <c r="R74" s="297">
        <v>1764</v>
      </c>
      <c r="S74" s="297">
        <v>329</v>
      </c>
      <c r="T74" s="297">
        <v>760</v>
      </c>
      <c r="U74" s="214">
        <f t="shared" si="21"/>
        <v>0.44107056</v>
      </c>
      <c r="V74" s="629">
        <v>59</v>
      </c>
      <c r="Y74" s="653"/>
    </row>
    <row r="75" spans="1:27" ht="12.75" customHeight="1" thickBot="1">
      <c r="A75" s="931" t="s">
        <v>1466</v>
      </c>
      <c r="B75" s="349">
        <v>14</v>
      </c>
      <c r="C75" s="349">
        <v>15</v>
      </c>
      <c r="D75" s="352">
        <v>182</v>
      </c>
      <c r="E75" s="352">
        <v>1980</v>
      </c>
      <c r="F75" s="352">
        <v>42</v>
      </c>
      <c r="G75" s="353" t="s">
        <v>532</v>
      </c>
      <c r="H75" s="349">
        <v>54</v>
      </c>
      <c r="I75" s="932" t="s">
        <v>1349</v>
      </c>
      <c r="J75" s="916"/>
      <c r="K75" s="905"/>
      <c r="L75" s="906">
        <v>323000</v>
      </c>
      <c r="M75" s="681"/>
      <c r="N75" s="595"/>
      <c r="O75" s="162"/>
      <c r="P75" s="163">
        <f t="shared" si="19"/>
        <v>0</v>
      </c>
      <c r="Q75" s="163">
        <f t="shared" si="20"/>
        <v>0</v>
      </c>
      <c r="R75" s="297">
        <v>1764</v>
      </c>
      <c r="S75" s="297">
        <v>329</v>
      </c>
      <c r="T75" s="297">
        <v>760</v>
      </c>
      <c r="U75" s="214">
        <f t="shared" si="21"/>
        <v>0.44107056</v>
      </c>
      <c r="V75" s="629">
        <v>59</v>
      </c>
      <c r="Y75" s="653"/>
    </row>
    <row r="76" spans="1:27" ht="24" customHeight="1" thickBot="1">
      <c r="A76" s="924" t="s">
        <v>8</v>
      </c>
      <c r="B76" s="925"/>
      <c r="C76" s="925"/>
      <c r="D76" s="925"/>
      <c r="E76" s="925"/>
      <c r="F76" s="925"/>
      <c r="G76" s="926"/>
      <c r="H76" s="925"/>
      <c r="I76" s="927"/>
      <c r="J76" s="928"/>
      <c r="L76" s="466"/>
      <c r="M76" s="178"/>
      <c r="N76" s="769"/>
      <c r="O76" s="162"/>
      <c r="P76" s="100"/>
      <c r="Q76" s="100"/>
      <c r="Y76" s="653"/>
    </row>
    <row r="77" spans="1:27" ht="18" customHeight="1" thickBot="1">
      <c r="A77" s="1489" t="s">
        <v>1316</v>
      </c>
      <c r="B77" s="1490"/>
      <c r="C77" s="1490"/>
      <c r="D77" s="1490"/>
      <c r="E77" s="1490"/>
      <c r="F77" s="1490"/>
      <c r="G77" s="1490"/>
      <c r="H77" s="1490"/>
      <c r="I77" s="1490"/>
      <c r="J77" s="1491"/>
      <c r="L77" s="465"/>
      <c r="M77" s="179"/>
      <c r="N77" s="769"/>
      <c r="O77" s="162"/>
      <c r="P77" s="179"/>
      <c r="Q77" s="162"/>
      <c r="R77" s="100"/>
      <c r="S77" s="100"/>
      <c r="U77" s="34"/>
      <c r="Y77" s="653"/>
      <c r="AA77" s="166"/>
    </row>
    <row r="78" spans="1:27" ht="13.5" customHeight="1">
      <c r="A78" s="156" t="s">
        <v>1317</v>
      </c>
      <c r="B78" s="231" t="s">
        <v>114</v>
      </c>
      <c r="C78" s="232" t="s">
        <v>114</v>
      </c>
      <c r="D78" s="232" t="s">
        <v>114</v>
      </c>
      <c r="E78" s="232" t="s">
        <v>114</v>
      </c>
      <c r="F78" s="232" t="s">
        <v>114</v>
      </c>
      <c r="G78" s="232" t="s">
        <v>114</v>
      </c>
      <c r="H78" s="231">
        <v>0.6</v>
      </c>
      <c r="I78" s="800" t="s">
        <v>1349</v>
      </c>
      <c r="J78" s="160"/>
      <c r="L78" s="906">
        <v>35000</v>
      </c>
      <c r="N78" s="769"/>
      <c r="O78" s="162"/>
      <c r="P78" s="163">
        <f>IF(OR(U78="",J78=""),0,J78*U78)</f>
        <v>0</v>
      </c>
      <c r="Q78" s="163">
        <f>IF(OR(V78="",J78=""),0,J78*V78)</f>
        <v>0</v>
      </c>
      <c r="R78" s="299">
        <v>310</v>
      </c>
      <c r="S78" s="299">
        <v>130</v>
      </c>
      <c r="T78" s="298">
        <v>125</v>
      </c>
      <c r="U78" s="101">
        <f t="shared" ref="U78:U82" si="22">(R78/1000)*(S78/1000)*(T78/1000)</f>
        <v>5.0375000000000003E-3</v>
      </c>
      <c r="V78" s="298">
        <v>1.4</v>
      </c>
      <c r="Y78" s="653"/>
    </row>
    <row r="79" spans="1:27" ht="13.5" customHeight="1">
      <c r="A79" s="239" t="s">
        <v>1318</v>
      </c>
      <c r="B79" s="240" t="s">
        <v>114</v>
      </c>
      <c r="C79" s="241" t="s">
        <v>114</v>
      </c>
      <c r="D79" s="241" t="s">
        <v>114</v>
      </c>
      <c r="E79" s="241" t="s">
        <v>114</v>
      </c>
      <c r="F79" s="241" t="s">
        <v>114</v>
      </c>
      <c r="G79" s="241" t="s">
        <v>114</v>
      </c>
      <c r="H79" s="240">
        <v>0.8</v>
      </c>
      <c r="I79" s="800" t="s">
        <v>1349</v>
      </c>
      <c r="J79" s="158"/>
      <c r="L79" s="907">
        <v>49000</v>
      </c>
      <c r="O79" s="162"/>
      <c r="P79" s="163">
        <f>IF(OR(U79="",J79=""),0,J79*U79)</f>
        <v>0</v>
      </c>
      <c r="Q79" s="163">
        <f>IF(OR(V79="",J79=""),0,J79*V79)</f>
        <v>0</v>
      </c>
      <c r="R79" s="299">
        <v>465</v>
      </c>
      <c r="S79" s="299">
        <v>115</v>
      </c>
      <c r="T79" s="298">
        <v>255</v>
      </c>
      <c r="U79" s="101">
        <f t="shared" si="22"/>
        <v>1.3636125000000001E-2</v>
      </c>
      <c r="V79" s="298">
        <v>2.2000000000000002</v>
      </c>
      <c r="Y79" s="653"/>
    </row>
    <row r="80" spans="1:27" ht="13.5" customHeight="1">
      <c r="A80" s="206" t="s">
        <v>1319</v>
      </c>
      <c r="B80" s="207" t="s">
        <v>114</v>
      </c>
      <c r="C80" s="208" t="s">
        <v>114</v>
      </c>
      <c r="D80" s="208" t="s">
        <v>114</v>
      </c>
      <c r="E80" s="208" t="s">
        <v>114</v>
      </c>
      <c r="F80" s="208" t="s">
        <v>114</v>
      </c>
      <c r="G80" s="208" t="s">
        <v>114</v>
      </c>
      <c r="H80" s="207">
        <v>1</v>
      </c>
      <c r="I80" s="800" t="s">
        <v>1349</v>
      </c>
      <c r="J80" s="158"/>
      <c r="L80" s="906">
        <v>66000</v>
      </c>
      <c r="O80" s="162"/>
      <c r="P80" s="163">
        <f>IF(OR(U80="",J80=""),0,J80*U80)</f>
        <v>0</v>
      </c>
      <c r="Q80" s="163">
        <f>IF(OR(V80="",J80=""),0,J80*V80)</f>
        <v>0</v>
      </c>
      <c r="R80" s="299">
        <v>465</v>
      </c>
      <c r="S80" s="299">
        <v>115</v>
      </c>
      <c r="T80" s="298">
        <v>255</v>
      </c>
      <c r="U80" s="101">
        <f t="shared" si="22"/>
        <v>1.3636125000000001E-2</v>
      </c>
      <c r="V80" s="298">
        <v>2.4</v>
      </c>
      <c r="Y80" s="653"/>
    </row>
    <row r="81" spans="1:27" ht="13.5" customHeight="1">
      <c r="A81" s="206" t="s">
        <v>1320</v>
      </c>
      <c r="B81" s="207" t="s">
        <v>114</v>
      </c>
      <c r="C81" s="208" t="s">
        <v>114</v>
      </c>
      <c r="D81" s="208" t="s">
        <v>114</v>
      </c>
      <c r="E81" s="208" t="s">
        <v>114</v>
      </c>
      <c r="F81" s="208" t="s">
        <v>114</v>
      </c>
      <c r="G81" s="208" t="s">
        <v>114</v>
      </c>
      <c r="H81" s="207">
        <v>1.2</v>
      </c>
      <c r="I81" s="800" t="s">
        <v>1349</v>
      </c>
      <c r="J81" s="158"/>
      <c r="L81" s="906">
        <v>84000</v>
      </c>
      <c r="O81" s="162"/>
      <c r="P81" s="163">
        <f>IF(OR(U81="",J81=""),0,J81*U81)</f>
        <v>0</v>
      </c>
      <c r="Q81" s="163">
        <f>IF(OR(V81="",J81=""),0,J81*V81)</f>
        <v>0</v>
      </c>
      <c r="R81" s="299">
        <v>540</v>
      </c>
      <c r="S81" s="299">
        <v>260</v>
      </c>
      <c r="T81" s="298">
        <v>150</v>
      </c>
      <c r="U81" s="101">
        <f t="shared" si="22"/>
        <v>2.1060000000000002E-2</v>
      </c>
      <c r="V81" s="298">
        <v>2.9</v>
      </c>
      <c r="Y81" s="653"/>
    </row>
    <row r="82" spans="1:27" ht="13.5" customHeight="1" thickBot="1">
      <c r="A82" s="206" t="s">
        <v>1321</v>
      </c>
      <c r="B82" s="207" t="s">
        <v>114</v>
      </c>
      <c r="C82" s="208" t="s">
        <v>114</v>
      </c>
      <c r="D82" s="208" t="s">
        <v>114</v>
      </c>
      <c r="E82" s="208" t="s">
        <v>114</v>
      </c>
      <c r="F82" s="208" t="s">
        <v>114</v>
      </c>
      <c r="G82" s="208" t="s">
        <v>114</v>
      </c>
      <c r="H82" s="207">
        <v>1.4</v>
      </c>
      <c r="I82" s="800" t="s">
        <v>1349</v>
      </c>
      <c r="J82" s="158"/>
      <c r="L82" s="906">
        <v>99000</v>
      </c>
      <c r="O82" s="162"/>
      <c r="P82" s="163">
        <f>IF(OR(U82="",J82=""),0,J82*U82)</f>
        <v>0</v>
      </c>
      <c r="Q82" s="163">
        <f>IF(OR(V82="",J82=""),0,J82*V82)</f>
        <v>0</v>
      </c>
      <c r="R82" s="299">
        <v>540</v>
      </c>
      <c r="S82" s="299">
        <v>260</v>
      </c>
      <c r="T82" s="298">
        <v>150</v>
      </c>
      <c r="U82" s="101">
        <f t="shared" si="22"/>
        <v>2.1060000000000002E-2</v>
      </c>
      <c r="V82" s="298">
        <v>3.1</v>
      </c>
      <c r="Y82" s="653"/>
    </row>
    <row r="83" spans="1:27" ht="18" customHeight="1" thickBot="1">
      <c r="A83" s="1489" t="s">
        <v>281</v>
      </c>
      <c r="B83" s="1490"/>
      <c r="C83" s="1490"/>
      <c r="D83" s="1490"/>
      <c r="E83" s="1490"/>
      <c r="F83" s="1490"/>
      <c r="G83" s="1490"/>
      <c r="H83" s="1490"/>
      <c r="I83" s="1490"/>
      <c r="J83" s="1491"/>
      <c r="L83" s="465"/>
      <c r="M83" s="179"/>
      <c r="N83" s="899"/>
      <c r="O83" s="162"/>
      <c r="P83" s="179"/>
      <c r="Q83" s="162"/>
      <c r="R83" s="100"/>
      <c r="S83" s="100"/>
      <c r="U83" s="34"/>
      <c r="Y83" s="653"/>
      <c r="AA83" s="166"/>
    </row>
    <row r="84" spans="1:27" ht="13.5" customHeight="1" thickBot="1">
      <c r="A84" s="156" t="s">
        <v>379</v>
      </c>
      <c r="B84" s="496" t="s">
        <v>585</v>
      </c>
      <c r="C84" s="287"/>
      <c r="D84" s="287"/>
      <c r="E84" s="287"/>
      <c r="F84" s="287"/>
      <c r="G84" s="288"/>
      <c r="H84" s="48">
        <v>0.48</v>
      </c>
      <c r="I84" s="800" t="s">
        <v>1349</v>
      </c>
      <c r="J84" s="160"/>
      <c r="L84" s="907">
        <v>14000</v>
      </c>
      <c r="N84" s="899"/>
      <c r="O84" s="162"/>
      <c r="P84" s="163">
        <f>IF(OR(U84="",J84=""),0,J84*U84)</f>
        <v>0</v>
      </c>
      <c r="Q84" s="163">
        <f>IF(OR(V84="",J84=""),0,J84*V84)</f>
        <v>0</v>
      </c>
      <c r="R84" s="34">
        <v>255</v>
      </c>
      <c r="S84" s="34">
        <v>50</v>
      </c>
      <c r="T84" s="34">
        <v>90</v>
      </c>
      <c r="U84" s="214">
        <f>(R84/1000)*(S84/1000)*(T84/1000)</f>
        <v>1.1475000000000001E-3</v>
      </c>
      <c r="V84" s="34">
        <v>0.28000000000000003</v>
      </c>
      <c r="Y84" s="653"/>
    </row>
    <row r="85" spans="1:27" ht="18" customHeight="1" thickBot="1">
      <c r="A85" s="1465" t="s">
        <v>1394</v>
      </c>
      <c r="B85" s="1466"/>
      <c r="C85" s="1466"/>
      <c r="D85" s="1466"/>
      <c r="E85" s="1466"/>
      <c r="F85" s="1466"/>
      <c r="G85" s="1466"/>
      <c r="H85" s="1466"/>
      <c r="I85" s="1466"/>
      <c r="J85" s="1467"/>
      <c r="L85" s="465"/>
      <c r="O85" s="162"/>
      <c r="P85" s="163"/>
      <c r="Q85" s="163"/>
      <c r="Y85" s="653"/>
    </row>
    <row r="86" spans="1:27" ht="26.25" customHeight="1">
      <c r="A86" s="118" t="s">
        <v>837</v>
      </c>
      <c r="B86" s="1529" t="s">
        <v>840</v>
      </c>
      <c r="C86" s="1530"/>
      <c r="D86" s="1530"/>
      <c r="E86" s="1530"/>
      <c r="F86" s="1531"/>
      <c r="G86" s="596" t="s">
        <v>841</v>
      </c>
      <c r="H86" s="632">
        <v>0.1</v>
      </c>
      <c r="I86" s="800" t="s">
        <v>1349</v>
      </c>
      <c r="J86" s="158"/>
      <c r="L86" s="906">
        <v>9000</v>
      </c>
      <c r="O86" s="162"/>
      <c r="P86" s="163">
        <f>IF(OR(U86="",J86=""),0,J86*U86)</f>
        <v>0</v>
      </c>
      <c r="Q86" s="163">
        <f>IF(OR(V86="",J86=""),0,J86*V86)</f>
        <v>0</v>
      </c>
      <c r="R86" s="34">
        <v>155</v>
      </c>
      <c r="S86" s="34">
        <v>70</v>
      </c>
      <c r="T86" s="34">
        <v>25</v>
      </c>
      <c r="U86" s="214">
        <f>(R86/1000)*(S86/1000)*(T86/1000)</f>
        <v>2.7125000000000001E-4</v>
      </c>
      <c r="V86" s="34">
        <v>0.12</v>
      </c>
      <c r="Y86" s="653"/>
    </row>
    <row r="87" spans="1:27" ht="49.5" customHeight="1">
      <c r="A87" s="118" t="s">
        <v>1178</v>
      </c>
      <c r="B87" s="1500" t="s">
        <v>1054</v>
      </c>
      <c r="C87" s="1501"/>
      <c r="D87" s="1501"/>
      <c r="E87" s="1501"/>
      <c r="F87" s="1502"/>
      <c r="G87" s="596" t="s">
        <v>842</v>
      </c>
      <c r="H87" s="632">
        <v>0.1</v>
      </c>
      <c r="I87" s="800" t="s">
        <v>1349</v>
      </c>
      <c r="J87" s="158"/>
      <c r="L87" s="906">
        <v>10000</v>
      </c>
      <c r="O87" s="162"/>
      <c r="P87" s="163">
        <f>IF(OR(U87="",J87=""),0,J87*U87)</f>
        <v>0</v>
      </c>
      <c r="Q87" s="163">
        <f>IF(OR(V87="",J87=""),0,J87*V87)</f>
        <v>0</v>
      </c>
      <c r="R87" s="34">
        <v>205</v>
      </c>
      <c r="S87" s="34">
        <v>120</v>
      </c>
      <c r="T87" s="34">
        <v>52</v>
      </c>
      <c r="U87" s="214">
        <f t="shared" ref="U87:U88" si="23">(R87/1000)*(S87/1000)*(T87/1000)</f>
        <v>1.2791999999999999E-3</v>
      </c>
      <c r="V87" s="34">
        <v>0.12</v>
      </c>
      <c r="Y87" s="653"/>
    </row>
    <row r="88" spans="1:27" ht="61.7" customHeight="1" thickBot="1">
      <c r="A88" s="118" t="s">
        <v>838</v>
      </c>
      <c r="B88" s="1503" t="s">
        <v>844</v>
      </c>
      <c r="C88" s="1504"/>
      <c r="D88" s="1504"/>
      <c r="E88" s="1504"/>
      <c r="F88" s="1538"/>
      <c r="G88" s="596" t="s">
        <v>843</v>
      </c>
      <c r="H88" s="632">
        <v>0.11</v>
      </c>
      <c r="I88" s="800" t="s">
        <v>1349</v>
      </c>
      <c r="J88" s="158"/>
      <c r="L88" s="906">
        <v>20000</v>
      </c>
      <c r="O88" s="162"/>
      <c r="P88" s="163">
        <f>IF(OR(U88="",J88=""),0,J88*U88)</f>
        <v>0</v>
      </c>
      <c r="Q88" s="163">
        <f>IF(OR(V88="",J88=""),0,J88*V88)</f>
        <v>0</v>
      </c>
      <c r="R88" s="34">
        <v>140</v>
      </c>
      <c r="S88" s="34">
        <v>110</v>
      </c>
      <c r="T88" s="34">
        <v>60</v>
      </c>
      <c r="U88" s="214">
        <f t="shared" si="23"/>
        <v>9.2400000000000013E-4</v>
      </c>
      <c r="V88" s="34">
        <v>0.22</v>
      </c>
      <c r="Y88" s="653"/>
    </row>
    <row r="89" spans="1:27" ht="18" customHeight="1" thickBot="1">
      <c r="A89" s="1489" t="s">
        <v>1395</v>
      </c>
      <c r="B89" s="1490"/>
      <c r="C89" s="1490"/>
      <c r="D89" s="1490"/>
      <c r="E89" s="1490"/>
      <c r="F89" s="1490"/>
      <c r="G89" s="1490"/>
      <c r="H89" s="1490"/>
      <c r="I89" s="1490"/>
      <c r="J89" s="1491"/>
      <c r="L89" s="465"/>
      <c r="O89" s="162"/>
      <c r="P89" s="163"/>
      <c r="Q89" s="163"/>
      <c r="Y89" s="653"/>
    </row>
    <row r="90" spans="1:27" ht="47.25" customHeight="1">
      <c r="A90" s="61" t="s">
        <v>2184</v>
      </c>
      <c r="B90" s="1503" t="s">
        <v>2185</v>
      </c>
      <c r="C90" s="1504"/>
      <c r="D90" s="1504"/>
      <c r="E90" s="1504"/>
      <c r="F90" s="1504"/>
      <c r="G90" s="596" t="s">
        <v>2186</v>
      </c>
      <c r="H90" s="37">
        <v>0.5</v>
      </c>
      <c r="I90" s="800" t="s">
        <v>1349</v>
      </c>
      <c r="J90" s="158"/>
      <c r="L90" s="906">
        <v>307000</v>
      </c>
      <c r="O90" s="162"/>
      <c r="P90" s="163">
        <f>IF(OR(U90="",J90=""),0,J90*U90)</f>
        <v>0</v>
      </c>
      <c r="Q90" s="163">
        <f>IF(OR(V90="",J90=""),0,J90*V90)</f>
        <v>0</v>
      </c>
      <c r="R90" s="34">
        <v>295</v>
      </c>
      <c r="S90" s="34">
        <v>140</v>
      </c>
      <c r="T90" s="34">
        <v>60</v>
      </c>
      <c r="U90" s="214">
        <f t="shared" ref="U90:U94" si="24">(R90/1000)*(S90/1000)*(T90/1000)</f>
        <v>2.4780000000000002E-3</v>
      </c>
      <c r="V90" s="34">
        <v>0.8</v>
      </c>
      <c r="Y90" s="653"/>
    </row>
    <row r="91" spans="1:27" ht="36.75" customHeight="1">
      <c r="A91" s="61" t="s">
        <v>1028</v>
      </c>
      <c r="B91" s="1503" t="s">
        <v>1397</v>
      </c>
      <c r="C91" s="1504"/>
      <c r="D91" s="1504"/>
      <c r="E91" s="1504"/>
      <c r="F91" s="1504"/>
      <c r="G91" s="596" t="s">
        <v>593</v>
      </c>
      <c r="H91" s="37">
        <v>0.53</v>
      </c>
      <c r="I91" s="800" t="s">
        <v>1349</v>
      </c>
      <c r="J91" s="158"/>
      <c r="L91" s="906">
        <v>114000</v>
      </c>
      <c r="O91" s="162"/>
      <c r="P91" s="163">
        <f>IF(OR(U91="",J91=""),0,J91*U91)</f>
        <v>0</v>
      </c>
      <c r="Q91" s="163">
        <f>IF(OR(V91="",J91=""),0,J91*V91)</f>
        <v>0</v>
      </c>
      <c r="R91" s="703">
        <v>265</v>
      </c>
      <c r="S91" s="703">
        <v>135</v>
      </c>
      <c r="T91" s="703">
        <v>95</v>
      </c>
      <c r="U91" s="214">
        <f t="shared" si="24"/>
        <v>3.3986250000000002E-3</v>
      </c>
      <c r="V91" s="703">
        <v>0.87</v>
      </c>
      <c r="Y91" s="653"/>
    </row>
    <row r="92" spans="1:27" ht="43.5" customHeight="1">
      <c r="A92" s="61" t="s">
        <v>442</v>
      </c>
      <c r="B92" s="1500" t="s">
        <v>1398</v>
      </c>
      <c r="C92" s="1501"/>
      <c r="D92" s="1501"/>
      <c r="E92" s="1501"/>
      <c r="F92" s="1501"/>
      <c r="G92" s="596" t="s">
        <v>594</v>
      </c>
      <c r="H92" s="37">
        <v>0.5</v>
      </c>
      <c r="I92" s="800" t="s">
        <v>1349</v>
      </c>
      <c r="J92" s="158"/>
      <c r="L92" s="906">
        <v>389000</v>
      </c>
      <c r="O92" s="162"/>
      <c r="P92" s="163">
        <f>IF(OR(U92="",J92=""),0,J92*U92)</f>
        <v>0</v>
      </c>
      <c r="Q92" s="163">
        <f>IF(OR(V92="",J92=""),0,J92*V92)</f>
        <v>0</v>
      </c>
      <c r="R92" s="34">
        <v>300</v>
      </c>
      <c r="S92" s="34">
        <v>165</v>
      </c>
      <c r="T92" s="34">
        <v>50</v>
      </c>
      <c r="U92" s="214">
        <f t="shared" si="24"/>
        <v>2.4750000000000002E-3</v>
      </c>
      <c r="V92" s="34">
        <v>0.8</v>
      </c>
      <c r="Y92" s="653"/>
    </row>
    <row r="93" spans="1:27" ht="35.25" customHeight="1">
      <c r="A93" s="61" t="s">
        <v>857</v>
      </c>
      <c r="B93" s="1500" t="s">
        <v>1399</v>
      </c>
      <c r="C93" s="1501"/>
      <c r="D93" s="1501"/>
      <c r="E93" s="1501"/>
      <c r="F93" s="1501"/>
      <c r="G93" s="596" t="s">
        <v>595</v>
      </c>
      <c r="H93" s="37">
        <v>0.83</v>
      </c>
      <c r="I93" s="800" t="s">
        <v>1349</v>
      </c>
      <c r="J93" s="158"/>
      <c r="L93" s="906">
        <v>1294000</v>
      </c>
      <c r="O93" s="162"/>
      <c r="P93" s="163">
        <f>IF(OR(U93="",J93=""),0,J93*U93)</f>
        <v>0</v>
      </c>
      <c r="Q93" s="163">
        <f>IF(OR(V93="",J93=""),0,J93*V93)</f>
        <v>0</v>
      </c>
      <c r="R93" s="34">
        <v>365</v>
      </c>
      <c r="S93" s="34">
        <v>255</v>
      </c>
      <c r="T93" s="34">
        <v>115</v>
      </c>
      <c r="U93" s="214">
        <f t="shared" si="24"/>
        <v>1.0703625000000001E-2</v>
      </c>
      <c r="V93" s="34">
        <v>1.8</v>
      </c>
      <c r="Y93" s="653"/>
    </row>
    <row r="94" spans="1:27" ht="35.25" customHeight="1">
      <c r="A94" s="61" t="s">
        <v>1862</v>
      </c>
      <c r="B94" s="1500" t="s">
        <v>1864</v>
      </c>
      <c r="C94" s="1501"/>
      <c r="D94" s="1501"/>
      <c r="E94" s="1501"/>
      <c r="F94" s="1501"/>
      <c r="G94" s="596" t="s">
        <v>1863</v>
      </c>
      <c r="H94" s="37">
        <v>0.5</v>
      </c>
      <c r="I94" s="800" t="s">
        <v>1349</v>
      </c>
      <c r="J94" s="158"/>
      <c r="L94" s="907">
        <v>348000</v>
      </c>
      <c r="O94" s="162"/>
      <c r="P94" s="163"/>
      <c r="Q94" s="163">
        <f>IF(OR(V94="",J94=""),0,J94*V94)</f>
        <v>0</v>
      </c>
      <c r="R94" s="34">
        <v>300</v>
      </c>
      <c r="S94" s="34">
        <v>165</v>
      </c>
      <c r="T94" s="34">
        <v>50</v>
      </c>
      <c r="U94" s="214">
        <f t="shared" si="24"/>
        <v>2.4750000000000002E-3</v>
      </c>
      <c r="V94" s="34">
        <v>0.8</v>
      </c>
      <c r="Y94" s="653"/>
    </row>
    <row r="95" spans="1:27" ht="19.5" customHeight="1">
      <c r="A95" s="61" t="s">
        <v>903</v>
      </c>
      <c r="B95" s="655" t="s">
        <v>1400</v>
      </c>
      <c r="C95" s="763"/>
      <c r="D95" s="763"/>
      <c r="E95" s="763"/>
      <c r="F95" s="763"/>
      <c r="G95" s="596"/>
      <c r="H95" s="37"/>
      <c r="I95" s="800" t="s">
        <v>1349</v>
      </c>
      <c r="J95" s="158"/>
      <c r="L95" s="906">
        <v>85000</v>
      </c>
      <c r="O95" s="162"/>
      <c r="P95" s="163"/>
      <c r="Q95" s="163"/>
      <c r="Y95" s="653"/>
    </row>
    <row r="96" spans="1:27" ht="29.25" customHeight="1">
      <c r="A96" s="1266" t="s">
        <v>1974</v>
      </c>
      <c r="B96" s="1500" t="s">
        <v>1976</v>
      </c>
      <c r="C96" s="1501"/>
      <c r="D96" s="1501"/>
      <c r="E96" s="1501"/>
      <c r="F96" s="1502"/>
      <c r="G96" s="596" t="s">
        <v>1975</v>
      </c>
      <c r="H96" s="37">
        <v>0.8</v>
      </c>
      <c r="I96" s="800" t="s">
        <v>1349</v>
      </c>
      <c r="J96" s="184"/>
      <c r="L96" s="467">
        <v>9900</v>
      </c>
      <c r="M96" s="1228"/>
      <c r="N96" s="1206"/>
      <c r="O96" s="162"/>
      <c r="P96" s="163">
        <f>IF(OR(U96="",J96=""),0,J96*U96)</f>
        <v>0</v>
      </c>
      <c r="Q96" s="163">
        <f>IF(OR(V96="",J96=""),0,J96*V96)</f>
        <v>0</v>
      </c>
      <c r="R96" s="34">
        <v>102</v>
      </c>
      <c r="S96" s="34">
        <v>75</v>
      </c>
      <c r="T96" s="34">
        <v>15</v>
      </c>
      <c r="U96" s="214">
        <f t="shared" ref="U96" si="25">(R96/1000)*(S96/1000)*(T96/1000)</f>
        <v>1.1474999999999998E-4</v>
      </c>
      <c r="V96" s="34">
        <v>0.2</v>
      </c>
      <c r="Y96" s="653"/>
    </row>
    <row r="97" spans="1:25" ht="26.25" customHeight="1" thickBot="1">
      <c r="A97" s="118" t="s">
        <v>873</v>
      </c>
      <c r="B97" s="1539" t="s">
        <v>874</v>
      </c>
      <c r="C97" s="1540"/>
      <c r="D97" s="1540"/>
      <c r="E97" s="1540"/>
      <c r="F97" s="1541"/>
      <c r="G97" s="596"/>
      <c r="H97" s="632"/>
      <c r="I97" s="800" t="s">
        <v>1349</v>
      </c>
      <c r="J97" s="158"/>
      <c r="L97" s="906">
        <v>26000</v>
      </c>
      <c r="O97" s="162"/>
      <c r="P97" s="163">
        <f>IF(OR(U97="",J97=""),0,J97*U97)</f>
        <v>0</v>
      </c>
      <c r="Q97" s="163">
        <f>IF(OR(V97="",J97=""),0,J97*V97)</f>
        <v>0</v>
      </c>
      <c r="U97" s="214">
        <f>(R97/1000)*(S97/1000)*(T97/1000)</f>
        <v>0</v>
      </c>
      <c r="Y97" s="653"/>
    </row>
    <row r="98" spans="1:25" ht="18" customHeight="1" thickBot="1">
      <c r="A98" s="1489" t="s">
        <v>149</v>
      </c>
      <c r="B98" s="1490"/>
      <c r="C98" s="1490"/>
      <c r="D98" s="1490"/>
      <c r="E98" s="1490"/>
      <c r="F98" s="1490"/>
      <c r="G98" s="1490"/>
      <c r="H98" s="1490"/>
      <c r="I98" s="1490"/>
      <c r="J98" s="1491"/>
      <c r="L98" s="465"/>
      <c r="O98" s="162"/>
      <c r="P98" s="163"/>
      <c r="Q98" s="163"/>
      <c r="Y98" s="653"/>
    </row>
    <row r="99" spans="1:25" ht="25.5" customHeight="1">
      <c r="A99" s="61" t="s">
        <v>601</v>
      </c>
      <c r="B99" s="1518" t="s">
        <v>1358</v>
      </c>
      <c r="C99" s="1519"/>
      <c r="D99" s="1519"/>
      <c r="E99" s="1519"/>
      <c r="F99" s="1520"/>
      <c r="G99" s="596" t="s">
        <v>607</v>
      </c>
      <c r="H99" s="47">
        <v>0.5</v>
      </c>
      <c r="I99" s="800" t="s">
        <v>1349</v>
      </c>
      <c r="J99" s="183"/>
      <c r="L99" s="906">
        <v>1118000</v>
      </c>
      <c r="O99" s="162"/>
      <c r="P99" s="163">
        <f>IF(OR(U99="",J99=""),0,J99*U99)</f>
        <v>0</v>
      </c>
      <c r="Q99" s="163">
        <f>IF(OR(V99="",J99=""),0,J99*V99)</f>
        <v>0</v>
      </c>
      <c r="R99" s="34">
        <v>290</v>
      </c>
      <c r="S99" s="34">
        <v>140</v>
      </c>
      <c r="T99" s="34">
        <v>60</v>
      </c>
      <c r="U99" s="214">
        <f t="shared" ref="U99:U103" si="26">(R99/1000)*(S99/1000)*(T99/1000)</f>
        <v>2.4360000000000002E-3</v>
      </c>
      <c r="V99" s="34">
        <v>0.8</v>
      </c>
      <c r="Y99" s="653"/>
    </row>
    <row r="100" spans="1:25" ht="26.25" customHeight="1">
      <c r="A100" s="61" t="s">
        <v>602</v>
      </c>
      <c r="B100" s="1518" t="s">
        <v>604</v>
      </c>
      <c r="C100" s="1519"/>
      <c r="D100" s="1519"/>
      <c r="E100" s="1519"/>
      <c r="F100" s="1520"/>
      <c r="G100" s="596" t="s">
        <v>606</v>
      </c>
      <c r="H100" s="47">
        <v>2.5</v>
      </c>
      <c r="I100" s="800" t="s">
        <v>1349</v>
      </c>
      <c r="J100" s="183"/>
      <c r="L100" s="907">
        <v>1118000</v>
      </c>
      <c r="O100" s="162"/>
      <c r="P100" s="163">
        <f>IF(OR(U100="",J100=""),0,J100*U100)</f>
        <v>0</v>
      </c>
      <c r="Q100" s="163">
        <f>IF(OR(V100="",J100=""),0,J100*V100)</f>
        <v>0</v>
      </c>
      <c r="R100" s="34">
        <v>415</v>
      </c>
      <c r="S100" s="34">
        <v>350</v>
      </c>
      <c r="T100" s="34">
        <v>112</v>
      </c>
      <c r="U100" s="214">
        <f t="shared" si="26"/>
        <v>1.6267999999999998E-2</v>
      </c>
      <c r="V100" s="34">
        <v>3.4</v>
      </c>
      <c r="Y100" s="653"/>
    </row>
    <row r="101" spans="1:25" ht="26.25" customHeight="1">
      <c r="A101" s="61" t="s">
        <v>872</v>
      </c>
      <c r="B101" s="1518" t="s">
        <v>877</v>
      </c>
      <c r="C101" s="1519"/>
      <c r="D101" s="1519"/>
      <c r="E101" s="1519"/>
      <c r="F101" s="1520"/>
      <c r="G101" s="596" t="s">
        <v>879</v>
      </c>
      <c r="H101" s="47">
        <v>0.05</v>
      </c>
      <c r="I101" s="800" t="s">
        <v>1349</v>
      </c>
      <c r="J101" s="183"/>
      <c r="L101" s="906">
        <v>89000</v>
      </c>
      <c r="O101" s="162"/>
      <c r="P101" s="163">
        <f>IF(OR(U101="",J101=""),0,J101*U101)</f>
        <v>0</v>
      </c>
      <c r="Q101" s="163">
        <f>IF(OR(V101="",J101=""),0,J101*V101)</f>
        <v>0</v>
      </c>
      <c r="U101" s="214">
        <f t="shared" si="26"/>
        <v>0</v>
      </c>
      <c r="Y101" s="653"/>
    </row>
    <row r="102" spans="1:25" ht="15.75" customHeight="1">
      <c r="A102" s="61" t="s">
        <v>603</v>
      </c>
      <c r="B102" s="1532" t="s">
        <v>605</v>
      </c>
      <c r="C102" s="1533"/>
      <c r="D102" s="1533"/>
      <c r="E102" s="1533"/>
      <c r="F102" s="1534"/>
      <c r="G102" s="596" t="s">
        <v>608</v>
      </c>
      <c r="H102" s="47"/>
      <c r="I102" s="800" t="s">
        <v>1349</v>
      </c>
      <c r="J102" s="183"/>
      <c r="L102" s="906">
        <v>897000</v>
      </c>
      <c r="O102" s="162"/>
      <c r="P102" s="163">
        <f>IF(OR(U102="",J102=""),0,J102*U102)</f>
        <v>0</v>
      </c>
      <c r="Q102" s="163">
        <f>IF(OR(V102="",J102=""),0,J102*V102)</f>
        <v>0</v>
      </c>
      <c r="R102" s="34">
        <v>246</v>
      </c>
      <c r="S102" s="34">
        <v>179</v>
      </c>
      <c r="T102" s="34">
        <v>42</v>
      </c>
      <c r="U102" s="214">
        <f t="shared" si="26"/>
        <v>1.849428E-3</v>
      </c>
      <c r="V102" s="34">
        <v>0.2</v>
      </c>
      <c r="Y102" s="653"/>
    </row>
    <row r="103" spans="1:25" ht="40.5" customHeight="1" thickBot="1">
      <c r="A103" s="61" t="s">
        <v>895</v>
      </c>
      <c r="B103" s="1542" t="s">
        <v>896</v>
      </c>
      <c r="C103" s="1543"/>
      <c r="D103" s="1543"/>
      <c r="E103" s="1543"/>
      <c r="F103" s="1544"/>
      <c r="G103" s="596" t="s">
        <v>606</v>
      </c>
      <c r="H103" s="37">
        <v>2.7</v>
      </c>
      <c r="I103" s="800" t="s">
        <v>1349</v>
      </c>
      <c r="J103" s="183"/>
      <c r="L103" s="906">
        <v>1045000</v>
      </c>
      <c r="O103" s="162"/>
      <c r="P103" s="163">
        <f>IF(OR(U103="",J103=""),0,J103*U103)</f>
        <v>0</v>
      </c>
      <c r="Q103" s="163">
        <f>IF(OR(V103="",J103=""),0,J103*V103)</f>
        <v>0</v>
      </c>
      <c r="R103" s="34">
        <v>415</v>
      </c>
      <c r="S103" s="34">
        <v>350</v>
      </c>
      <c r="T103" s="34">
        <v>112</v>
      </c>
      <c r="U103" s="214">
        <f t="shared" si="26"/>
        <v>1.6267999999999998E-2</v>
      </c>
      <c r="V103" s="34">
        <v>3.6</v>
      </c>
      <c r="Y103" s="653"/>
    </row>
    <row r="104" spans="1:25" ht="18" customHeight="1" thickBot="1">
      <c r="A104" s="1489" t="s">
        <v>9</v>
      </c>
      <c r="B104" s="1490"/>
      <c r="C104" s="1490"/>
      <c r="D104" s="1490"/>
      <c r="E104" s="1490"/>
      <c r="F104" s="1490"/>
      <c r="G104" s="1490"/>
      <c r="H104" s="1490"/>
      <c r="I104" s="1490"/>
      <c r="J104" s="1491"/>
      <c r="L104" s="469"/>
      <c r="O104" s="162"/>
      <c r="P104" s="163"/>
      <c r="Q104" s="163"/>
      <c r="Y104" s="653"/>
    </row>
    <row r="105" spans="1:25" ht="28.5" customHeight="1" thickBot="1">
      <c r="A105" s="779" t="s">
        <v>523</v>
      </c>
      <c r="B105" s="1547" t="s">
        <v>1085</v>
      </c>
      <c r="C105" s="1548"/>
      <c r="D105" s="1548"/>
      <c r="E105" s="1548"/>
      <c r="F105" s="1549"/>
      <c r="G105" s="780" t="s">
        <v>883</v>
      </c>
      <c r="H105" s="781">
        <v>0.2</v>
      </c>
      <c r="I105" s="843" t="s">
        <v>1349</v>
      </c>
      <c r="J105" s="844"/>
      <c r="L105" s="907">
        <v>106000</v>
      </c>
      <c r="O105" s="162"/>
      <c r="P105" s="163">
        <f>IF(OR(U105="",J105=""),0,J105*U105)</f>
        <v>0</v>
      </c>
      <c r="Q105" s="163">
        <f>IF(OR(V105="",J105=""),0,J105*V105)</f>
        <v>0</v>
      </c>
      <c r="R105" s="34">
        <v>246</v>
      </c>
      <c r="S105" s="34">
        <v>179</v>
      </c>
      <c r="T105" s="34">
        <v>42</v>
      </c>
      <c r="U105" s="300">
        <f t="shared" ref="U105" si="27">(R105/1000)*(S105/1000)*(T105/1000)</f>
        <v>1.849428E-3</v>
      </c>
      <c r="V105" s="34">
        <v>0.2</v>
      </c>
      <c r="Y105" s="653"/>
    </row>
    <row r="106" spans="1:25" ht="18" customHeight="1" thickBot="1">
      <c r="A106" s="1489" t="s">
        <v>157</v>
      </c>
      <c r="B106" s="1490"/>
      <c r="C106" s="1490"/>
      <c r="D106" s="1490"/>
      <c r="E106" s="1490"/>
      <c r="F106" s="1490"/>
      <c r="G106" s="1490"/>
      <c r="H106" s="1490"/>
      <c r="I106" s="1490"/>
      <c r="J106" s="1491"/>
      <c r="L106" s="465"/>
      <c r="O106" s="162"/>
      <c r="P106" s="163"/>
      <c r="Q106" s="163"/>
      <c r="Y106" s="653"/>
    </row>
    <row r="107" spans="1:25" ht="25.5" customHeight="1">
      <c r="A107" s="940" t="s">
        <v>1472</v>
      </c>
      <c r="B107" s="1514" t="s">
        <v>640</v>
      </c>
      <c r="C107" s="1515"/>
      <c r="D107" s="1515"/>
      <c r="E107" s="1515"/>
      <c r="F107" s="1515"/>
      <c r="G107" s="405" t="s">
        <v>1473</v>
      </c>
      <c r="H107" s="405">
        <v>5.7</v>
      </c>
      <c r="I107" s="837" t="s">
        <v>1349</v>
      </c>
      <c r="J107" s="160"/>
      <c r="L107" s="906">
        <v>116000</v>
      </c>
      <c r="O107" s="162"/>
      <c r="P107" s="163">
        <f>IF(OR(U107="",J107=""),0,J107*U107)</f>
        <v>0</v>
      </c>
      <c r="Q107" s="163">
        <f>IF(OR(V107="",J107=""),0,J107*V107)</f>
        <v>0</v>
      </c>
      <c r="R107" s="298">
        <v>440</v>
      </c>
      <c r="S107" s="298">
        <v>490</v>
      </c>
      <c r="T107" s="298">
        <v>205</v>
      </c>
      <c r="U107" s="300">
        <f t="shared" ref="U107:U108" si="28">(R107/1000)*(S107/1000)*(T107/1000)</f>
        <v>4.4197999999999994E-2</v>
      </c>
      <c r="V107" s="298">
        <v>8.3000000000000007</v>
      </c>
      <c r="Y107" s="653"/>
    </row>
    <row r="108" spans="1:25" ht="25.5" customHeight="1" thickBot="1">
      <c r="A108" s="941" t="s">
        <v>1474</v>
      </c>
      <c r="B108" s="1545" t="s">
        <v>1475</v>
      </c>
      <c r="C108" s="1546"/>
      <c r="D108" s="1546"/>
      <c r="E108" s="1546"/>
      <c r="F108" s="1546"/>
      <c r="G108" s="613" t="s">
        <v>1473</v>
      </c>
      <c r="H108" s="54">
        <v>5.7</v>
      </c>
      <c r="I108" s="839" t="s">
        <v>1349</v>
      </c>
      <c r="J108" s="159"/>
      <c r="L108" s="936">
        <v>118000</v>
      </c>
      <c r="O108" s="162"/>
      <c r="P108" s="163">
        <f>IF(OR(U108="",J108=""),0,J108*U108)</f>
        <v>0</v>
      </c>
      <c r="Q108" s="163">
        <f>IF(OR(V108="",J108=""),0,J108*V108)</f>
        <v>0</v>
      </c>
      <c r="R108" s="298">
        <v>440</v>
      </c>
      <c r="S108" s="298">
        <v>490</v>
      </c>
      <c r="T108" s="298">
        <v>205</v>
      </c>
      <c r="U108" s="300">
        <f t="shared" si="28"/>
        <v>4.4197999999999994E-2</v>
      </c>
      <c r="V108" s="298">
        <v>8.3000000000000007</v>
      </c>
      <c r="Y108" s="653"/>
    </row>
    <row r="109" spans="1:25">
      <c r="A109" s="511"/>
    </row>
    <row r="110" spans="1:25">
      <c r="A110" s="611"/>
    </row>
  </sheetData>
  <mergeCells count="52">
    <mergeCell ref="B45:F45"/>
    <mergeCell ref="A77:J77"/>
    <mergeCell ref="A55:J55"/>
    <mergeCell ref="A30:J30"/>
    <mergeCell ref="A46:J46"/>
    <mergeCell ref="A42:J42"/>
    <mergeCell ref="B43:F43"/>
    <mergeCell ref="B44:F44"/>
    <mergeCell ref="A21:J21"/>
    <mergeCell ref="B22:F22"/>
    <mergeCell ref="B23:F23"/>
    <mergeCell ref="A24:J24"/>
    <mergeCell ref="A67:J67"/>
    <mergeCell ref="Q1:Q2"/>
    <mergeCell ref="A5:J5"/>
    <mergeCell ref="O1:O2"/>
    <mergeCell ref="P1:P2"/>
    <mergeCell ref="L1:L2"/>
    <mergeCell ref="A13:J13"/>
    <mergeCell ref="H1:H2"/>
    <mergeCell ref="I1:I2"/>
    <mergeCell ref="J1:J2"/>
    <mergeCell ref="A1:A2"/>
    <mergeCell ref="B1:C1"/>
    <mergeCell ref="D1:D2"/>
    <mergeCell ref="E1:E2"/>
    <mergeCell ref="F1:F2"/>
    <mergeCell ref="G1:G2"/>
    <mergeCell ref="A83:J83"/>
    <mergeCell ref="B88:F88"/>
    <mergeCell ref="B97:F97"/>
    <mergeCell ref="A98:J98"/>
    <mergeCell ref="A85:J85"/>
    <mergeCell ref="B86:F86"/>
    <mergeCell ref="B87:F87"/>
    <mergeCell ref="B90:F90"/>
    <mergeCell ref="B91:F91"/>
    <mergeCell ref="B92:F92"/>
    <mergeCell ref="B93:F93"/>
    <mergeCell ref="A89:J89"/>
    <mergeCell ref="B96:F96"/>
    <mergeCell ref="B94:F94"/>
    <mergeCell ref="A106:J106"/>
    <mergeCell ref="B107:F107"/>
    <mergeCell ref="B108:F108"/>
    <mergeCell ref="B105:F105"/>
    <mergeCell ref="A104:J104"/>
    <mergeCell ref="B103:F103"/>
    <mergeCell ref="B99:F99"/>
    <mergeCell ref="B100:F100"/>
    <mergeCell ref="B101:F101"/>
    <mergeCell ref="B102:F102"/>
  </mergeCells>
  <pageMargins left="0.74803149606299213" right="0.74803149606299213" top="0.98425196850393704" bottom="0.98425196850393704" header="0.51181102362204722" footer="0.51181102362204722"/>
  <pageSetup paperSize="8" scale="5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499984740745262"/>
    <pageSetUpPr fitToPage="1"/>
  </sheetPr>
  <dimension ref="A1:X62"/>
  <sheetViews>
    <sheetView zoomScaleNormal="100" zoomScaleSheetLayoutView="100" workbookViewId="0">
      <pane xSplit="1" ySplit="2" topLeftCell="B3" activePane="bottomRight" state="frozen"/>
      <selection activeCell="K5" sqref="K5:M5"/>
      <selection pane="topRight" activeCell="K5" sqref="K5:M5"/>
      <selection pane="bottomLeft" activeCell="K5" sqref="K5:M5"/>
      <selection pane="bottomRight" sqref="A1:A2"/>
    </sheetView>
  </sheetViews>
  <sheetFormatPr defaultColWidth="9" defaultRowHeight="12.75"/>
  <cols>
    <col min="1" max="1" width="21.7109375" style="18" customWidth="1"/>
    <col min="2" max="2" width="12.28515625" style="11" customWidth="1"/>
    <col min="3" max="3" width="12.140625" style="11" customWidth="1"/>
    <col min="4" max="4" width="9.85546875" style="11" customWidth="1"/>
    <col min="5" max="5" width="9.42578125" style="11" customWidth="1"/>
    <col min="6" max="6" width="7.5703125" style="11" customWidth="1"/>
    <col min="7" max="7" width="15.42578125" style="11" customWidth="1"/>
    <col min="8" max="8" width="6.85546875" style="16" customWidth="1"/>
    <col min="9" max="9" width="15.5703125" style="221" customWidth="1"/>
    <col min="10" max="10" width="8.28515625" style="11" customWidth="1"/>
    <col min="11" max="11" width="1.5703125" style="11" customWidth="1"/>
    <col min="12" max="12" width="12.5703125" style="88" customWidth="1"/>
    <col min="13" max="13" width="10.7109375" style="11" customWidth="1"/>
    <col min="14" max="14" width="10.85546875" style="11" customWidth="1"/>
    <col min="15" max="21" width="9" style="11" hidden="1" customWidth="1"/>
    <col min="22" max="22" width="15.85546875" style="11" hidden="1" customWidth="1"/>
    <col min="23" max="23" width="9" style="11" customWidth="1"/>
    <col min="24" max="16384" width="9" style="11"/>
  </cols>
  <sheetData>
    <row r="1" spans="1:24" ht="27.75" customHeight="1">
      <c r="A1" s="1555" t="s">
        <v>115</v>
      </c>
      <c r="B1" s="1557" t="s">
        <v>230</v>
      </c>
      <c r="C1" s="1557"/>
      <c r="D1" s="1151" t="s">
        <v>125</v>
      </c>
      <c r="E1" s="1557" t="s">
        <v>300</v>
      </c>
      <c r="F1" s="1557" t="s">
        <v>301</v>
      </c>
      <c r="G1" s="1151" t="s">
        <v>127</v>
      </c>
      <c r="H1" s="1557" t="s">
        <v>11</v>
      </c>
      <c r="I1" s="1559" t="s">
        <v>5</v>
      </c>
      <c r="J1" s="1456" t="s">
        <v>92</v>
      </c>
      <c r="L1" s="1553" t="s">
        <v>501</v>
      </c>
      <c r="O1" s="1161" t="s">
        <v>93</v>
      </c>
      <c r="P1" s="1161" t="s">
        <v>94</v>
      </c>
      <c r="Q1" s="1161" t="s">
        <v>95</v>
      </c>
      <c r="R1" s="87" t="s">
        <v>87</v>
      </c>
      <c r="S1" s="87" t="s">
        <v>88</v>
      </c>
      <c r="T1" s="87" t="s">
        <v>89</v>
      </c>
      <c r="U1" s="87" t="s">
        <v>91</v>
      </c>
      <c r="V1" s="87" t="s">
        <v>90</v>
      </c>
    </row>
    <row r="2" spans="1:24" ht="22.5" customHeight="1" thickBot="1">
      <c r="A2" s="1556"/>
      <c r="B2" s="1152" t="s">
        <v>129</v>
      </c>
      <c r="C2" s="1152" t="s">
        <v>130</v>
      </c>
      <c r="D2" s="1152" t="s">
        <v>131</v>
      </c>
      <c r="E2" s="1558"/>
      <c r="F2" s="1558"/>
      <c r="G2" s="1152" t="s">
        <v>302</v>
      </c>
      <c r="H2" s="1558"/>
      <c r="I2" s="1560"/>
      <c r="J2" s="1457"/>
      <c r="L2" s="1554"/>
    </row>
    <row r="3" spans="1:24" ht="20.25" customHeight="1" thickBot="1">
      <c r="A3" s="84" t="s">
        <v>1896</v>
      </c>
      <c r="B3" s="81"/>
      <c r="C3" s="81"/>
      <c r="D3" s="81"/>
      <c r="E3" s="81"/>
      <c r="F3" s="81"/>
      <c r="G3" s="81"/>
      <c r="H3" s="81"/>
      <c r="I3" s="278"/>
      <c r="J3" s="247"/>
      <c r="L3" s="1184"/>
      <c r="O3" s="110">
        <f>SUM(O4:O80)</f>
        <v>0</v>
      </c>
      <c r="P3" s="110">
        <f>SUM(P4:P80)</f>
        <v>0</v>
      </c>
      <c r="Q3" s="110">
        <f>SUM(Q4:Q80)</f>
        <v>0</v>
      </c>
      <c r="R3" s="87"/>
      <c r="S3" s="87"/>
      <c r="T3" s="87"/>
      <c r="U3" s="87"/>
      <c r="V3" s="87"/>
    </row>
    <row r="4" spans="1:24" ht="32.25" customHeight="1" thickBot="1">
      <c r="A4" s="1473" t="s">
        <v>1895</v>
      </c>
      <c r="B4" s="1474"/>
      <c r="C4" s="1474"/>
      <c r="D4" s="1474"/>
      <c r="E4" s="1474"/>
      <c r="F4" s="1474"/>
      <c r="G4" s="1474"/>
      <c r="H4" s="1474"/>
      <c r="I4" s="1474"/>
      <c r="J4" s="1475"/>
      <c r="L4" s="430"/>
      <c r="O4" s="110"/>
      <c r="P4" s="110"/>
      <c r="Q4" s="110"/>
      <c r="R4" s="87"/>
      <c r="S4" s="87"/>
      <c r="T4" s="87"/>
      <c r="U4" s="87"/>
      <c r="V4" s="87"/>
    </row>
    <row r="5" spans="1:24" ht="14.1" customHeight="1">
      <c r="A5" s="692" t="s">
        <v>1652</v>
      </c>
      <c r="B5" s="14">
        <v>7.4</v>
      </c>
      <c r="C5" s="14">
        <v>8.5</v>
      </c>
      <c r="D5" s="14">
        <v>1.44</v>
      </c>
      <c r="E5" s="15"/>
      <c r="F5" s="14">
        <v>63</v>
      </c>
      <c r="G5" s="14" t="s">
        <v>1651</v>
      </c>
      <c r="H5" s="12">
        <v>87</v>
      </c>
      <c r="I5" s="929" t="s">
        <v>1349</v>
      </c>
      <c r="J5" s="102"/>
      <c r="K5" s="75"/>
      <c r="L5" s="1183">
        <v>980000</v>
      </c>
      <c r="O5" s="110"/>
      <c r="P5" s="100">
        <f t="shared" ref="P5:P9" si="0">IF(OR(U5="",J5=""),0,J5*U5)</f>
        <v>0</v>
      </c>
      <c r="Q5" s="100">
        <f t="shared" ref="Q5:Q8" si="1">IF(OR(V5="",J5=""),0,J5*V5)</f>
        <v>0</v>
      </c>
      <c r="R5" s="87">
        <v>970</v>
      </c>
      <c r="S5" s="87">
        <v>1190</v>
      </c>
      <c r="T5" s="87">
        <v>560</v>
      </c>
      <c r="U5" s="302">
        <f t="shared" ref="U5:U9" si="2">(R5/1000)*(S5/1000)*(T5/1000)</f>
        <v>0.64640799999999998</v>
      </c>
      <c r="V5" s="87">
        <v>103</v>
      </c>
    </row>
    <row r="6" spans="1:24" ht="14.1" customHeight="1">
      <c r="A6" s="692" t="s">
        <v>1653</v>
      </c>
      <c r="B6" s="14">
        <v>9</v>
      </c>
      <c r="C6" s="14">
        <v>10.199999999999999</v>
      </c>
      <c r="D6" s="14">
        <v>1.72</v>
      </c>
      <c r="E6" s="15"/>
      <c r="F6" s="14">
        <v>65</v>
      </c>
      <c r="G6" s="14" t="s">
        <v>1651</v>
      </c>
      <c r="H6" s="12">
        <v>87</v>
      </c>
      <c r="I6" s="929" t="s">
        <v>1349</v>
      </c>
      <c r="J6" s="102"/>
      <c r="K6" s="75"/>
      <c r="L6" s="1183">
        <v>1480000</v>
      </c>
      <c r="O6" s="110"/>
      <c r="P6" s="100">
        <f t="shared" si="0"/>
        <v>0</v>
      </c>
      <c r="Q6" s="100">
        <f t="shared" si="1"/>
        <v>0</v>
      </c>
      <c r="R6" s="87">
        <v>970</v>
      </c>
      <c r="S6" s="87">
        <v>1190</v>
      </c>
      <c r="T6" s="87">
        <v>560</v>
      </c>
      <c r="U6" s="302">
        <f t="shared" si="2"/>
        <v>0.64640799999999998</v>
      </c>
      <c r="V6" s="87">
        <v>103</v>
      </c>
    </row>
    <row r="7" spans="1:24" ht="14.1" customHeight="1">
      <c r="A7" s="692" t="s">
        <v>1654</v>
      </c>
      <c r="B7" s="14">
        <v>11.6</v>
      </c>
      <c r="C7" s="14">
        <v>12.5</v>
      </c>
      <c r="D7" s="14">
        <v>2.1</v>
      </c>
      <c r="E7" s="15"/>
      <c r="F7" s="14">
        <v>69</v>
      </c>
      <c r="G7" s="14" t="s">
        <v>1651</v>
      </c>
      <c r="H7" s="12">
        <v>120</v>
      </c>
      <c r="I7" s="929" t="s">
        <v>1349</v>
      </c>
      <c r="J7" s="102"/>
      <c r="K7" s="75"/>
      <c r="L7" s="1183">
        <v>1596000</v>
      </c>
      <c r="O7" s="110"/>
      <c r="P7" s="100">
        <f t="shared" si="0"/>
        <v>0</v>
      </c>
      <c r="Q7" s="100">
        <f t="shared" si="1"/>
        <v>0</v>
      </c>
      <c r="R7" s="87">
        <v>970</v>
      </c>
      <c r="S7" s="87">
        <v>1190</v>
      </c>
      <c r="T7" s="87">
        <v>560</v>
      </c>
      <c r="U7" s="302">
        <f t="shared" si="2"/>
        <v>0.64640799999999998</v>
      </c>
      <c r="V7" s="87">
        <v>136</v>
      </c>
    </row>
    <row r="8" spans="1:24" ht="14.1" customHeight="1">
      <c r="A8" s="692" t="s">
        <v>1655</v>
      </c>
      <c r="B8" s="14">
        <v>13.4</v>
      </c>
      <c r="C8" s="14">
        <v>14.5</v>
      </c>
      <c r="D8" s="14">
        <v>2.4300000000000002</v>
      </c>
      <c r="E8" s="15"/>
      <c r="F8" s="14">
        <v>71</v>
      </c>
      <c r="G8" s="14" t="s">
        <v>1651</v>
      </c>
      <c r="H8" s="12">
        <v>120</v>
      </c>
      <c r="I8" s="929" t="s">
        <v>1349</v>
      </c>
      <c r="J8" s="102"/>
      <c r="K8" s="75"/>
      <c r="L8" s="1183">
        <v>1609000</v>
      </c>
      <c r="O8" s="110"/>
      <c r="P8" s="100">
        <f t="shared" si="0"/>
        <v>0</v>
      </c>
      <c r="Q8" s="100">
        <f t="shared" si="1"/>
        <v>0</v>
      </c>
      <c r="R8" s="87">
        <v>970</v>
      </c>
      <c r="S8" s="87">
        <v>1190</v>
      </c>
      <c r="T8" s="87">
        <v>560</v>
      </c>
      <c r="U8" s="302">
        <f t="shared" si="2"/>
        <v>0.64640799999999998</v>
      </c>
      <c r="V8" s="87">
        <v>136</v>
      </c>
    </row>
    <row r="9" spans="1:24" ht="14.1" customHeight="1" thickBot="1">
      <c r="A9" s="20" t="s">
        <v>1656</v>
      </c>
      <c r="B9" s="398">
        <v>14</v>
      </c>
      <c r="C9" s="398">
        <v>16.2</v>
      </c>
      <c r="D9" s="398">
        <v>2.75</v>
      </c>
      <c r="E9" s="400"/>
      <c r="F9" s="398">
        <v>71</v>
      </c>
      <c r="G9" s="398" t="s">
        <v>1651</v>
      </c>
      <c r="H9" s="40">
        <v>120</v>
      </c>
      <c r="I9" s="932" t="s">
        <v>1349</v>
      </c>
      <c r="J9" s="1017"/>
      <c r="K9" s="75"/>
      <c r="L9" s="1183">
        <v>1761000</v>
      </c>
      <c r="O9" s="110"/>
      <c r="P9" s="100">
        <f t="shared" si="0"/>
        <v>0</v>
      </c>
      <c r="Q9" s="100">
        <f>IF(OR(V9="",J9=""),0,J9*V9)</f>
        <v>0</v>
      </c>
      <c r="R9" s="87">
        <v>970</v>
      </c>
      <c r="S9" s="87">
        <v>1190</v>
      </c>
      <c r="T9" s="87">
        <v>560</v>
      </c>
      <c r="U9" s="302">
        <f t="shared" si="2"/>
        <v>0.64640799999999998</v>
      </c>
      <c r="V9" s="87">
        <v>136</v>
      </c>
    </row>
    <row r="10" spans="1:24" ht="30" customHeight="1" thickBot="1">
      <c r="A10" s="1508" t="s">
        <v>1666</v>
      </c>
      <c r="B10" s="1509"/>
      <c r="C10" s="1509"/>
      <c r="D10" s="1509"/>
      <c r="E10" s="1509"/>
      <c r="F10" s="1509"/>
      <c r="G10" s="1509"/>
      <c r="H10" s="1509"/>
      <c r="I10" s="1509"/>
      <c r="J10" s="1510"/>
      <c r="L10" s="430"/>
      <c r="O10" s="99"/>
      <c r="P10" s="100"/>
      <c r="Q10" s="100"/>
      <c r="R10" s="87"/>
      <c r="S10" s="87"/>
      <c r="T10" s="87"/>
      <c r="U10" s="101"/>
      <c r="V10" s="87"/>
    </row>
    <row r="11" spans="1:24" ht="13.5" customHeight="1">
      <c r="A11" s="1158" t="s">
        <v>194</v>
      </c>
      <c r="B11" s="14">
        <v>65</v>
      </c>
      <c r="C11" s="14">
        <v>69</v>
      </c>
      <c r="D11" s="14">
        <v>11.2</v>
      </c>
      <c r="E11" s="15">
        <v>30</v>
      </c>
      <c r="F11" s="15">
        <v>67</v>
      </c>
      <c r="G11" s="14" t="s">
        <v>304</v>
      </c>
      <c r="H11" s="12">
        <v>530</v>
      </c>
      <c r="I11" s="800" t="s">
        <v>1349</v>
      </c>
      <c r="J11" s="855"/>
      <c r="K11" s="75"/>
      <c r="L11" s="1183">
        <v>2950000</v>
      </c>
      <c r="M11" s="503"/>
      <c r="O11" s="99"/>
      <c r="P11" s="100">
        <f>IF(OR(U11="",J11=""),0,J11*U11)</f>
        <v>0</v>
      </c>
      <c r="Q11" s="100">
        <f>IF(OR(V11="",J11=""),0,J11*V11)</f>
        <v>0</v>
      </c>
      <c r="R11" s="301">
        <v>2090</v>
      </c>
      <c r="S11" s="301">
        <v>1890</v>
      </c>
      <c r="T11" s="301">
        <v>1030</v>
      </c>
      <c r="U11" s="302">
        <f>(R11/1000)*(S11/1000)*(T11/1000)</f>
        <v>4.0686029999999995</v>
      </c>
      <c r="V11" s="301">
        <v>590</v>
      </c>
    </row>
    <row r="12" spans="1:24" ht="13.5" customHeight="1" thickBot="1">
      <c r="A12" s="1159" t="s">
        <v>286</v>
      </c>
      <c r="B12" s="394">
        <v>130</v>
      </c>
      <c r="C12" s="394">
        <v>138</v>
      </c>
      <c r="D12" s="394">
        <v>22.4</v>
      </c>
      <c r="E12" s="395">
        <v>40</v>
      </c>
      <c r="F12" s="395">
        <v>68</v>
      </c>
      <c r="G12" s="394" t="s">
        <v>305</v>
      </c>
      <c r="H12" s="393">
        <v>965</v>
      </c>
      <c r="I12" s="800" t="s">
        <v>1349</v>
      </c>
      <c r="J12" s="854"/>
      <c r="K12" s="75"/>
      <c r="L12" s="1183">
        <v>6439000</v>
      </c>
      <c r="O12" s="99"/>
      <c r="P12" s="100">
        <f>IF(OR(U12="",J12=""),0,J12*U12)</f>
        <v>0</v>
      </c>
      <c r="Q12" s="100">
        <f>IF(OR(V12="",J12=""),0,J12*V12)</f>
        <v>0</v>
      </c>
      <c r="R12" s="301">
        <v>2250</v>
      </c>
      <c r="S12" s="301">
        <v>2200</v>
      </c>
      <c r="T12" s="301">
        <v>1180</v>
      </c>
      <c r="U12" s="302">
        <f>(R12/1000)*(S12/1000)*(T12/1000)</f>
        <v>5.8410000000000002</v>
      </c>
      <c r="V12" s="301">
        <v>1035</v>
      </c>
    </row>
    <row r="13" spans="1:24" ht="30" customHeight="1" thickBot="1">
      <c r="A13" s="1550" t="s">
        <v>2073</v>
      </c>
      <c r="B13" s="1551"/>
      <c r="C13" s="1551"/>
      <c r="D13" s="1551"/>
      <c r="E13" s="1551"/>
      <c r="F13" s="1551"/>
      <c r="G13" s="1551"/>
      <c r="H13" s="1551"/>
      <c r="I13" s="1551"/>
      <c r="J13" s="1552"/>
      <c r="L13" s="477"/>
      <c r="N13" s="99"/>
      <c r="O13" s="100"/>
      <c r="P13" s="100"/>
      <c r="Q13" s="87"/>
      <c r="R13" s="87"/>
      <c r="S13" s="87"/>
      <c r="T13" s="101"/>
      <c r="U13" s="87"/>
      <c r="V13" s="1212"/>
      <c r="W13" s="1212"/>
      <c r="X13" s="1212"/>
    </row>
    <row r="14" spans="1:24" ht="13.5" customHeight="1">
      <c r="A14" s="1311" t="s">
        <v>2075</v>
      </c>
      <c r="B14" s="31">
        <v>65</v>
      </c>
      <c r="C14" s="31">
        <v>71</v>
      </c>
      <c r="D14" s="31">
        <v>11.2</v>
      </c>
      <c r="E14" s="32">
        <v>48</v>
      </c>
      <c r="F14" s="32">
        <v>65</v>
      </c>
      <c r="G14" s="31" t="s">
        <v>304</v>
      </c>
      <c r="H14" s="19">
        <v>525</v>
      </c>
      <c r="I14" s="845" t="s">
        <v>1349</v>
      </c>
      <c r="J14" s="853"/>
      <c r="K14" s="75"/>
      <c r="L14" s="471">
        <v>2600000</v>
      </c>
      <c r="M14" s="284"/>
      <c r="N14" s="99"/>
      <c r="P14" s="100">
        <f>IF(OR(U14="",J14=""),0,J14*U14)</f>
        <v>0</v>
      </c>
      <c r="Q14" s="100">
        <f>IF(OR(V14="",J14=""),0,J14*V14)</f>
        <v>0</v>
      </c>
      <c r="R14" s="87">
        <v>2000</v>
      </c>
      <c r="S14" s="87">
        <v>1770</v>
      </c>
      <c r="T14" s="87">
        <v>960</v>
      </c>
      <c r="U14" s="101">
        <f>(R14/1000)*(S14/1000)*(T14/1000)</f>
        <v>3.3984000000000001</v>
      </c>
      <c r="V14" s="87">
        <v>525</v>
      </c>
      <c r="W14" s="1212"/>
      <c r="X14" s="1212"/>
    </row>
    <row r="15" spans="1:24" ht="13.5" customHeight="1" thickBot="1">
      <c r="A15" s="1312" t="s">
        <v>2076</v>
      </c>
      <c r="B15" s="398">
        <v>130</v>
      </c>
      <c r="C15" s="398">
        <v>142</v>
      </c>
      <c r="D15" s="398">
        <v>22.4</v>
      </c>
      <c r="E15" s="400">
        <v>60</v>
      </c>
      <c r="F15" s="400">
        <v>68</v>
      </c>
      <c r="G15" s="398" t="s">
        <v>2074</v>
      </c>
      <c r="H15" s="40">
        <v>875</v>
      </c>
      <c r="I15" s="846" t="s">
        <v>1349</v>
      </c>
      <c r="J15" s="854"/>
      <c r="K15" s="75"/>
      <c r="L15" s="471">
        <v>4700000</v>
      </c>
      <c r="M15" s="503"/>
      <c r="N15" s="99"/>
      <c r="P15" s="100">
        <f>IF(OR(U15="",J15=""),0,J15*U15)</f>
        <v>0</v>
      </c>
      <c r="Q15" s="100">
        <f>IF(OR(V15="",J15=""),0,J15*V15)</f>
        <v>0</v>
      </c>
      <c r="R15" s="87">
        <v>2200</v>
      </c>
      <c r="S15" s="87">
        <v>2315</v>
      </c>
      <c r="T15" s="87">
        <v>1120</v>
      </c>
      <c r="U15" s="101">
        <f>(R15/1000)*(S15/1000)*(T15/1000)</f>
        <v>5.7041600000000008</v>
      </c>
      <c r="V15" s="87">
        <v>875</v>
      </c>
      <c r="W15" s="1212"/>
      <c r="X15" s="1212"/>
    </row>
    <row r="16" spans="1:24" ht="29.25" customHeight="1" thickBot="1">
      <c r="A16" s="1508" t="s">
        <v>1668</v>
      </c>
      <c r="B16" s="1509"/>
      <c r="C16" s="1509"/>
      <c r="D16" s="1509"/>
      <c r="E16" s="1509"/>
      <c r="F16" s="1509"/>
      <c r="G16" s="1509"/>
      <c r="H16" s="1509"/>
      <c r="I16" s="1509"/>
      <c r="J16" s="1510"/>
      <c r="L16" s="1185"/>
      <c r="M16" s="511"/>
      <c r="R16" s="87"/>
      <c r="S16" s="87"/>
      <c r="T16" s="87"/>
      <c r="U16" s="87"/>
      <c r="V16" s="87"/>
    </row>
    <row r="17" spans="1:22" ht="14.25" customHeight="1">
      <c r="A17" s="1164" t="s">
        <v>182</v>
      </c>
      <c r="B17" s="1165">
        <v>185</v>
      </c>
      <c r="C17" s="1165">
        <v>200</v>
      </c>
      <c r="D17" s="1165">
        <v>31.8</v>
      </c>
      <c r="E17" s="1166">
        <v>30</v>
      </c>
      <c r="F17" s="1166">
        <v>74</v>
      </c>
      <c r="G17" s="1165" t="s">
        <v>307</v>
      </c>
      <c r="H17" s="1162">
        <v>1730</v>
      </c>
      <c r="I17" s="845" t="s">
        <v>1349</v>
      </c>
      <c r="J17" s="853"/>
      <c r="L17" s="1183">
        <v>7902000</v>
      </c>
      <c r="O17" s="99"/>
      <c r="P17" s="100">
        <f>IF(OR(U17="",J17=""),0,J17*U17)</f>
        <v>0</v>
      </c>
      <c r="Q17" s="100">
        <f>IF(OR(V17="",J17=""),0,J17*V17)</f>
        <v>0</v>
      </c>
      <c r="R17" s="87">
        <v>2980</v>
      </c>
      <c r="S17" s="87">
        <v>2260</v>
      </c>
      <c r="T17" s="87">
        <v>2135</v>
      </c>
      <c r="U17" s="101">
        <f>(R17/1000)*(S17/1000)*(T17/1000)</f>
        <v>14.378797999999996</v>
      </c>
      <c r="V17" s="87">
        <v>2000</v>
      </c>
    </row>
    <row r="18" spans="1:22" ht="14.1" customHeight="1" thickBot="1">
      <c r="A18" s="20" t="s">
        <v>306</v>
      </c>
      <c r="B18" s="398">
        <v>250</v>
      </c>
      <c r="C18" s="398">
        <v>270</v>
      </c>
      <c r="D18" s="398">
        <v>43</v>
      </c>
      <c r="E18" s="400">
        <v>40</v>
      </c>
      <c r="F18" s="400">
        <v>74</v>
      </c>
      <c r="G18" s="398" t="s">
        <v>308</v>
      </c>
      <c r="H18" s="40">
        <v>2450</v>
      </c>
      <c r="I18" s="846" t="s">
        <v>1349</v>
      </c>
      <c r="J18" s="854"/>
      <c r="L18" s="1207">
        <v>11188000</v>
      </c>
      <c r="O18" s="99"/>
      <c r="P18" s="100">
        <f>IF(OR(U18="",J18=""),0,J18*U18)</f>
        <v>0</v>
      </c>
      <c r="Q18" s="100">
        <f>IF(OR(V18="",J18=""),0,J18*V18)</f>
        <v>0</v>
      </c>
      <c r="R18" s="87">
        <v>3900</v>
      </c>
      <c r="S18" s="87">
        <v>2200</v>
      </c>
      <c r="T18" s="87">
        <v>2100</v>
      </c>
      <c r="U18" s="101">
        <f>(R18/1000)*(S18/1000)*(T18/1000)</f>
        <v>18.018000000000001</v>
      </c>
      <c r="V18" s="87">
        <v>2600</v>
      </c>
    </row>
    <row r="19" spans="1:22" s="73" customFormat="1" ht="14.1" customHeight="1" thickBot="1">
      <c r="A19" s="1167"/>
      <c r="B19" s="1168"/>
      <c r="C19" s="1168"/>
      <c r="D19" s="1168"/>
      <c r="E19" s="1169"/>
      <c r="F19" s="1169"/>
      <c r="G19" s="1168"/>
      <c r="H19" s="1170"/>
      <c r="I19" s="1171"/>
      <c r="L19" s="1186"/>
      <c r="N19" s="162"/>
      <c r="O19" s="163"/>
      <c r="P19" s="163"/>
      <c r="Q19" s="1172"/>
      <c r="R19" s="1172"/>
      <c r="S19" s="1172"/>
      <c r="T19" s="1173"/>
      <c r="U19" s="1172"/>
    </row>
    <row r="20" spans="1:22" s="76" customFormat="1" ht="21" customHeight="1" thickBot="1">
      <c r="A20" s="1573" t="s">
        <v>575</v>
      </c>
      <c r="B20" s="1574"/>
      <c r="C20" s="1574"/>
      <c r="D20" s="1574"/>
      <c r="E20" s="1574"/>
      <c r="F20" s="1574"/>
      <c r="G20" s="1574"/>
      <c r="H20" s="1574"/>
      <c r="I20" s="1574"/>
      <c r="J20" s="1575"/>
      <c r="K20" s="180"/>
      <c r="L20" s="481"/>
      <c r="M20" s="481"/>
      <c r="N20" s="180"/>
      <c r="O20" s="260"/>
      <c r="P20" s="260"/>
      <c r="Q20" s="260"/>
      <c r="R20" s="187"/>
      <c r="S20" s="187"/>
      <c r="T20" s="187"/>
      <c r="U20" s="187"/>
      <c r="V20" s="187"/>
    </row>
    <row r="21" spans="1:22" s="76" customFormat="1" ht="30.6" customHeight="1">
      <c r="A21" s="1576" t="s">
        <v>115</v>
      </c>
      <c r="B21" s="1578" t="s">
        <v>230</v>
      </c>
      <c r="C21" s="1578"/>
      <c r="D21" s="1153" t="s">
        <v>125</v>
      </c>
      <c r="E21" s="1578" t="s">
        <v>126</v>
      </c>
      <c r="F21" s="1578" t="s">
        <v>577</v>
      </c>
      <c r="G21" s="1153" t="s">
        <v>97</v>
      </c>
      <c r="H21" s="1578" t="s">
        <v>11</v>
      </c>
      <c r="I21" s="1583" t="s">
        <v>5</v>
      </c>
      <c r="J21" s="1585" t="s">
        <v>96</v>
      </c>
      <c r="K21" s="1018"/>
      <c r="L21" s="1572" t="s">
        <v>1900</v>
      </c>
      <c r="M21" s="1619" t="s">
        <v>1899</v>
      </c>
      <c r="N21" s="1018"/>
      <c r="O21" s="1018"/>
      <c r="P21" s="1018"/>
      <c r="Q21" s="1018"/>
      <c r="R21" s="1019" t="s">
        <v>87</v>
      </c>
      <c r="S21" s="1019" t="s">
        <v>88</v>
      </c>
      <c r="T21" s="1019" t="s">
        <v>89</v>
      </c>
      <c r="U21" s="1019" t="s">
        <v>91</v>
      </c>
      <c r="V21" s="1019" t="s">
        <v>90</v>
      </c>
    </row>
    <row r="22" spans="1:22" s="76" customFormat="1" ht="18.75" customHeight="1" thickBot="1">
      <c r="A22" s="1577"/>
      <c r="B22" s="1152" t="s">
        <v>129</v>
      </c>
      <c r="C22" s="1152" t="s">
        <v>130</v>
      </c>
      <c r="D22" s="1152" t="s">
        <v>131</v>
      </c>
      <c r="E22" s="1558"/>
      <c r="F22" s="1558"/>
      <c r="G22" s="1152" t="s">
        <v>309</v>
      </c>
      <c r="H22" s="1558"/>
      <c r="I22" s="1584"/>
      <c r="J22" s="1586"/>
      <c r="K22" s="1018"/>
      <c r="L22" s="1554"/>
      <c r="M22" s="1620"/>
      <c r="N22" s="1018"/>
      <c r="O22" s="1018"/>
      <c r="P22" s="1018"/>
      <c r="Q22" s="187"/>
      <c r="R22" s="187"/>
      <c r="S22" s="187"/>
      <c r="T22" s="187"/>
      <c r="U22" s="187"/>
      <c r="V22" s="187"/>
    </row>
    <row r="23" spans="1:22" ht="24" customHeight="1" thickBot="1">
      <c r="A23" s="425" t="s">
        <v>1848</v>
      </c>
      <c r="B23" s="245"/>
      <c r="C23" s="245"/>
      <c r="D23" s="245"/>
      <c r="E23" s="245"/>
      <c r="F23" s="245"/>
      <c r="G23" s="245"/>
      <c r="H23" s="245"/>
      <c r="I23" s="273"/>
      <c r="J23" s="246"/>
      <c r="K23" s="1160"/>
      <c r="L23" s="462"/>
      <c r="M23" s="462"/>
      <c r="N23" s="1160"/>
      <c r="O23" s="1020"/>
      <c r="P23" s="1021"/>
      <c r="Q23" s="1021"/>
      <c r="R23" s="1022"/>
      <c r="S23" s="1022"/>
      <c r="T23" s="1022"/>
      <c r="U23" s="101"/>
      <c r="V23" s="75"/>
    </row>
    <row r="24" spans="1:22">
      <c r="A24" s="30" t="s">
        <v>1736</v>
      </c>
      <c r="B24" s="1562">
        <v>5.93</v>
      </c>
      <c r="C24" s="1562">
        <v>6.06</v>
      </c>
      <c r="D24" s="1564">
        <v>1.06</v>
      </c>
      <c r="E24" s="1566">
        <v>19.2</v>
      </c>
      <c r="F24" s="1568">
        <v>33</v>
      </c>
      <c r="G24" s="542" t="s">
        <v>141</v>
      </c>
      <c r="H24" s="1157">
        <v>23</v>
      </c>
      <c r="I24" s="1570" t="s">
        <v>1349</v>
      </c>
      <c r="J24" s="1579"/>
      <c r="K24" s="1160"/>
      <c r="L24" s="1581">
        <v>179000</v>
      </c>
      <c r="M24" s="1581" t="s">
        <v>1898</v>
      </c>
    </row>
    <row r="25" spans="1:22" ht="13.5" thickBot="1">
      <c r="A25" s="21" t="s">
        <v>142</v>
      </c>
      <c r="B25" s="1563"/>
      <c r="C25" s="1563"/>
      <c r="D25" s="1565"/>
      <c r="E25" s="1567"/>
      <c r="F25" s="1569"/>
      <c r="G25" s="541" t="s">
        <v>310</v>
      </c>
      <c r="H25" s="1156">
        <v>6</v>
      </c>
      <c r="I25" s="1571"/>
      <c r="J25" s="1580"/>
      <c r="K25" s="1160"/>
      <c r="L25" s="1582"/>
      <c r="M25" s="1582"/>
    </row>
    <row r="26" spans="1:22" s="76" customFormat="1" ht="15" customHeight="1">
      <c r="A26" s="30" t="s">
        <v>173</v>
      </c>
      <c r="B26" s="1562">
        <v>7</v>
      </c>
      <c r="C26" s="1562">
        <v>11.55</v>
      </c>
      <c r="D26" s="1564">
        <v>1.204</v>
      </c>
      <c r="E26" s="1566">
        <v>25.2</v>
      </c>
      <c r="F26" s="1568">
        <v>37</v>
      </c>
      <c r="G26" s="542" t="s">
        <v>141</v>
      </c>
      <c r="H26" s="1157">
        <v>25</v>
      </c>
      <c r="I26" s="1570" t="s">
        <v>1349</v>
      </c>
      <c r="J26" s="1579"/>
      <c r="K26" s="1160"/>
      <c r="L26" s="1581">
        <v>183000</v>
      </c>
      <c r="M26" s="1581" t="s">
        <v>1897</v>
      </c>
      <c r="N26" s="1160"/>
      <c r="O26" s="1561"/>
      <c r="P26" s="100">
        <f t="shared" ref="P26:P33" si="3">IF(OR(U26="",J26=""),0,J26*U26)</f>
        <v>0</v>
      </c>
      <c r="Q26" s="100">
        <f t="shared" ref="Q26:Q33" si="4">IF(OR(V26="",J26=""),0,J26*V26)</f>
        <v>0</v>
      </c>
      <c r="R26" s="313">
        <v>900</v>
      </c>
      <c r="S26" s="313">
        <v>237</v>
      </c>
      <c r="T26" s="313">
        <v>900</v>
      </c>
      <c r="U26" s="302">
        <f t="shared" ref="U26:U33" si="5">(R26/1000)*(S26/1000)*(T26/1000)</f>
        <v>0.19197</v>
      </c>
      <c r="V26" s="313">
        <v>30</v>
      </c>
    </row>
    <row r="27" spans="1:22" s="76" customFormat="1" ht="15" customHeight="1" thickBot="1">
      <c r="A27" s="21" t="s">
        <v>142</v>
      </c>
      <c r="B27" s="1563"/>
      <c r="C27" s="1563"/>
      <c r="D27" s="1565"/>
      <c r="E27" s="1567"/>
      <c r="F27" s="1569"/>
      <c r="G27" s="541" t="s">
        <v>310</v>
      </c>
      <c r="H27" s="1156">
        <v>6</v>
      </c>
      <c r="I27" s="1571"/>
      <c r="J27" s="1580"/>
      <c r="K27" s="1160"/>
      <c r="L27" s="1582"/>
      <c r="M27" s="1582"/>
      <c r="N27" s="1160"/>
      <c r="O27" s="1561"/>
      <c r="P27" s="100">
        <f t="shared" si="3"/>
        <v>0</v>
      </c>
      <c r="Q27" s="100">
        <f t="shared" si="4"/>
        <v>0</v>
      </c>
      <c r="R27" s="534">
        <v>1035</v>
      </c>
      <c r="S27" s="534">
        <v>90</v>
      </c>
      <c r="T27" s="534">
        <v>1035</v>
      </c>
      <c r="U27" s="302">
        <f t="shared" si="5"/>
        <v>9.6410249999999975E-2</v>
      </c>
      <c r="V27" s="313">
        <v>9</v>
      </c>
    </row>
    <row r="28" spans="1:22" s="76" customFormat="1" ht="15" customHeight="1">
      <c r="A28" s="30" t="s">
        <v>1739</v>
      </c>
      <c r="B28" s="1562">
        <v>7.84</v>
      </c>
      <c r="C28" s="1562">
        <v>8.49</v>
      </c>
      <c r="D28" s="1564">
        <v>1.43</v>
      </c>
      <c r="E28" s="1566">
        <v>22</v>
      </c>
      <c r="F28" s="1568">
        <v>39</v>
      </c>
      <c r="G28" s="542" t="s">
        <v>143</v>
      </c>
      <c r="H28" s="1157">
        <v>27</v>
      </c>
      <c r="I28" s="1570" t="s">
        <v>1349</v>
      </c>
      <c r="J28" s="1579"/>
      <c r="K28" s="1160"/>
      <c r="L28" s="1581">
        <v>206000</v>
      </c>
      <c r="M28" s="1581" t="s">
        <v>1898</v>
      </c>
      <c r="N28" s="1160"/>
      <c r="O28" s="186"/>
      <c r="P28" s="100">
        <f>IF(OR(S28="",J28=""),0,J28*S28)</f>
        <v>0</v>
      </c>
      <c r="Q28" s="100">
        <f>IF(OR(T28="",J28=""),0,J28*T28)</f>
        <v>0</v>
      </c>
      <c r="R28" s="534">
        <v>900</v>
      </c>
      <c r="S28" s="534">
        <v>330</v>
      </c>
      <c r="T28" s="534">
        <v>900</v>
      </c>
      <c r="U28" s="302">
        <f t="shared" ref="U28:U29" si="6">(R28/1000)*(S28/1000)*(T28/1000)</f>
        <v>0.26730000000000004</v>
      </c>
      <c r="V28" s="313">
        <v>33</v>
      </c>
    </row>
    <row r="29" spans="1:22" s="76" customFormat="1" ht="15" customHeight="1" thickBot="1">
      <c r="A29" s="1178" t="s">
        <v>142</v>
      </c>
      <c r="B29" s="1563"/>
      <c r="C29" s="1563"/>
      <c r="D29" s="1565"/>
      <c r="E29" s="1567"/>
      <c r="F29" s="1569"/>
      <c r="G29" s="541" t="s">
        <v>310</v>
      </c>
      <c r="H29" s="1156">
        <v>6</v>
      </c>
      <c r="I29" s="1571"/>
      <c r="J29" s="1580"/>
      <c r="K29" s="1160"/>
      <c r="L29" s="1582"/>
      <c r="M29" s="1582"/>
      <c r="N29" s="1160"/>
      <c r="O29" s="186"/>
      <c r="P29" s="100">
        <f>IF(OR(S29="",J29=""),0,J29*S29)</f>
        <v>0</v>
      </c>
      <c r="Q29" s="100">
        <f>IF(OR(T29="",J29=""),0,J29*T29)</f>
        <v>0</v>
      </c>
      <c r="R29" s="534">
        <v>1035</v>
      </c>
      <c r="S29" s="534">
        <v>90</v>
      </c>
      <c r="T29" s="534">
        <v>1035</v>
      </c>
      <c r="U29" s="302">
        <f t="shared" si="6"/>
        <v>9.6410249999999975E-2</v>
      </c>
      <c r="V29" s="313">
        <v>9</v>
      </c>
    </row>
    <row r="30" spans="1:22" s="76" customFormat="1" ht="15" customHeight="1">
      <c r="A30" s="30" t="s">
        <v>176</v>
      </c>
      <c r="B30" s="1562">
        <v>10.39</v>
      </c>
      <c r="C30" s="1562">
        <v>17.579999999999998</v>
      </c>
      <c r="D30" s="1564">
        <v>1.7869999999999999</v>
      </c>
      <c r="E30" s="1566">
        <v>44</v>
      </c>
      <c r="F30" s="1568">
        <v>40</v>
      </c>
      <c r="G30" s="542" t="s">
        <v>143</v>
      </c>
      <c r="H30" s="1157">
        <v>30.5</v>
      </c>
      <c r="I30" s="1570" t="s">
        <v>1349</v>
      </c>
      <c r="J30" s="1579"/>
      <c r="K30" s="1160"/>
      <c r="L30" s="1581">
        <v>213000</v>
      </c>
      <c r="M30" s="1581" t="s">
        <v>1897</v>
      </c>
      <c r="N30" s="1160"/>
      <c r="O30" s="1561"/>
      <c r="P30" s="100">
        <f t="shared" si="3"/>
        <v>0</v>
      </c>
      <c r="Q30" s="100">
        <f t="shared" si="4"/>
        <v>0</v>
      </c>
      <c r="R30" s="534">
        <v>900</v>
      </c>
      <c r="S30" s="534">
        <v>307</v>
      </c>
      <c r="T30" s="534">
        <v>900</v>
      </c>
      <c r="U30" s="302">
        <f t="shared" si="5"/>
        <v>0.24867</v>
      </c>
      <c r="V30" s="313">
        <v>36.200000000000003</v>
      </c>
    </row>
    <row r="31" spans="1:22" s="76" customFormat="1" ht="15" customHeight="1" thickBot="1">
      <c r="A31" s="21" t="s">
        <v>142</v>
      </c>
      <c r="B31" s="1563"/>
      <c r="C31" s="1563"/>
      <c r="D31" s="1565"/>
      <c r="E31" s="1567"/>
      <c r="F31" s="1569"/>
      <c r="G31" s="541" t="s">
        <v>310</v>
      </c>
      <c r="H31" s="1156">
        <v>6</v>
      </c>
      <c r="I31" s="1571"/>
      <c r="J31" s="1580"/>
      <c r="K31" s="1160"/>
      <c r="L31" s="1582"/>
      <c r="M31" s="1582"/>
      <c r="N31" s="1160"/>
      <c r="O31" s="1561"/>
      <c r="P31" s="100">
        <f t="shared" si="3"/>
        <v>0</v>
      </c>
      <c r="Q31" s="100">
        <f t="shared" si="4"/>
        <v>0</v>
      </c>
      <c r="R31" s="534">
        <v>1035</v>
      </c>
      <c r="S31" s="534">
        <v>90</v>
      </c>
      <c r="T31" s="534">
        <v>1035</v>
      </c>
      <c r="U31" s="302">
        <f t="shared" si="5"/>
        <v>9.6410249999999975E-2</v>
      </c>
      <c r="V31" s="313">
        <v>9</v>
      </c>
    </row>
    <row r="32" spans="1:22" s="76" customFormat="1" ht="15" customHeight="1">
      <c r="A32" s="30" t="s">
        <v>177</v>
      </c>
      <c r="B32" s="1562">
        <v>12.9</v>
      </c>
      <c r="C32" s="1562">
        <v>17.600000000000001</v>
      </c>
      <c r="D32" s="1564">
        <v>2.2189999999999999</v>
      </c>
      <c r="E32" s="1566">
        <v>40</v>
      </c>
      <c r="F32" s="1568">
        <v>41</v>
      </c>
      <c r="G32" s="542" t="s">
        <v>143</v>
      </c>
      <c r="H32" s="1157">
        <v>32</v>
      </c>
      <c r="I32" s="1570" t="s">
        <v>1349</v>
      </c>
      <c r="J32" s="1579"/>
      <c r="K32" s="1160"/>
      <c r="L32" s="1581">
        <v>215000</v>
      </c>
      <c r="M32" s="1581" t="s">
        <v>1897</v>
      </c>
      <c r="N32" s="1160"/>
      <c r="O32" s="1561"/>
      <c r="P32" s="100">
        <f t="shared" si="3"/>
        <v>0</v>
      </c>
      <c r="Q32" s="100">
        <f t="shared" si="4"/>
        <v>0</v>
      </c>
      <c r="R32" s="534">
        <v>900</v>
      </c>
      <c r="S32" s="534">
        <v>307</v>
      </c>
      <c r="T32" s="534">
        <v>900</v>
      </c>
      <c r="U32" s="302">
        <f t="shared" si="5"/>
        <v>0.24867</v>
      </c>
      <c r="V32" s="313">
        <v>41</v>
      </c>
    </row>
    <row r="33" spans="1:23" s="76" customFormat="1" ht="15" customHeight="1" thickBot="1">
      <c r="A33" s="21" t="s">
        <v>142</v>
      </c>
      <c r="B33" s="1563"/>
      <c r="C33" s="1563"/>
      <c r="D33" s="1565"/>
      <c r="E33" s="1567"/>
      <c r="F33" s="1569"/>
      <c r="G33" s="541" t="s">
        <v>310</v>
      </c>
      <c r="H33" s="1156">
        <v>6</v>
      </c>
      <c r="I33" s="1571"/>
      <c r="J33" s="1580"/>
      <c r="K33" s="1160"/>
      <c r="L33" s="1582"/>
      <c r="M33" s="1582"/>
      <c r="N33" s="1160"/>
      <c r="O33" s="1561"/>
      <c r="P33" s="100">
        <f t="shared" si="3"/>
        <v>0</v>
      </c>
      <c r="Q33" s="100">
        <f t="shared" si="4"/>
        <v>0</v>
      </c>
      <c r="R33" s="534">
        <v>1035</v>
      </c>
      <c r="S33" s="534">
        <v>90</v>
      </c>
      <c r="T33" s="534">
        <v>1035</v>
      </c>
      <c r="U33" s="302">
        <f t="shared" si="5"/>
        <v>9.6410249999999975E-2</v>
      </c>
      <c r="V33" s="313">
        <v>9</v>
      </c>
    </row>
    <row r="34" spans="1:23" s="1026" customFormat="1" ht="27" customHeight="1" thickBot="1">
      <c r="A34" s="1587" t="s">
        <v>2050</v>
      </c>
      <c r="B34" s="1588"/>
      <c r="C34" s="1588"/>
      <c r="D34" s="1588"/>
      <c r="E34" s="1588"/>
      <c r="F34" s="1588"/>
      <c r="G34" s="1588"/>
      <c r="H34" s="1588"/>
      <c r="I34" s="1588"/>
      <c r="J34" s="1589"/>
      <c r="K34" s="104"/>
      <c r="L34" s="1052"/>
      <c r="M34" s="104"/>
      <c r="N34" s="104"/>
      <c r="O34" s="1020"/>
      <c r="P34" s="1021"/>
      <c r="Q34" s="1021"/>
      <c r="R34" s="1024"/>
      <c r="S34" s="1024"/>
      <c r="T34" s="1024"/>
      <c r="U34" s="101"/>
      <c r="V34" s="1024"/>
      <c r="W34" s="1025"/>
    </row>
    <row r="35" spans="1:23" ht="24.6" customHeight="1" thickBot="1">
      <c r="A35" s="425" t="s">
        <v>1847</v>
      </c>
      <c r="B35" s="245"/>
      <c r="C35" s="245"/>
      <c r="D35" s="245"/>
      <c r="E35" s="245"/>
      <c r="F35" s="245"/>
      <c r="G35" s="245"/>
      <c r="H35" s="245"/>
      <c r="I35" s="273"/>
      <c r="J35" s="246"/>
      <c r="K35" s="1160"/>
      <c r="L35" s="462"/>
      <c r="M35" s="462"/>
      <c r="P35" s="100">
        <f t="shared" ref="P35:P45" si="7">IF(OR(U35="",J35=""),0,J35*U35)</f>
        <v>0</v>
      </c>
      <c r="Q35" s="100">
        <f t="shared" ref="Q35:Q45" si="8">IF(OR(V35="",J35=""),0,J35*V35)</f>
        <v>0</v>
      </c>
    </row>
    <row r="36" spans="1:23">
      <c r="A36" s="226" t="s">
        <v>1733</v>
      </c>
      <c r="B36" s="1596">
        <v>2.98</v>
      </c>
      <c r="C36" s="1599">
        <v>2.61</v>
      </c>
      <c r="D36" s="1602">
        <v>0.53</v>
      </c>
      <c r="E36" s="1608">
        <v>10</v>
      </c>
      <c r="F36" s="1608">
        <v>27</v>
      </c>
      <c r="G36" s="539" t="s">
        <v>218</v>
      </c>
      <c r="H36" s="1154">
        <v>16.5</v>
      </c>
      <c r="I36" s="1611" t="s">
        <v>1349</v>
      </c>
      <c r="J36" s="1579"/>
      <c r="K36" s="186"/>
      <c r="L36" s="1581">
        <v>158000</v>
      </c>
      <c r="M36" s="1581" t="s">
        <v>1898</v>
      </c>
      <c r="P36" s="100">
        <f t="shared" si="7"/>
        <v>0</v>
      </c>
      <c r="Q36" s="100">
        <f t="shared" si="8"/>
        <v>0</v>
      </c>
    </row>
    <row r="37" spans="1:23">
      <c r="A37" s="227" t="s">
        <v>140</v>
      </c>
      <c r="B37" s="1597"/>
      <c r="C37" s="1600"/>
      <c r="D37" s="1603"/>
      <c r="E37" s="1609"/>
      <c r="F37" s="1609"/>
      <c r="G37" s="540" t="s">
        <v>295</v>
      </c>
      <c r="H37" s="1155">
        <v>2.5</v>
      </c>
      <c r="I37" s="1612"/>
      <c r="J37" s="1614"/>
      <c r="K37" s="186"/>
      <c r="L37" s="1615"/>
      <c r="M37" s="1615"/>
      <c r="P37" s="100">
        <f t="shared" si="7"/>
        <v>0</v>
      </c>
      <c r="Q37" s="100">
        <f t="shared" si="8"/>
        <v>0</v>
      </c>
    </row>
    <row r="38" spans="1:23" ht="13.5" thickBot="1">
      <c r="A38" s="228" t="s">
        <v>1402</v>
      </c>
      <c r="B38" s="1598"/>
      <c r="C38" s="1601"/>
      <c r="D38" s="1604"/>
      <c r="E38" s="1610"/>
      <c r="F38" s="1610"/>
      <c r="G38" s="541" t="s">
        <v>318</v>
      </c>
      <c r="H38" s="1156">
        <v>0.3</v>
      </c>
      <c r="I38" s="1613"/>
      <c r="J38" s="1580"/>
      <c r="K38" s="186"/>
      <c r="L38" s="1582"/>
      <c r="M38" s="1582"/>
      <c r="P38" s="100">
        <f t="shared" si="7"/>
        <v>0</v>
      </c>
      <c r="Q38" s="100">
        <f t="shared" si="8"/>
        <v>0</v>
      </c>
    </row>
    <row r="39" spans="1:23">
      <c r="A39" s="226" t="s">
        <v>1734</v>
      </c>
      <c r="B39" s="1596">
        <v>3.69</v>
      </c>
      <c r="C39" s="1599">
        <v>4.08</v>
      </c>
      <c r="D39" s="1602">
        <v>0.7</v>
      </c>
      <c r="E39" s="1608">
        <v>11.48</v>
      </c>
      <c r="F39" s="1608">
        <v>30</v>
      </c>
      <c r="G39" s="539" t="s">
        <v>218</v>
      </c>
      <c r="H39" s="1154">
        <v>16.5</v>
      </c>
      <c r="I39" s="1611" t="s">
        <v>1349</v>
      </c>
      <c r="J39" s="1579"/>
      <c r="K39" s="186"/>
      <c r="L39" s="1581">
        <v>166000</v>
      </c>
      <c r="M39" s="1581" t="s">
        <v>1898</v>
      </c>
      <c r="P39" s="100">
        <f t="shared" si="7"/>
        <v>0</v>
      </c>
      <c r="Q39" s="100">
        <f t="shared" si="8"/>
        <v>0</v>
      </c>
    </row>
    <row r="40" spans="1:23">
      <c r="A40" s="227" t="s">
        <v>140</v>
      </c>
      <c r="B40" s="1597"/>
      <c r="C40" s="1600"/>
      <c r="D40" s="1603"/>
      <c r="E40" s="1609"/>
      <c r="F40" s="1609"/>
      <c r="G40" s="540" t="s">
        <v>295</v>
      </c>
      <c r="H40" s="1155">
        <v>2.5</v>
      </c>
      <c r="I40" s="1612"/>
      <c r="J40" s="1614"/>
      <c r="K40" s="186"/>
      <c r="L40" s="1615"/>
      <c r="M40" s="1615"/>
      <c r="P40" s="100">
        <f t="shared" si="7"/>
        <v>0</v>
      </c>
      <c r="Q40" s="100">
        <f t="shared" si="8"/>
        <v>0</v>
      </c>
    </row>
    <row r="41" spans="1:23" ht="13.5" thickBot="1">
      <c r="A41" s="228" t="s">
        <v>1402</v>
      </c>
      <c r="B41" s="1598"/>
      <c r="C41" s="1601"/>
      <c r="D41" s="1604"/>
      <c r="E41" s="1610"/>
      <c r="F41" s="1610"/>
      <c r="G41" s="541" t="s">
        <v>318</v>
      </c>
      <c r="H41" s="1156">
        <v>0.3</v>
      </c>
      <c r="I41" s="1613"/>
      <c r="J41" s="1580"/>
      <c r="K41" s="186"/>
      <c r="L41" s="1582"/>
      <c r="M41" s="1582"/>
      <c r="P41" s="100">
        <f t="shared" si="7"/>
        <v>0</v>
      </c>
      <c r="Q41" s="100">
        <f t="shared" si="8"/>
        <v>0</v>
      </c>
    </row>
    <row r="42" spans="1:23">
      <c r="A42" s="226" t="s">
        <v>1735</v>
      </c>
      <c r="B42" s="1596">
        <v>4.2</v>
      </c>
      <c r="C42" s="1599">
        <v>4.95</v>
      </c>
      <c r="D42" s="1602">
        <v>0.77400000000000002</v>
      </c>
      <c r="E42" s="1608">
        <v>12.32</v>
      </c>
      <c r="F42" s="1608">
        <v>32</v>
      </c>
      <c r="G42" s="539" t="s">
        <v>218</v>
      </c>
      <c r="H42" s="1154">
        <v>16.5</v>
      </c>
      <c r="I42" s="1611" t="s">
        <v>1349</v>
      </c>
      <c r="J42" s="1579"/>
      <c r="K42" s="186"/>
      <c r="L42" s="1581">
        <v>178000</v>
      </c>
      <c r="M42" s="1581" t="s">
        <v>1898</v>
      </c>
      <c r="P42" s="100">
        <f t="shared" si="7"/>
        <v>0</v>
      </c>
      <c r="Q42" s="100">
        <f t="shared" si="8"/>
        <v>0</v>
      </c>
    </row>
    <row r="43" spans="1:23">
      <c r="A43" s="227" t="s">
        <v>140</v>
      </c>
      <c r="B43" s="1597"/>
      <c r="C43" s="1600"/>
      <c r="D43" s="1603"/>
      <c r="E43" s="1609"/>
      <c r="F43" s="1609"/>
      <c r="G43" s="540" t="s">
        <v>295</v>
      </c>
      <c r="H43" s="1155">
        <v>2.5</v>
      </c>
      <c r="I43" s="1612"/>
      <c r="J43" s="1614"/>
      <c r="K43" s="186"/>
      <c r="L43" s="1615"/>
      <c r="M43" s="1615"/>
      <c r="P43" s="100">
        <f t="shared" si="7"/>
        <v>0</v>
      </c>
      <c r="Q43" s="100">
        <f t="shared" si="8"/>
        <v>0</v>
      </c>
    </row>
    <row r="44" spans="1:23" ht="13.5" thickBot="1">
      <c r="A44" s="228" t="s">
        <v>1402</v>
      </c>
      <c r="B44" s="1598"/>
      <c r="C44" s="1601"/>
      <c r="D44" s="1604"/>
      <c r="E44" s="1610"/>
      <c r="F44" s="1610"/>
      <c r="G44" s="541" t="s">
        <v>318</v>
      </c>
      <c r="H44" s="1156">
        <v>0.3</v>
      </c>
      <c r="I44" s="1613"/>
      <c r="J44" s="1580"/>
      <c r="K44" s="186"/>
      <c r="L44" s="1582"/>
      <c r="M44" s="1582"/>
      <c r="P44" s="100">
        <f t="shared" si="7"/>
        <v>0</v>
      </c>
      <c r="Q44" s="100">
        <f t="shared" si="8"/>
        <v>0</v>
      </c>
    </row>
    <row r="45" spans="1:23" ht="27.95" customHeight="1" thickBot="1">
      <c r="A45" s="1616" t="s">
        <v>2049</v>
      </c>
      <c r="B45" s="1617"/>
      <c r="C45" s="1617"/>
      <c r="D45" s="1617"/>
      <c r="E45" s="1617"/>
      <c r="F45" s="1617"/>
      <c r="G45" s="1617"/>
      <c r="H45" s="1617"/>
      <c r="I45" s="1617"/>
      <c r="J45" s="1618"/>
      <c r="K45" s="104"/>
      <c r="L45" s="1052"/>
      <c r="M45" s="479"/>
      <c r="P45" s="100">
        <f t="shared" si="7"/>
        <v>0</v>
      </c>
      <c r="Q45" s="100">
        <f t="shared" si="8"/>
        <v>0</v>
      </c>
    </row>
    <row r="46" spans="1:23" s="76" customFormat="1" ht="27" customHeight="1" thickBot="1">
      <c r="A46" s="1489" t="s">
        <v>1958</v>
      </c>
      <c r="B46" s="1490"/>
      <c r="C46" s="1490"/>
      <c r="D46" s="1490"/>
      <c r="E46" s="1490"/>
      <c r="F46" s="1490"/>
      <c r="G46" s="1490"/>
      <c r="H46" s="1490"/>
      <c r="I46" s="1490"/>
      <c r="J46" s="1491"/>
      <c r="K46" s="104"/>
      <c r="L46" s="462"/>
      <c r="M46" s="462"/>
      <c r="N46" s="104"/>
      <c r="O46" s="1020"/>
      <c r="P46" s="1021"/>
      <c r="Q46" s="1021"/>
      <c r="R46" s="187"/>
      <c r="S46" s="187"/>
      <c r="T46" s="187"/>
      <c r="U46" s="101"/>
      <c r="V46" s="187"/>
    </row>
    <row r="47" spans="1:23" s="76" customFormat="1" ht="24.75" customHeight="1">
      <c r="A47" s="1576" t="s">
        <v>115</v>
      </c>
      <c r="B47" s="1578" t="s">
        <v>230</v>
      </c>
      <c r="C47" s="1578"/>
      <c r="D47" s="1153" t="s">
        <v>125</v>
      </c>
      <c r="E47" s="1578" t="s">
        <v>235</v>
      </c>
      <c r="F47" s="1578" t="s">
        <v>301</v>
      </c>
      <c r="G47" s="1153" t="s">
        <v>97</v>
      </c>
      <c r="H47" s="1578" t="s">
        <v>11</v>
      </c>
      <c r="I47" s="1583" t="s">
        <v>5</v>
      </c>
      <c r="J47" s="1585" t="s">
        <v>96</v>
      </c>
      <c r="K47" s="1018"/>
      <c r="L47" s="1468"/>
      <c r="M47" s="1468"/>
      <c r="N47" s="1018"/>
      <c r="O47" s="1018"/>
      <c r="P47" s="1018"/>
      <c r="Q47" s="1018"/>
      <c r="R47" s="1019"/>
      <c r="S47" s="1019"/>
      <c r="T47" s="1019"/>
      <c r="U47" s="1019"/>
      <c r="V47" s="1019"/>
    </row>
    <row r="48" spans="1:23" s="76" customFormat="1" ht="16.5" customHeight="1" thickBot="1">
      <c r="A48" s="1577"/>
      <c r="B48" s="1152" t="s">
        <v>129</v>
      </c>
      <c r="C48" s="1152" t="s">
        <v>130</v>
      </c>
      <c r="D48" s="1152" t="s">
        <v>131</v>
      </c>
      <c r="E48" s="1558"/>
      <c r="F48" s="1558"/>
      <c r="G48" s="1152" t="s">
        <v>309</v>
      </c>
      <c r="H48" s="1558"/>
      <c r="I48" s="1584"/>
      <c r="J48" s="1586"/>
      <c r="K48" s="1018"/>
      <c r="L48" s="1469"/>
      <c r="M48" s="1469"/>
      <c r="N48" s="1282"/>
      <c r="O48" s="1018"/>
      <c r="P48" s="1018"/>
      <c r="Q48" s="187"/>
      <c r="R48" s="187"/>
      <c r="S48" s="187"/>
      <c r="T48" s="187"/>
      <c r="U48" s="187"/>
      <c r="V48" s="187"/>
    </row>
    <row r="49" spans="1:22" s="76" customFormat="1" ht="15" customHeight="1">
      <c r="A49" s="762" t="s">
        <v>1927</v>
      </c>
      <c r="B49" s="1363">
        <v>2.5</v>
      </c>
      <c r="C49" s="1363">
        <v>4.0999999999999996</v>
      </c>
      <c r="D49" s="1359">
        <v>0.43</v>
      </c>
      <c r="E49" s="1361">
        <v>27</v>
      </c>
      <c r="F49" s="1361">
        <v>23</v>
      </c>
      <c r="G49" s="424" t="s">
        <v>1906</v>
      </c>
      <c r="H49" s="1363">
        <v>11.9</v>
      </c>
      <c r="I49" s="1027" t="s">
        <v>1349</v>
      </c>
      <c r="J49" s="866"/>
      <c r="K49" s="186"/>
      <c r="L49" s="366">
        <v>55000</v>
      </c>
      <c r="M49" s="369" t="s">
        <v>1897</v>
      </c>
      <c r="N49" s="104"/>
      <c r="O49" s="1020"/>
      <c r="P49" s="100">
        <f t="shared" ref="P49:P53" si="9">IF(OR(U49="",J49=""),0,J49*U49)</f>
        <v>0</v>
      </c>
      <c r="Q49" s="100">
        <f t="shared" ref="Q49:Q53" si="10">IF(OR(V49="",J49=""),0,J49*V49)</f>
        <v>0</v>
      </c>
      <c r="R49" s="305">
        <v>628</v>
      </c>
      <c r="S49" s="305">
        <v>270</v>
      </c>
      <c r="T49" s="305">
        <v>500</v>
      </c>
      <c r="U49" s="308">
        <f>(R49/1000)*(S49/1000)*(T49/1000)</f>
        <v>8.4780000000000008E-2</v>
      </c>
      <c r="V49" s="305">
        <v>14</v>
      </c>
    </row>
    <row r="50" spans="1:22" s="76" customFormat="1" ht="15" customHeight="1">
      <c r="A50" s="1365" t="s">
        <v>1928</v>
      </c>
      <c r="B50" s="1364">
        <v>3.4</v>
      </c>
      <c r="C50" s="1364">
        <v>5.67</v>
      </c>
      <c r="D50" s="1360">
        <v>0.59</v>
      </c>
      <c r="E50" s="1362">
        <v>24</v>
      </c>
      <c r="F50" s="1362">
        <v>26</v>
      </c>
      <c r="G50" s="540" t="s">
        <v>1908</v>
      </c>
      <c r="H50" s="1364">
        <v>14.1</v>
      </c>
      <c r="I50" s="1027" t="s">
        <v>1349</v>
      </c>
      <c r="J50" s="1371"/>
      <c r="K50" s="1366"/>
      <c r="L50" s="366">
        <v>64000</v>
      </c>
      <c r="M50" s="366" t="s">
        <v>1897</v>
      </c>
      <c r="N50" s="104"/>
      <c r="O50" s="1020"/>
      <c r="P50" s="100">
        <f t="shared" si="9"/>
        <v>0</v>
      </c>
      <c r="Q50" s="100">
        <f t="shared" si="10"/>
        <v>0</v>
      </c>
      <c r="R50" s="305">
        <v>817</v>
      </c>
      <c r="S50" s="305">
        <v>270</v>
      </c>
      <c r="T50" s="305">
        <v>500</v>
      </c>
      <c r="U50" s="308">
        <f>(R50/1000)*(S50/1000)*(T50/1000)</f>
        <v>0.110295</v>
      </c>
      <c r="V50" s="305">
        <v>16.3</v>
      </c>
    </row>
    <row r="51" spans="1:22" s="76" customFormat="1" ht="15" customHeight="1">
      <c r="A51" s="1365" t="s">
        <v>1929</v>
      </c>
      <c r="B51" s="1364">
        <v>4.41</v>
      </c>
      <c r="C51" s="1364">
        <v>7.35</v>
      </c>
      <c r="D51" s="1360">
        <v>0.76</v>
      </c>
      <c r="E51" s="1362">
        <v>24</v>
      </c>
      <c r="F51" s="1362">
        <v>26</v>
      </c>
      <c r="G51" s="540" t="s">
        <v>1910</v>
      </c>
      <c r="H51" s="1364">
        <v>16.899999999999999</v>
      </c>
      <c r="I51" s="1027" t="s">
        <v>1349</v>
      </c>
      <c r="J51" s="1371"/>
      <c r="K51" s="1366"/>
      <c r="L51" s="366">
        <v>68000</v>
      </c>
      <c r="M51" s="366" t="s">
        <v>1897</v>
      </c>
      <c r="N51" s="104"/>
      <c r="O51" s="1020"/>
      <c r="P51" s="100">
        <f t="shared" si="9"/>
        <v>0</v>
      </c>
      <c r="Q51" s="100">
        <f t="shared" si="10"/>
        <v>0</v>
      </c>
      <c r="R51" s="305">
        <v>952</v>
      </c>
      <c r="S51" s="305">
        <v>270</v>
      </c>
      <c r="T51" s="305">
        <v>500</v>
      </c>
      <c r="U51" s="308">
        <f t="shared" ref="U51:U53" si="11">(R51/1000)*(S51/1000)*(T51/1000)</f>
        <v>0.12852</v>
      </c>
      <c r="V51" s="305">
        <v>19.5</v>
      </c>
    </row>
    <row r="52" spans="1:22" s="76" customFormat="1" ht="15" customHeight="1">
      <c r="A52" s="1365" t="s">
        <v>1930</v>
      </c>
      <c r="B52" s="1364">
        <v>5</v>
      </c>
      <c r="C52" s="1364">
        <v>8.6</v>
      </c>
      <c r="D52" s="1360">
        <v>0.86</v>
      </c>
      <c r="E52" s="1362">
        <v>30</v>
      </c>
      <c r="F52" s="1362">
        <v>27</v>
      </c>
      <c r="G52" s="540" t="s">
        <v>1910</v>
      </c>
      <c r="H52" s="1364">
        <v>18</v>
      </c>
      <c r="I52" s="1027" t="s">
        <v>1349</v>
      </c>
      <c r="J52" s="1371"/>
      <c r="K52" s="1366"/>
      <c r="L52" s="366">
        <v>74000</v>
      </c>
      <c r="M52" s="366" t="s">
        <v>1897</v>
      </c>
      <c r="N52" s="104"/>
      <c r="O52" s="1020"/>
      <c r="P52" s="100">
        <f t="shared" si="9"/>
        <v>0</v>
      </c>
      <c r="Q52" s="100">
        <f t="shared" si="10"/>
        <v>0</v>
      </c>
      <c r="R52" s="305">
        <v>952</v>
      </c>
      <c r="S52" s="305">
        <v>270</v>
      </c>
      <c r="T52" s="305">
        <v>500</v>
      </c>
      <c r="U52" s="308">
        <f t="shared" si="11"/>
        <v>0.12852</v>
      </c>
      <c r="V52" s="305">
        <v>20.7</v>
      </c>
    </row>
    <row r="53" spans="1:22" s="76" customFormat="1" ht="15" customHeight="1" thickBot="1">
      <c r="A53" s="1365" t="s">
        <v>1931</v>
      </c>
      <c r="B53" s="1364">
        <v>6</v>
      </c>
      <c r="C53" s="1364">
        <v>9.98</v>
      </c>
      <c r="D53" s="1360">
        <v>1.03</v>
      </c>
      <c r="E53" s="1362">
        <v>38</v>
      </c>
      <c r="F53" s="1362">
        <v>27</v>
      </c>
      <c r="G53" s="540" t="s">
        <v>1914</v>
      </c>
      <c r="H53" s="1364">
        <v>20.5</v>
      </c>
      <c r="I53" s="1027" t="s">
        <v>1349</v>
      </c>
      <c r="J53" s="1371"/>
      <c r="K53" s="1366"/>
      <c r="L53" s="366">
        <v>79000</v>
      </c>
      <c r="M53" s="432" t="s">
        <v>1897</v>
      </c>
      <c r="N53" s="104"/>
      <c r="O53" s="1020"/>
      <c r="P53" s="100">
        <f t="shared" si="9"/>
        <v>0</v>
      </c>
      <c r="Q53" s="100">
        <f t="shared" si="10"/>
        <v>0</v>
      </c>
      <c r="R53" s="534">
        <v>1047</v>
      </c>
      <c r="S53" s="305">
        <v>270</v>
      </c>
      <c r="T53" s="305">
        <v>500</v>
      </c>
      <c r="U53" s="308">
        <f t="shared" si="11"/>
        <v>0.141345</v>
      </c>
      <c r="V53" s="305">
        <v>23.6</v>
      </c>
    </row>
    <row r="54" spans="1:22" s="76" customFormat="1" ht="26.1" customHeight="1" thickBot="1">
      <c r="A54" s="1605" t="s">
        <v>578</v>
      </c>
      <c r="B54" s="1606"/>
      <c r="C54" s="1606"/>
      <c r="D54" s="1606"/>
      <c r="E54" s="1606"/>
      <c r="F54" s="1606"/>
      <c r="G54" s="1606"/>
      <c r="H54" s="1606"/>
      <c r="I54" s="1606"/>
      <c r="J54" s="1607"/>
      <c r="K54" s="104"/>
      <c r="L54" s="1052"/>
      <c r="M54" s="1052"/>
      <c r="N54" s="104"/>
      <c r="O54" s="1020"/>
      <c r="P54" s="1021"/>
      <c r="Q54" s="1021"/>
      <c r="R54" s="187"/>
      <c r="S54" s="187"/>
      <c r="T54" s="187"/>
      <c r="U54" s="188"/>
      <c r="V54" s="187"/>
    </row>
    <row r="55" spans="1:22" ht="23.1" customHeight="1" thickBot="1">
      <c r="A55" s="1489" t="s">
        <v>1246</v>
      </c>
      <c r="B55" s="1490"/>
      <c r="C55" s="1490"/>
      <c r="D55" s="1490"/>
      <c r="E55" s="1490"/>
      <c r="F55" s="1490"/>
      <c r="G55" s="1490"/>
      <c r="H55" s="1490"/>
      <c r="I55" s="1490"/>
      <c r="J55" s="1491"/>
      <c r="K55" s="1160"/>
      <c r="L55" s="462"/>
      <c r="M55" s="462"/>
    </row>
    <row r="56" spans="1:22" ht="22.5">
      <c r="A56" s="1590" t="s">
        <v>115</v>
      </c>
      <c r="B56" s="1557" t="s">
        <v>230</v>
      </c>
      <c r="C56" s="1557"/>
      <c r="D56" s="1151" t="s">
        <v>125</v>
      </c>
      <c r="E56" s="1557" t="s">
        <v>126</v>
      </c>
      <c r="F56" s="1557" t="s">
        <v>577</v>
      </c>
      <c r="G56" s="1151" t="s">
        <v>97</v>
      </c>
      <c r="H56" s="1557" t="s">
        <v>11</v>
      </c>
      <c r="I56" s="1592" t="s">
        <v>5</v>
      </c>
      <c r="J56" s="1594" t="s">
        <v>96</v>
      </c>
      <c r="K56" s="1018"/>
      <c r="L56" s="1553"/>
      <c r="M56" s="1553"/>
    </row>
    <row r="57" spans="1:22" ht="13.5" thickBot="1">
      <c r="A57" s="1590"/>
      <c r="B57" s="1246" t="s">
        <v>129</v>
      </c>
      <c r="C57" s="1246" t="s">
        <v>130</v>
      </c>
      <c r="D57" s="1246" t="s">
        <v>131</v>
      </c>
      <c r="E57" s="1591"/>
      <c r="F57" s="1591"/>
      <c r="G57" s="1246" t="s">
        <v>309</v>
      </c>
      <c r="H57" s="1591"/>
      <c r="I57" s="1593"/>
      <c r="J57" s="1595"/>
      <c r="K57" s="1018"/>
      <c r="L57" s="1554"/>
      <c r="M57" s="1554"/>
      <c r="P57" s="100">
        <f t="shared" ref="P57:P60" si="12">IF(OR(U57="",J57=""),0,J57*U57)</f>
        <v>0</v>
      </c>
      <c r="Q57" s="100">
        <f t="shared" ref="Q57:Q60" si="13">IF(OR(V57="",J57=""),0,J57*V57)</f>
        <v>0</v>
      </c>
    </row>
    <row r="58" spans="1:22">
      <c r="A58" s="29" t="s">
        <v>1185</v>
      </c>
      <c r="B58" s="1229">
        <v>2.7</v>
      </c>
      <c r="C58" s="1229">
        <v>2.94</v>
      </c>
      <c r="D58" s="1232">
        <v>0.48</v>
      </c>
      <c r="E58" s="1229">
        <v>31.61</v>
      </c>
      <c r="F58" s="1235">
        <v>27</v>
      </c>
      <c r="G58" s="539" t="s">
        <v>1745</v>
      </c>
      <c r="H58" s="1238">
        <v>12.7</v>
      </c>
      <c r="I58" s="1248" t="s">
        <v>1349</v>
      </c>
      <c r="J58" s="1242"/>
      <c r="K58" s="1160"/>
      <c r="L58" s="1187">
        <v>140000</v>
      </c>
      <c r="M58" s="369" t="s">
        <v>1898</v>
      </c>
      <c r="P58" s="100">
        <f t="shared" si="12"/>
        <v>0</v>
      </c>
      <c r="Q58" s="100">
        <f t="shared" si="13"/>
        <v>0</v>
      </c>
    </row>
    <row r="59" spans="1:22">
      <c r="A59" s="692" t="s">
        <v>1187</v>
      </c>
      <c r="B59" s="1230">
        <v>3.81</v>
      </c>
      <c r="C59" s="1230">
        <v>4.3</v>
      </c>
      <c r="D59" s="1233">
        <v>0.67</v>
      </c>
      <c r="E59" s="1230">
        <v>56.8</v>
      </c>
      <c r="F59" s="1236">
        <v>35</v>
      </c>
      <c r="G59" s="540" t="s">
        <v>1745</v>
      </c>
      <c r="H59" s="1239">
        <v>12.7</v>
      </c>
      <c r="I59" s="1247" t="s">
        <v>1349</v>
      </c>
      <c r="J59" s="1241"/>
      <c r="K59" s="1160"/>
      <c r="L59" s="1183">
        <v>148000</v>
      </c>
      <c r="M59" s="366" t="s">
        <v>1898</v>
      </c>
      <c r="P59" s="100">
        <f t="shared" si="12"/>
        <v>0</v>
      </c>
      <c r="Q59" s="100">
        <f t="shared" si="13"/>
        <v>0</v>
      </c>
    </row>
    <row r="60" spans="1:22" ht="13.5" thickBot="1">
      <c r="A60" s="20" t="s">
        <v>1190</v>
      </c>
      <c r="B60" s="1231">
        <v>4.87</v>
      </c>
      <c r="C60" s="1231">
        <v>5.26</v>
      </c>
      <c r="D60" s="1234">
        <v>0.85</v>
      </c>
      <c r="E60" s="1231">
        <v>50.7</v>
      </c>
      <c r="F60" s="1237">
        <v>35</v>
      </c>
      <c r="G60" s="541" t="s">
        <v>1189</v>
      </c>
      <c r="H60" s="1240">
        <v>14.9</v>
      </c>
      <c r="I60" s="1249" t="s">
        <v>1349</v>
      </c>
      <c r="J60" s="1243"/>
      <c r="K60" s="1160"/>
      <c r="L60" s="1188">
        <v>164000</v>
      </c>
      <c r="M60" s="432" t="s">
        <v>1898</v>
      </c>
      <c r="P60" s="100">
        <f t="shared" si="12"/>
        <v>0</v>
      </c>
      <c r="Q60" s="100">
        <f t="shared" si="13"/>
        <v>0</v>
      </c>
    </row>
    <row r="62" spans="1:22" ht="18">
      <c r="A62" s="511"/>
    </row>
  </sheetData>
  <mergeCells count="120">
    <mergeCell ref="M47:M48"/>
    <mergeCell ref="M56:M57"/>
    <mergeCell ref="M21:M22"/>
    <mergeCell ref="M24:M25"/>
    <mergeCell ref="M26:M27"/>
    <mergeCell ref="M28:M29"/>
    <mergeCell ref="M30:M31"/>
    <mergeCell ref="M32:M33"/>
    <mergeCell ref="M36:M38"/>
    <mergeCell ref="M39:M41"/>
    <mergeCell ref="M42:M44"/>
    <mergeCell ref="L56:L57"/>
    <mergeCell ref="B36:B38"/>
    <mergeCell ref="C36:C38"/>
    <mergeCell ref="D36:D38"/>
    <mergeCell ref="E36:E38"/>
    <mergeCell ref="F36:F38"/>
    <mergeCell ref="I36:I38"/>
    <mergeCell ref="J36:J38"/>
    <mergeCell ref="L36:L38"/>
    <mergeCell ref="L47:L48"/>
    <mergeCell ref="A55:J55"/>
    <mergeCell ref="I42:I44"/>
    <mergeCell ref="J42:J44"/>
    <mergeCell ref="L42:L44"/>
    <mergeCell ref="A45:J45"/>
    <mergeCell ref="E39:E41"/>
    <mergeCell ref="F39:F41"/>
    <mergeCell ref="I39:I41"/>
    <mergeCell ref="J39:J41"/>
    <mergeCell ref="L39:L41"/>
    <mergeCell ref="B42:B44"/>
    <mergeCell ref="C42:C44"/>
    <mergeCell ref="D42:D44"/>
    <mergeCell ref="E42:E44"/>
    <mergeCell ref="A56:A57"/>
    <mergeCell ref="B56:C56"/>
    <mergeCell ref="E56:E57"/>
    <mergeCell ref="F56:F57"/>
    <mergeCell ref="H56:H57"/>
    <mergeCell ref="I56:I57"/>
    <mergeCell ref="J56:J57"/>
    <mergeCell ref="B39:B41"/>
    <mergeCell ref="C39:C41"/>
    <mergeCell ref="D39:D41"/>
    <mergeCell ref="H47:H48"/>
    <mergeCell ref="I47:I48"/>
    <mergeCell ref="J47:J48"/>
    <mergeCell ref="A46:J46"/>
    <mergeCell ref="A54:J54"/>
    <mergeCell ref="A47:A48"/>
    <mergeCell ref="B47:C47"/>
    <mergeCell ref="E47:E48"/>
    <mergeCell ref="F47:F48"/>
    <mergeCell ref="F42:F44"/>
    <mergeCell ref="O30:O31"/>
    <mergeCell ref="L32:L33"/>
    <mergeCell ref="O32:O33"/>
    <mergeCell ref="A34:J34"/>
    <mergeCell ref="B32:B33"/>
    <mergeCell ref="C32:C33"/>
    <mergeCell ref="D32:D33"/>
    <mergeCell ref="E32:E33"/>
    <mergeCell ref="F32:F33"/>
    <mergeCell ref="I32:I33"/>
    <mergeCell ref="J32:J33"/>
    <mergeCell ref="L28:L29"/>
    <mergeCell ref="J26:J27"/>
    <mergeCell ref="L26:L27"/>
    <mergeCell ref="B30:B31"/>
    <mergeCell ref="C30:C31"/>
    <mergeCell ref="D30:D31"/>
    <mergeCell ref="E30:E31"/>
    <mergeCell ref="F30:F31"/>
    <mergeCell ref="I30:I31"/>
    <mergeCell ref="J30:J31"/>
    <mergeCell ref="L30:L31"/>
    <mergeCell ref="C24:C25"/>
    <mergeCell ref="D24:D25"/>
    <mergeCell ref="E24:E25"/>
    <mergeCell ref="F24:F25"/>
    <mergeCell ref="I24:I25"/>
    <mergeCell ref="H21:H22"/>
    <mergeCell ref="I21:I22"/>
    <mergeCell ref="J21:J22"/>
    <mergeCell ref="B28:B29"/>
    <mergeCell ref="C28:C29"/>
    <mergeCell ref="D28:D29"/>
    <mergeCell ref="E28:E29"/>
    <mergeCell ref="F28:F29"/>
    <mergeCell ref="I28:I29"/>
    <mergeCell ref="J28:J29"/>
    <mergeCell ref="L1:L2"/>
    <mergeCell ref="A4:J4"/>
    <mergeCell ref="A1:A2"/>
    <mergeCell ref="B1:C1"/>
    <mergeCell ref="E1:E2"/>
    <mergeCell ref="F1:F2"/>
    <mergeCell ref="H1:H2"/>
    <mergeCell ref="I1:I2"/>
    <mergeCell ref="O26:O27"/>
    <mergeCell ref="B26:B27"/>
    <mergeCell ref="C26:C27"/>
    <mergeCell ref="D26:D27"/>
    <mergeCell ref="E26:E27"/>
    <mergeCell ref="F26:F27"/>
    <mergeCell ref="I26:I27"/>
    <mergeCell ref="L21:L22"/>
    <mergeCell ref="A20:J20"/>
    <mergeCell ref="A21:A22"/>
    <mergeCell ref="B21:C21"/>
    <mergeCell ref="E21:E22"/>
    <mergeCell ref="F21:F22"/>
    <mergeCell ref="J24:J25"/>
    <mergeCell ref="L24:L25"/>
    <mergeCell ref="B24:B25"/>
    <mergeCell ref="A10:J10"/>
    <mergeCell ref="A16:J16"/>
    <mergeCell ref="J1:J2"/>
    <mergeCell ref="A13:J13"/>
  </mergeCells>
  <printOptions horizontalCentered="1"/>
  <pageMargins left="0.39370078740157483" right="0.39370078740157483" top="0.78740157480314965" bottom="0.78740157480314965" header="0.51181102362204722" footer="0.51181102362204722"/>
  <pageSetup paperSize="9" scale="81" fitToHeight="0"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2">
    <tabColor theme="3" tint="-0.249977111117893"/>
  </sheetPr>
  <dimension ref="A1:Z98"/>
  <sheetViews>
    <sheetView zoomScaleNormal="100" zoomScaleSheetLayoutView="100" workbookViewId="0">
      <pane ySplit="3" topLeftCell="A4" activePane="bottomLeft" state="frozen"/>
      <selection pane="bottomLeft" sqref="A1:A2"/>
    </sheetView>
  </sheetViews>
  <sheetFormatPr defaultColWidth="9" defaultRowHeight="12.75"/>
  <cols>
    <col min="1" max="1" width="21.7109375" style="17" customWidth="1"/>
    <col min="2" max="2" width="33.42578125" style="22" customWidth="1"/>
    <col min="3" max="3" width="16.28515625" style="11" customWidth="1"/>
    <col min="4" max="4" width="14.5703125" style="11" customWidth="1"/>
    <col min="5" max="5" width="9.85546875" style="11" customWidth="1"/>
    <col min="6" max="6" width="8.5703125" style="11" customWidth="1"/>
    <col min="7" max="7" width="12.5703125" style="16" customWidth="1"/>
    <col min="8" max="8" width="12.85546875" style="16" customWidth="1"/>
    <col min="9" max="10" width="5.85546875" style="16" customWidth="1"/>
    <col min="11" max="11" width="16" style="261" customWidth="1"/>
    <col min="12" max="12" width="7.28515625" style="11" customWidth="1"/>
    <col min="13" max="13" width="1.7109375" style="11" customWidth="1"/>
    <col min="14" max="14" width="12.85546875" style="11" customWidth="1"/>
    <col min="15" max="15" width="11.7109375" style="75" customWidth="1"/>
    <col min="16" max="16" width="9" style="11" customWidth="1"/>
    <col min="17" max="17" width="11.42578125" style="11" hidden="1" customWidth="1"/>
    <col min="18" max="18" width="12.140625" style="11" hidden="1" customWidth="1"/>
    <col min="19" max="19" width="11.7109375" style="11" hidden="1" customWidth="1"/>
    <col min="20" max="20" width="8.85546875" style="11" hidden="1" customWidth="1"/>
    <col min="21" max="21" width="8.7109375" style="11" hidden="1" customWidth="1"/>
    <col min="22" max="22" width="7.140625" style="11" hidden="1" customWidth="1"/>
    <col min="23" max="23" width="6.7109375" style="11" hidden="1" customWidth="1"/>
    <col min="24" max="24" width="7.42578125" style="11" hidden="1" customWidth="1"/>
    <col min="25" max="25" width="12.42578125" style="677" customWidth="1"/>
    <col min="26" max="26" width="10.28515625" style="11" bestFit="1" customWidth="1"/>
    <col min="27" max="16384" width="9" style="11"/>
  </cols>
  <sheetData>
    <row r="1" spans="1:26" ht="28.5" customHeight="1">
      <c r="A1" s="1659" t="s">
        <v>123</v>
      </c>
      <c r="B1" s="1661" t="s">
        <v>178</v>
      </c>
      <c r="C1" s="256" t="s">
        <v>124</v>
      </c>
      <c r="D1" s="1663" t="s">
        <v>971</v>
      </c>
      <c r="E1" s="1557" t="s">
        <v>548</v>
      </c>
      <c r="F1" s="1557" t="s">
        <v>581</v>
      </c>
      <c r="G1" s="257" t="s">
        <v>127</v>
      </c>
      <c r="H1" s="257" t="s">
        <v>547</v>
      </c>
      <c r="I1" s="1557" t="s">
        <v>11</v>
      </c>
      <c r="J1" s="1557" t="s">
        <v>972</v>
      </c>
      <c r="K1" s="1652" t="s">
        <v>5</v>
      </c>
      <c r="L1" s="1456" t="s">
        <v>96</v>
      </c>
      <c r="N1" s="1553" t="s">
        <v>501</v>
      </c>
      <c r="O1" s="190"/>
      <c r="Q1" s="85" t="s">
        <v>98</v>
      </c>
      <c r="R1" s="85" t="s">
        <v>102</v>
      </c>
      <c r="S1" s="85" t="s">
        <v>104</v>
      </c>
      <c r="T1" s="87" t="s">
        <v>91</v>
      </c>
      <c r="U1" s="87" t="s">
        <v>90</v>
      </c>
      <c r="V1" s="87" t="s">
        <v>87</v>
      </c>
      <c r="W1" s="87" t="s">
        <v>88</v>
      </c>
      <c r="X1" s="87" t="s">
        <v>89</v>
      </c>
      <c r="Y1" s="34"/>
    </row>
    <row r="2" spans="1:26" ht="20.25" customHeight="1" thickBot="1">
      <c r="A2" s="1660"/>
      <c r="B2" s="1662"/>
      <c r="C2" s="251" t="s">
        <v>129</v>
      </c>
      <c r="D2" s="1664"/>
      <c r="E2" s="1558"/>
      <c r="F2" s="1558"/>
      <c r="G2" s="251" t="s">
        <v>309</v>
      </c>
      <c r="H2" s="404" t="s">
        <v>309</v>
      </c>
      <c r="I2" s="1558"/>
      <c r="J2" s="1558"/>
      <c r="K2" s="1653"/>
      <c r="L2" s="1658"/>
      <c r="N2" s="1554"/>
      <c r="O2" s="190"/>
      <c r="Y2" s="74"/>
    </row>
    <row r="3" spans="1:26" ht="23.25" customHeight="1" thickBot="1">
      <c r="A3" s="1476" t="s">
        <v>81</v>
      </c>
      <c r="B3" s="1477"/>
      <c r="C3" s="1477"/>
      <c r="D3" s="1477"/>
      <c r="E3" s="1477"/>
      <c r="F3" s="1477"/>
      <c r="G3" s="1477"/>
      <c r="H3" s="1477"/>
      <c r="I3" s="1477"/>
      <c r="J3" s="1477"/>
      <c r="K3" s="1477"/>
      <c r="L3" s="1482"/>
      <c r="N3" s="485"/>
      <c r="O3" s="191"/>
      <c r="Q3" s="110">
        <f>SUM(Q5:Q97)</f>
        <v>0</v>
      </c>
      <c r="R3" s="110">
        <f>SUM(R5:R97)</f>
        <v>0</v>
      </c>
      <c r="S3" s="110">
        <f>SUM(S5:S97)</f>
        <v>0</v>
      </c>
    </row>
    <row r="4" spans="1:26" ht="32.25" customHeight="1" thickBot="1">
      <c r="A4" s="1642" t="s">
        <v>1071</v>
      </c>
      <c r="B4" s="1643"/>
      <c r="C4" s="1643"/>
      <c r="D4" s="1643"/>
      <c r="E4" s="1643"/>
      <c r="F4" s="1643"/>
      <c r="G4" s="1643"/>
      <c r="H4" s="1643"/>
      <c r="I4" s="1643"/>
      <c r="J4" s="1643"/>
      <c r="K4" s="1643"/>
      <c r="L4" s="1644"/>
      <c r="N4" s="668"/>
      <c r="O4" s="192"/>
      <c r="R4" s="92"/>
    </row>
    <row r="5" spans="1:26" s="75" customFormat="1" ht="15" customHeight="1">
      <c r="A5" s="1654" t="s">
        <v>963</v>
      </c>
      <c r="B5" s="1189" t="s">
        <v>916</v>
      </c>
      <c r="C5" s="1196">
        <v>22.4</v>
      </c>
      <c r="D5" s="380" t="s">
        <v>114</v>
      </c>
      <c r="E5" s="1191">
        <v>5.17</v>
      </c>
      <c r="F5" s="380" t="s">
        <v>114</v>
      </c>
      <c r="G5" s="43" t="s">
        <v>917</v>
      </c>
      <c r="H5" s="351" t="s">
        <v>918</v>
      </c>
      <c r="I5" s="43">
        <v>188</v>
      </c>
      <c r="J5" s="1191" t="s">
        <v>114</v>
      </c>
      <c r="K5" s="1163" t="s">
        <v>1349</v>
      </c>
      <c r="L5" s="1100"/>
      <c r="N5" s="467">
        <v>1375000</v>
      </c>
      <c r="O5" s="985"/>
      <c r="P5" s="673"/>
      <c r="Q5" s="1041"/>
      <c r="R5" s="1042">
        <f t="shared" ref="R5:R16" si="0">IF(OR(T5="",L5=""),0,L5*T5)</f>
        <v>0</v>
      </c>
      <c r="S5" s="1042">
        <f t="shared" ref="S5:S16" si="1">IF(OR(U5="",L5=""),0,L5*U5)</f>
        <v>0</v>
      </c>
      <c r="T5" s="1043">
        <f t="shared" ref="T5:T16" si="2">(V5/1000)*(W5/1000)*(X5/1000)</f>
        <v>1.5228424999999999</v>
      </c>
      <c r="U5" s="733">
        <v>204</v>
      </c>
      <c r="V5" s="91">
        <v>1025</v>
      </c>
      <c r="W5" s="91">
        <v>1790</v>
      </c>
      <c r="X5" s="91">
        <v>830</v>
      </c>
      <c r="Y5" s="1209"/>
      <c r="Z5" s="1245"/>
    </row>
    <row r="6" spans="1:26" s="75" customFormat="1" ht="15" customHeight="1">
      <c r="A6" s="1654"/>
      <c r="B6" s="663" t="s">
        <v>919</v>
      </c>
      <c r="C6" s="1000">
        <v>28</v>
      </c>
      <c r="D6" s="348" t="s">
        <v>114</v>
      </c>
      <c r="E6" s="1001">
        <v>6.81</v>
      </c>
      <c r="F6" s="348" t="s">
        <v>114</v>
      </c>
      <c r="G6" s="36" t="s">
        <v>920</v>
      </c>
      <c r="H6" s="94" t="s">
        <v>918</v>
      </c>
      <c r="I6" s="36">
        <v>188</v>
      </c>
      <c r="J6" s="1001" t="s">
        <v>114</v>
      </c>
      <c r="K6" s="800" t="s">
        <v>1349</v>
      </c>
      <c r="L6" s="1044"/>
      <c r="N6" s="467">
        <v>1459000</v>
      </c>
      <c r="O6" s="985"/>
      <c r="P6" s="673"/>
      <c r="Q6" s="1041"/>
      <c r="R6" s="1042">
        <f t="shared" si="0"/>
        <v>0</v>
      </c>
      <c r="S6" s="1042">
        <f t="shared" si="1"/>
        <v>0</v>
      </c>
      <c r="T6" s="1043">
        <f t="shared" si="2"/>
        <v>1.5228424999999999</v>
      </c>
      <c r="U6" s="733">
        <v>204</v>
      </c>
      <c r="V6" s="91">
        <v>1025</v>
      </c>
      <c r="W6" s="91">
        <v>1790</v>
      </c>
      <c r="X6" s="91">
        <v>830</v>
      </c>
      <c r="Y6" s="1209"/>
      <c r="Z6" s="1245"/>
    </row>
    <row r="7" spans="1:26" s="75" customFormat="1" ht="15" customHeight="1">
      <c r="A7" s="1654"/>
      <c r="B7" s="663" t="s">
        <v>921</v>
      </c>
      <c r="C7" s="1000">
        <v>33.5</v>
      </c>
      <c r="D7" s="348" t="s">
        <v>114</v>
      </c>
      <c r="E7" s="1001">
        <v>9.1300000000000008</v>
      </c>
      <c r="F7" s="348" t="s">
        <v>114</v>
      </c>
      <c r="G7" s="36" t="s">
        <v>922</v>
      </c>
      <c r="H7" s="94" t="s">
        <v>918</v>
      </c>
      <c r="I7" s="36">
        <v>188</v>
      </c>
      <c r="J7" s="1001" t="s">
        <v>114</v>
      </c>
      <c r="K7" s="800" t="s">
        <v>1349</v>
      </c>
      <c r="L7" s="1044"/>
      <c r="N7" s="467">
        <v>1564000</v>
      </c>
      <c r="O7" s="985"/>
      <c r="P7" s="673"/>
      <c r="Q7" s="1041"/>
      <c r="R7" s="1042">
        <f t="shared" si="0"/>
        <v>0</v>
      </c>
      <c r="S7" s="1042">
        <f t="shared" si="1"/>
        <v>0</v>
      </c>
      <c r="T7" s="1043">
        <f t="shared" si="2"/>
        <v>1.5228424999999999</v>
      </c>
      <c r="U7" s="733">
        <v>204</v>
      </c>
      <c r="V7" s="91">
        <v>1025</v>
      </c>
      <c r="W7" s="91">
        <v>1790</v>
      </c>
      <c r="X7" s="91">
        <v>830</v>
      </c>
      <c r="Y7" s="1209"/>
      <c r="Z7" s="1245"/>
    </row>
    <row r="8" spans="1:26" s="75" customFormat="1" ht="15" customHeight="1">
      <c r="A8" s="1654"/>
      <c r="B8" s="663" t="s">
        <v>923</v>
      </c>
      <c r="C8" s="1000">
        <v>40</v>
      </c>
      <c r="D8" s="348" t="s">
        <v>114</v>
      </c>
      <c r="E8" s="1001">
        <v>10.58</v>
      </c>
      <c r="F8" s="348" t="s">
        <v>114</v>
      </c>
      <c r="G8" s="36" t="s">
        <v>922</v>
      </c>
      <c r="H8" s="94" t="s">
        <v>918</v>
      </c>
      <c r="I8" s="36">
        <v>197</v>
      </c>
      <c r="J8" s="1001" t="s">
        <v>114</v>
      </c>
      <c r="K8" s="800" t="s">
        <v>1349</v>
      </c>
      <c r="L8" s="1044"/>
      <c r="N8" s="467">
        <v>1832000</v>
      </c>
      <c r="O8" s="985"/>
      <c r="P8" s="673"/>
      <c r="Q8" s="1041"/>
      <c r="R8" s="1042">
        <f t="shared" si="0"/>
        <v>0</v>
      </c>
      <c r="S8" s="1042">
        <f t="shared" si="1"/>
        <v>0</v>
      </c>
      <c r="T8" s="1043">
        <f t="shared" si="2"/>
        <v>1.5228424999999999</v>
      </c>
      <c r="U8" s="733">
        <v>213</v>
      </c>
      <c r="V8" s="91">
        <v>1025</v>
      </c>
      <c r="W8" s="91">
        <v>1790</v>
      </c>
      <c r="X8" s="91">
        <v>830</v>
      </c>
      <c r="Y8" s="1209"/>
      <c r="Z8" s="1245"/>
    </row>
    <row r="9" spans="1:26" s="75" customFormat="1" ht="15" customHeight="1">
      <c r="A9" s="1654"/>
      <c r="B9" s="1210" t="s">
        <v>924</v>
      </c>
      <c r="C9" s="1003">
        <v>45</v>
      </c>
      <c r="D9" s="348" t="s">
        <v>114</v>
      </c>
      <c r="E9" s="987">
        <v>12.26</v>
      </c>
      <c r="F9" s="348" t="s">
        <v>114</v>
      </c>
      <c r="G9" s="343" t="s">
        <v>925</v>
      </c>
      <c r="H9" s="344" t="s">
        <v>918</v>
      </c>
      <c r="I9" s="343">
        <v>197</v>
      </c>
      <c r="J9" s="1001" t="s">
        <v>114</v>
      </c>
      <c r="K9" s="800" t="s">
        <v>1349</v>
      </c>
      <c r="L9" s="1044"/>
      <c r="N9" s="467">
        <v>1899000</v>
      </c>
      <c r="O9" s="985"/>
      <c r="P9" s="673"/>
      <c r="Q9" s="1041"/>
      <c r="R9" s="1042">
        <f t="shared" si="0"/>
        <v>0</v>
      </c>
      <c r="S9" s="1042">
        <f t="shared" si="1"/>
        <v>0</v>
      </c>
      <c r="T9" s="1043">
        <f t="shared" si="2"/>
        <v>1.5228424999999999</v>
      </c>
      <c r="U9" s="733">
        <v>213</v>
      </c>
      <c r="V9" s="91">
        <v>1025</v>
      </c>
      <c r="W9" s="91">
        <v>1790</v>
      </c>
      <c r="X9" s="91">
        <v>830</v>
      </c>
      <c r="Y9" s="1209"/>
      <c r="Z9" s="1245"/>
    </row>
    <row r="10" spans="1:26" s="75" customFormat="1" ht="15" customHeight="1">
      <c r="A10" s="1654"/>
      <c r="B10" s="1210" t="s">
        <v>926</v>
      </c>
      <c r="C10" s="1003">
        <v>50</v>
      </c>
      <c r="D10" s="348" t="s">
        <v>114</v>
      </c>
      <c r="E10" s="987">
        <v>14.88</v>
      </c>
      <c r="F10" s="348" t="s">
        <v>114</v>
      </c>
      <c r="G10" s="343" t="s">
        <v>927</v>
      </c>
      <c r="H10" s="344" t="s">
        <v>251</v>
      </c>
      <c r="I10" s="343">
        <v>278</v>
      </c>
      <c r="J10" s="1001" t="s">
        <v>114</v>
      </c>
      <c r="K10" s="800" t="s">
        <v>1349</v>
      </c>
      <c r="L10" s="1044"/>
      <c r="N10" s="467">
        <v>2184000</v>
      </c>
      <c r="O10" s="985"/>
      <c r="P10" s="673"/>
      <c r="Q10" s="1041"/>
      <c r="R10" s="1042">
        <f t="shared" si="0"/>
        <v>0</v>
      </c>
      <c r="S10" s="1042">
        <f t="shared" si="1"/>
        <v>0</v>
      </c>
      <c r="T10" s="1043">
        <f t="shared" si="2"/>
        <v>1.9154789999999999</v>
      </c>
      <c r="U10" s="733">
        <v>297</v>
      </c>
      <c r="V10" s="91">
        <v>1305</v>
      </c>
      <c r="W10" s="91">
        <v>1790</v>
      </c>
      <c r="X10" s="91">
        <v>820</v>
      </c>
      <c r="Y10" s="1209"/>
      <c r="Z10" s="1245"/>
    </row>
    <row r="11" spans="1:26" s="75" customFormat="1" ht="15" customHeight="1">
      <c r="A11" s="1654"/>
      <c r="B11" s="1210" t="s">
        <v>928</v>
      </c>
      <c r="C11" s="1003">
        <v>56</v>
      </c>
      <c r="D11" s="348" t="s">
        <v>114</v>
      </c>
      <c r="E11" s="987">
        <v>17.45</v>
      </c>
      <c r="F11" s="348" t="s">
        <v>114</v>
      </c>
      <c r="G11" s="343" t="s">
        <v>929</v>
      </c>
      <c r="H11" s="344" t="s">
        <v>251</v>
      </c>
      <c r="I11" s="343">
        <v>278</v>
      </c>
      <c r="J11" s="1001" t="s">
        <v>114</v>
      </c>
      <c r="K11" s="800" t="s">
        <v>1349</v>
      </c>
      <c r="L11" s="1044"/>
      <c r="N11" s="467">
        <v>2284000</v>
      </c>
      <c r="O11" s="985"/>
      <c r="P11" s="673"/>
      <c r="Q11" s="1041"/>
      <c r="R11" s="1042">
        <f t="shared" si="0"/>
        <v>0</v>
      </c>
      <c r="S11" s="1042">
        <f t="shared" si="1"/>
        <v>0</v>
      </c>
      <c r="T11" s="1043">
        <f t="shared" si="2"/>
        <v>1.9154789999999999</v>
      </c>
      <c r="U11" s="733">
        <v>297</v>
      </c>
      <c r="V11" s="91">
        <v>1305</v>
      </c>
      <c r="W11" s="91">
        <v>1790</v>
      </c>
      <c r="X11" s="91">
        <v>820</v>
      </c>
      <c r="Y11" s="1209"/>
      <c r="Z11" s="1245"/>
    </row>
    <row r="12" spans="1:26" s="75" customFormat="1" ht="15" customHeight="1">
      <c r="A12" s="1654"/>
      <c r="B12" s="1210" t="s">
        <v>930</v>
      </c>
      <c r="C12" s="1003">
        <v>61.5</v>
      </c>
      <c r="D12" s="348" t="s">
        <v>114</v>
      </c>
      <c r="E12" s="987">
        <v>20.23</v>
      </c>
      <c r="F12" s="348" t="s">
        <v>114</v>
      </c>
      <c r="G12" s="343" t="s">
        <v>929</v>
      </c>
      <c r="H12" s="344" t="s">
        <v>251</v>
      </c>
      <c r="I12" s="343">
        <v>278</v>
      </c>
      <c r="J12" s="1001" t="s">
        <v>114</v>
      </c>
      <c r="K12" s="800" t="s">
        <v>1349</v>
      </c>
      <c r="L12" s="1044"/>
      <c r="N12" s="467">
        <v>2470000</v>
      </c>
      <c r="O12" s="985"/>
      <c r="P12" s="673"/>
      <c r="Q12" s="1041"/>
      <c r="R12" s="1042">
        <f t="shared" si="0"/>
        <v>0</v>
      </c>
      <c r="S12" s="1042">
        <f t="shared" si="1"/>
        <v>0</v>
      </c>
      <c r="T12" s="1043">
        <f t="shared" si="2"/>
        <v>1.9154789999999999</v>
      </c>
      <c r="U12" s="733">
        <v>297</v>
      </c>
      <c r="V12" s="91">
        <v>1305</v>
      </c>
      <c r="W12" s="91">
        <v>1790</v>
      </c>
      <c r="X12" s="91">
        <v>820</v>
      </c>
      <c r="Y12" s="1209"/>
      <c r="Z12" s="1245"/>
    </row>
    <row r="13" spans="1:26" s="75" customFormat="1" ht="15" customHeight="1">
      <c r="A13" s="1654"/>
      <c r="B13" s="663" t="s">
        <v>931</v>
      </c>
      <c r="C13" s="1000">
        <v>67</v>
      </c>
      <c r="D13" s="348" t="s">
        <v>114</v>
      </c>
      <c r="E13" s="1001">
        <v>20.68</v>
      </c>
      <c r="F13" s="348" t="s">
        <v>114</v>
      </c>
      <c r="G13" s="36" t="s">
        <v>932</v>
      </c>
      <c r="H13" s="94" t="s">
        <v>933</v>
      </c>
      <c r="I13" s="36">
        <v>338</v>
      </c>
      <c r="J13" s="1001" t="s">
        <v>114</v>
      </c>
      <c r="K13" s="800" t="s">
        <v>1349</v>
      </c>
      <c r="L13" s="1044"/>
      <c r="N13" s="467">
        <v>2686000</v>
      </c>
      <c r="O13" s="985"/>
      <c r="P13" s="673"/>
      <c r="Q13" s="1041"/>
      <c r="R13" s="1042">
        <f t="shared" si="0"/>
        <v>0</v>
      </c>
      <c r="S13" s="1042">
        <f t="shared" si="1"/>
        <v>0</v>
      </c>
      <c r="T13" s="1043">
        <f t="shared" si="2"/>
        <v>2.5086599999999999</v>
      </c>
      <c r="U13" s="733">
        <v>362</v>
      </c>
      <c r="V13" s="91">
        <v>1650</v>
      </c>
      <c r="W13" s="91">
        <v>1810</v>
      </c>
      <c r="X13" s="91">
        <v>840</v>
      </c>
      <c r="Y13" s="1209"/>
      <c r="Z13" s="1245"/>
    </row>
    <row r="14" spans="1:26" s="75" customFormat="1" ht="15" customHeight="1">
      <c r="A14" s="1654"/>
      <c r="B14" s="663" t="s">
        <v>934</v>
      </c>
      <c r="C14" s="1000">
        <v>73</v>
      </c>
      <c r="D14" s="348" t="s">
        <v>114</v>
      </c>
      <c r="E14" s="1001">
        <v>23.4</v>
      </c>
      <c r="F14" s="348" t="s">
        <v>114</v>
      </c>
      <c r="G14" s="36" t="s">
        <v>932</v>
      </c>
      <c r="H14" s="94" t="s">
        <v>933</v>
      </c>
      <c r="I14" s="36">
        <v>338</v>
      </c>
      <c r="J14" s="1001" t="s">
        <v>114</v>
      </c>
      <c r="K14" s="800" t="s">
        <v>1349</v>
      </c>
      <c r="L14" s="1044"/>
      <c r="N14" s="467">
        <v>3140000</v>
      </c>
      <c r="O14" s="985"/>
      <c r="P14" s="673"/>
      <c r="Q14" s="1041"/>
      <c r="R14" s="1042">
        <f t="shared" si="0"/>
        <v>0</v>
      </c>
      <c r="S14" s="1042">
        <f t="shared" si="1"/>
        <v>0</v>
      </c>
      <c r="T14" s="1043">
        <f t="shared" si="2"/>
        <v>2.5086599999999999</v>
      </c>
      <c r="U14" s="733">
        <v>362</v>
      </c>
      <c r="V14" s="91">
        <v>1650</v>
      </c>
      <c r="W14" s="91">
        <v>1810</v>
      </c>
      <c r="X14" s="91">
        <v>840</v>
      </c>
      <c r="Y14" s="1209"/>
      <c r="Z14" s="1245"/>
    </row>
    <row r="15" spans="1:26" s="75" customFormat="1" ht="15" customHeight="1">
      <c r="A15" s="1654"/>
      <c r="B15" s="663" t="s">
        <v>935</v>
      </c>
      <c r="C15" s="1000">
        <v>78.5</v>
      </c>
      <c r="D15" s="348" t="s">
        <v>114</v>
      </c>
      <c r="E15" s="1001">
        <v>26.08</v>
      </c>
      <c r="F15" s="348" t="s">
        <v>114</v>
      </c>
      <c r="G15" s="36" t="s">
        <v>932</v>
      </c>
      <c r="H15" s="94" t="s">
        <v>933</v>
      </c>
      <c r="I15" s="36">
        <v>338</v>
      </c>
      <c r="J15" s="1001" t="s">
        <v>114</v>
      </c>
      <c r="K15" s="800" t="s">
        <v>1349</v>
      </c>
      <c r="L15" s="1044"/>
      <c r="N15" s="467">
        <v>3195000</v>
      </c>
      <c r="O15" s="985"/>
      <c r="P15" s="673"/>
      <c r="Q15" s="1041"/>
      <c r="R15" s="1042">
        <f t="shared" si="0"/>
        <v>0</v>
      </c>
      <c r="S15" s="1042">
        <f t="shared" si="1"/>
        <v>0</v>
      </c>
      <c r="T15" s="1043">
        <f t="shared" si="2"/>
        <v>2.5086599999999999</v>
      </c>
      <c r="U15" s="733">
        <v>362</v>
      </c>
      <c r="V15" s="91">
        <v>1650</v>
      </c>
      <c r="W15" s="91">
        <v>1810</v>
      </c>
      <c r="X15" s="91">
        <v>840</v>
      </c>
      <c r="Y15" s="1209"/>
      <c r="Z15" s="1245"/>
    </row>
    <row r="16" spans="1:26" s="75" customFormat="1" ht="15" customHeight="1" thickBot="1">
      <c r="A16" s="1655"/>
      <c r="B16" s="1211" t="s">
        <v>936</v>
      </c>
      <c r="C16" s="1003">
        <v>85</v>
      </c>
      <c r="D16" s="348" t="s">
        <v>114</v>
      </c>
      <c r="E16" s="987">
        <v>29.51</v>
      </c>
      <c r="F16" s="348" t="s">
        <v>114</v>
      </c>
      <c r="G16" s="343" t="s">
        <v>932</v>
      </c>
      <c r="H16" s="344" t="s">
        <v>933</v>
      </c>
      <c r="I16" s="343">
        <v>338</v>
      </c>
      <c r="J16" s="263" t="s">
        <v>114</v>
      </c>
      <c r="K16" s="846" t="s">
        <v>1349</v>
      </c>
      <c r="L16" s="1045"/>
      <c r="N16" s="1294">
        <v>3453000</v>
      </c>
      <c r="O16" s="985"/>
      <c r="P16" s="673"/>
      <c r="Q16" s="1041"/>
      <c r="R16" s="1042">
        <f t="shared" si="0"/>
        <v>0</v>
      </c>
      <c r="S16" s="1042">
        <f t="shared" si="1"/>
        <v>0</v>
      </c>
      <c r="T16" s="1043">
        <f t="shared" si="2"/>
        <v>2.5086599999999999</v>
      </c>
      <c r="U16" s="733">
        <v>362</v>
      </c>
      <c r="V16" s="91">
        <v>1650</v>
      </c>
      <c r="W16" s="91">
        <v>1810</v>
      </c>
      <c r="X16" s="91">
        <v>840</v>
      </c>
      <c r="Y16" s="1209"/>
      <c r="Z16" s="1245"/>
    </row>
    <row r="17" spans="1:26" ht="18" customHeight="1" thickBot="1">
      <c r="A17" s="1447" t="s">
        <v>964</v>
      </c>
      <c r="B17" s="1448"/>
      <c r="C17" s="1448"/>
      <c r="D17" s="1448"/>
      <c r="E17" s="1448"/>
      <c r="F17" s="1448"/>
      <c r="G17" s="1448"/>
      <c r="H17" s="1448"/>
      <c r="I17" s="1448"/>
      <c r="J17" s="1448"/>
      <c r="K17" s="1448"/>
      <c r="L17" s="1449"/>
      <c r="N17" s="729"/>
      <c r="O17" s="606" t="s">
        <v>467</v>
      </c>
      <c r="P17" s="673"/>
      <c r="R17" s="92"/>
      <c r="Y17" s="1209"/>
      <c r="Z17" s="1245"/>
    </row>
    <row r="18" spans="1:26" ht="26.45" customHeight="1" thickBot="1">
      <c r="A18" s="1289" t="s">
        <v>1014</v>
      </c>
      <c r="B18" s="1657" t="s">
        <v>640</v>
      </c>
      <c r="C18" s="1657"/>
      <c r="D18" s="1657"/>
      <c r="E18" s="1657"/>
      <c r="F18" s="1657"/>
      <c r="G18" s="1290" t="s">
        <v>348</v>
      </c>
      <c r="H18" s="1146" t="s">
        <v>965</v>
      </c>
      <c r="I18" s="1291">
        <v>8.4</v>
      </c>
      <c r="J18" s="1287" t="s">
        <v>114</v>
      </c>
      <c r="K18" s="1292" t="s">
        <v>1349</v>
      </c>
      <c r="L18" s="1293"/>
      <c r="N18" s="1288">
        <v>90000</v>
      </c>
      <c r="O18" s="660"/>
      <c r="P18" s="673"/>
      <c r="Q18" s="664"/>
      <c r="R18" s="116">
        <f>IF(OR(T18="",L18=""),0,L18*T18)</f>
        <v>0</v>
      </c>
      <c r="S18" s="116">
        <f>IF(OR(U18="",L18=""),0,L18*U18)</f>
        <v>0</v>
      </c>
      <c r="T18" s="259">
        <f>(V18/1000)*(W18/1000)*(X18/1000)</f>
        <v>4.9391999999999991E-2</v>
      </c>
      <c r="U18" s="88">
        <v>11.4</v>
      </c>
      <c r="V18" s="92">
        <v>420</v>
      </c>
      <c r="W18" s="92">
        <v>240</v>
      </c>
      <c r="X18" s="92">
        <v>490</v>
      </c>
      <c r="Y18" s="1209"/>
      <c r="Z18" s="1245"/>
    </row>
    <row r="19" spans="1:26" ht="28.5" customHeight="1" thickBot="1">
      <c r="A19" s="1447" t="s">
        <v>964</v>
      </c>
      <c r="B19" s="1448"/>
      <c r="C19" s="1448"/>
      <c r="D19" s="1448"/>
      <c r="E19" s="1448"/>
      <c r="F19" s="1448"/>
      <c r="G19" s="1448"/>
      <c r="H19" s="1448"/>
      <c r="I19" s="1448"/>
      <c r="J19" s="1448"/>
      <c r="K19" s="1448"/>
      <c r="L19" s="1449"/>
      <c r="N19" s="729"/>
      <c r="O19" s="973"/>
      <c r="P19" s="673"/>
      <c r="Q19" s="974"/>
      <c r="R19" s="99"/>
      <c r="S19" s="99"/>
      <c r="T19" s="259"/>
      <c r="U19" s="88"/>
      <c r="V19" s="92"/>
      <c r="W19" s="92"/>
      <c r="X19" s="92"/>
      <c r="Y19" s="1209"/>
      <c r="Z19" s="1245"/>
    </row>
    <row r="20" spans="1:26" s="975" customFormat="1" ht="28.5" customHeight="1">
      <c r="A20" s="669" t="s">
        <v>1181</v>
      </c>
      <c r="B20" s="1516" t="s">
        <v>1338</v>
      </c>
      <c r="C20" s="1516"/>
      <c r="D20" s="1516"/>
      <c r="E20" s="1516"/>
      <c r="F20" s="1516"/>
      <c r="G20" s="494" t="s">
        <v>1335</v>
      </c>
      <c r="H20" s="670" t="s">
        <v>1336</v>
      </c>
      <c r="I20" s="494">
        <v>5.7</v>
      </c>
      <c r="J20" s="262" t="s">
        <v>114</v>
      </c>
      <c r="K20" s="865" t="s">
        <v>1349</v>
      </c>
      <c r="L20" s="1341"/>
      <c r="N20" s="1183">
        <v>90000</v>
      </c>
      <c r="O20" s="510"/>
      <c r="P20" s="673"/>
      <c r="Q20" s="1041"/>
      <c r="R20" s="1042">
        <f t="shared" ref="R20:R25" si="3">IF(OR(T20="",L20=""),0,L20*T20)</f>
        <v>0</v>
      </c>
      <c r="S20" s="1042">
        <f t="shared" ref="S20:S25" si="4">IF(OR(U20="",L20=""),0,L20*U20)</f>
        <v>0</v>
      </c>
      <c r="T20" s="1043">
        <f t="shared" ref="T20:T25" si="5">(V20/1000)*(W20/1000)*(X20/1000)</f>
        <v>4.4197999999999994E-2</v>
      </c>
      <c r="U20" s="733">
        <v>8.6</v>
      </c>
      <c r="V20" s="91">
        <v>440</v>
      </c>
      <c r="W20" s="91">
        <v>490</v>
      </c>
      <c r="X20" s="91">
        <v>205</v>
      </c>
      <c r="Y20" s="1209"/>
      <c r="Z20" s="1245"/>
    </row>
    <row r="21" spans="1:26" s="975" customFormat="1" ht="28.5" customHeight="1">
      <c r="A21" s="671" t="s">
        <v>1182</v>
      </c>
      <c r="B21" s="1517" t="s">
        <v>641</v>
      </c>
      <c r="C21" s="1517"/>
      <c r="D21" s="1517"/>
      <c r="E21" s="1517"/>
      <c r="F21" s="1517"/>
      <c r="G21" s="37" t="s">
        <v>1335</v>
      </c>
      <c r="H21" s="1327" t="s">
        <v>1336</v>
      </c>
      <c r="I21" s="37">
        <v>5.7</v>
      </c>
      <c r="J21" s="1331" t="s">
        <v>114</v>
      </c>
      <c r="K21" s="929" t="s">
        <v>1349</v>
      </c>
      <c r="L21" s="1342"/>
      <c r="N21" s="467">
        <v>100000</v>
      </c>
      <c r="O21" s="510"/>
      <c r="P21" s="673"/>
      <c r="Q21" s="1041"/>
      <c r="R21" s="1042">
        <f t="shared" si="3"/>
        <v>0</v>
      </c>
      <c r="S21" s="1042">
        <f t="shared" si="4"/>
        <v>0</v>
      </c>
      <c r="T21" s="1043">
        <f t="shared" si="5"/>
        <v>4.4197999999999994E-2</v>
      </c>
      <c r="U21" s="733">
        <v>8.6</v>
      </c>
      <c r="V21" s="91">
        <v>440</v>
      </c>
      <c r="W21" s="91">
        <v>490</v>
      </c>
      <c r="X21" s="91">
        <v>205</v>
      </c>
      <c r="Y21" s="1209"/>
      <c r="Z21" s="1245"/>
    </row>
    <row r="22" spans="1:26" s="975" customFormat="1" ht="28.5" customHeight="1">
      <c r="A22" s="671" t="s">
        <v>1183</v>
      </c>
      <c r="B22" s="1517" t="s">
        <v>642</v>
      </c>
      <c r="C22" s="1517"/>
      <c r="D22" s="1517"/>
      <c r="E22" s="1517"/>
      <c r="F22" s="1517"/>
      <c r="G22" s="37" t="s">
        <v>1335</v>
      </c>
      <c r="H22" s="1327" t="s">
        <v>1336</v>
      </c>
      <c r="I22" s="37">
        <v>5.7</v>
      </c>
      <c r="J22" s="1331" t="s">
        <v>114</v>
      </c>
      <c r="K22" s="929" t="s">
        <v>1349</v>
      </c>
      <c r="L22" s="1342"/>
      <c r="N22" s="467">
        <v>114000</v>
      </c>
      <c r="O22" s="510"/>
      <c r="P22" s="673"/>
      <c r="Q22" s="1041"/>
      <c r="R22" s="1042">
        <f t="shared" si="3"/>
        <v>0</v>
      </c>
      <c r="S22" s="1042">
        <f t="shared" si="4"/>
        <v>0</v>
      </c>
      <c r="T22" s="1043">
        <f t="shared" si="5"/>
        <v>4.4197999999999994E-2</v>
      </c>
      <c r="U22" s="733">
        <v>8.8000000000000007</v>
      </c>
      <c r="V22" s="91">
        <v>440</v>
      </c>
      <c r="W22" s="91">
        <v>490</v>
      </c>
      <c r="X22" s="91">
        <v>205</v>
      </c>
      <c r="Y22" s="1209"/>
      <c r="Z22" s="1245"/>
    </row>
    <row r="23" spans="1:26" s="975" customFormat="1" ht="28.5" customHeight="1">
      <c r="A23" s="1343" t="s">
        <v>1184</v>
      </c>
      <c r="B23" s="1656" t="s">
        <v>643</v>
      </c>
      <c r="C23" s="1656"/>
      <c r="D23" s="1656"/>
      <c r="E23" s="1656"/>
      <c r="F23" s="1656"/>
      <c r="G23" s="704" t="s">
        <v>1335</v>
      </c>
      <c r="H23" s="1295" t="s">
        <v>1336</v>
      </c>
      <c r="I23" s="704">
        <v>5.7</v>
      </c>
      <c r="J23" s="1330" t="s">
        <v>114</v>
      </c>
      <c r="K23" s="972" t="s">
        <v>1349</v>
      </c>
      <c r="L23" s="1344"/>
      <c r="N23" s="1294">
        <v>123000</v>
      </c>
      <c r="O23" s="510"/>
      <c r="P23" s="673"/>
      <c r="Q23" s="1041"/>
      <c r="R23" s="1042">
        <f t="shared" si="3"/>
        <v>0</v>
      </c>
      <c r="S23" s="1042">
        <f t="shared" si="4"/>
        <v>0</v>
      </c>
      <c r="T23" s="1043">
        <f t="shared" si="5"/>
        <v>4.4197999999999994E-2</v>
      </c>
      <c r="U23" s="733">
        <v>8.9</v>
      </c>
      <c r="V23" s="91">
        <v>440</v>
      </c>
      <c r="W23" s="91">
        <v>490</v>
      </c>
      <c r="X23" s="91">
        <v>205</v>
      </c>
      <c r="Y23" s="1209"/>
      <c r="Z23" s="1245"/>
    </row>
    <row r="24" spans="1:26" ht="28.5" customHeight="1">
      <c r="A24" s="671" t="s">
        <v>2096</v>
      </c>
      <c r="B24" s="1517" t="s">
        <v>2095</v>
      </c>
      <c r="C24" s="1517"/>
      <c r="D24" s="1517"/>
      <c r="E24" s="1517"/>
      <c r="F24" s="1517"/>
      <c r="G24" s="37" t="s">
        <v>2107</v>
      </c>
      <c r="H24" s="1327" t="s">
        <v>2108</v>
      </c>
      <c r="I24" s="1327">
        <v>12</v>
      </c>
      <c r="J24" s="1331" t="s">
        <v>114</v>
      </c>
      <c r="K24" s="929" t="s">
        <v>1349</v>
      </c>
      <c r="L24" s="666"/>
      <c r="N24" s="1294">
        <v>170000</v>
      </c>
      <c r="O24" s="1329"/>
      <c r="P24" s="673"/>
      <c r="Q24" s="664"/>
      <c r="R24" s="116">
        <f t="shared" si="3"/>
        <v>0</v>
      </c>
      <c r="S24" s="116">
        <f t="shared" si="4"/>
        <v>0</v>
      </c>
      <c r="T24" s="259">
        <f t="shared" si="5"/>
        <v>8.2270999999999997E-2</v>
      </c>
      <c r="U24" s="88">
        <v>16</v>
      </c>
      <c r="V24" s="92">
        <v>730</v>
      </c>
      <c r="W24" s="92">
        <v>490</v>
      </c>
      <c r="X24" s="92">
        <v>230</v>
      </c>
      <c r="Y24" s="1209"/>
      <c r="Z24" s="1245"/>
    </row>
    <row r="25" spans="1:26" ht="28.5" customHeight="1" thickBot="1">
      <c r="A25" s="672" t="s">
        <v>2097</v>
      </c>
      <c r="B25" s="1525" t="s">
        <v>2094</v>
      </c>
      <c r="C25" s="1525"/>
      <c r="D25" s="1525"/>
      <c r="E25" s="1525"/>
      <c r="F25" s="1525"/>
      <c r="G25" s="495" t="s">
        <v>2107</v>
      </c>
      <c r="H25" s="1328" t="s">
        <v>2109</v>
      </c>
      <c r="I25" s="1328">
        <v>16</v>
      </c>
      <c r="J25" s="263" t="s">
        <v>114</v>
      </c>
      <c r="K25" s="932" t="s">
        <v>1349</v>
      </c>
      <c r="L25" s="667"/>
      <c r="N25" s="1294">
        <v>230000</v>
      </c>
      <c r="O25" s="1329"/>
      <c r="P25" s="673"/>
      <c r="Q25" s="664"/>
      <c r="R25" s="116">
        <f t="shared" si="3"/>
        <v>0</v>
      </c>
      <c r="S25" s="116">
        <f t="shared" si="4"/>
        <v>0</v>
      </c>
      <c r="T25" s="259">
        <f t="shared" si="5"/>
        <v>8.2270999999999997E-2</v>
      </c>
      <c r="U25" s="88">
        <v>18</v>
      </c>
      <c r="V25" s="92">
        <v>730</v>
      </c>
      <c r="W25" s="92">
        <v>490</v>
      </c>
      <c r="X25" s="92">
        <v>230</v>
      </c>
      <c r="Y25" s="1209"/>
      <c r="Z25" s="1245"/>
    </row>
    <row r="26" spans="1:26" ht="18" customHeight="1" thickBot="1">
      <c r="A26" s="1473" t="s">
        <v>964</v>
      </c>
      <c r="B26" s="1474"/>
      <c r="C26" s="1474"/>
      <c r="D26" s="1474"/>
      <c r="E26" s="1474"/>
      <c r="F26" s="1474"/>
      <c r="G26" s="1474"/>
      <c r="H26" s="1474"/>
      <c r="I26" s="1474"/>
      <c r="J26" s="1474"/>
      <c r="K26" s="1474"/>
      <c r="L26" s="1475"/>
      <c r="N26" s="729"/>
      <c r="O26" s="192"/>
      <c r="P26" s="673"/>
      <c r="R26" s="92"/>
      <c r="Y26" s="1209"/>
      <c r="Z26" s="1245"/>
    </row>
    <row r="27" spans="1:26" ht="26.45" customHeight="1">
      <c r="A27" s="669" t="s">
        <v>1331</v>
      </c>
      <c r="B27" s="1516" t="s">
        <v>1338</v>
      </c>
      <c r="C27" s="1516"/>
      <c r="D27" s="1516"/>
      <c r="E27" s="1516"/>
      <c r="F27" s="1516"/>
      <c r="G27" s="494" t="s">
        <v>1335</v>
      </c>
      <c r="H27" s="670" t="s">
        <v>1336</v>
      </c>
      <c r="I27" s="1326">
        <v>5.7</v>
      </c>
      <c r="J27" s="262" t="s">
        <v>114</v>
      </c>
      <c r="K27" s="865" t="s">
        <v>1349</v>
      </c>
      <c r="L27" s="665"/>
      <c r="N27" s="1183">
        <v>90000</v>
      </c>
      <c r="O27" s="787"/>
      <c r="P27" s="673"/>
      <c r="Q27" s="664"/>
      <c r="R27" s="116">
        <f>IF(OR(T27="",L27=""),0,L27*T27)</f>
        <v>0</v>
      </c>
      <c r="S27" s="116">
        <f>IF(OR(U27="",L27=""),0,L27*U27)</f>
        <v>0</v>
      </c>
      <c r="T27" s="259">
        <f>(V27/1000)*(W27/1000)*(X27/1000)</f>
        <v>4.4197999999999994E-2</v>
      </c>
      <c r="U27" s="88">
        <v>8.3000000000000007</v>
      </c>
      <c r="V27" s="92">
        <v>440</v>
      </c>
      <c r="W27" s="92">
        <v>490</v>
      </c>
      <c r="X27" s="92">
        <v>205</v>
      </c>
      <c r="Y27" s="1209"/>
      <c r="Z27" s="1245"/>
    </row>
    <row r="28" spans="1:26" ht="25.9" customHeight="1">
      <c r="A28" s="671" t="s">
        <v>1332</v>
      </c>
      <c r="B28" s="1517" t="s">
        <v>641</v>
      </c>
      <c r="C28" s="1517"/>
      <c r="D28" s="1517"/>
      <c r="E28" s="1517"/>
      <c r="F28" s="1517"/>
      <c r="G28" s="37" t="s">
        <v>1335</v>
      </c>
      <c r="H28" s="1327" t="s">
        <v>1336</v>
      </c>
      <c r="I28" s="1327">
        <v>5.7</v>
      </c>
      <c r="J28" s="1331" t="s">
        <v>114</v>
      </c>
      <c r="K28" s="929" t="s">
        <v>1349</v>
      </c>
      <c r="L28" s="666"/>
      <c r="N28" s="467">
        <v>100000</v>
      </c>
      <c r="O28" s="787"/>
      <c r="P28" s="673"/>
      <c r="Q28" s="664"/>
      <c r="R28" s="116">
        <f>IF(OR(T28="",L28=""),0,L28*T28)</f>
        <v>0</v>
      </c>
      <c r="S28" s="116">
        <f>IF(OR(U28="",L28=""),0,L28*U28)</f>
        <v>0</v>
      </c>
      <c r="T28" s="259">
        <f>(V28/1000)*(W28/1000)*(X28/1000)</f>
        <v>4.4197999999999994E-2</v>
      </c>
      <c r="U28" s="88">
        <v>8.3000000000000007</v>
      </c>
      <c r="V28" s="92">
        <v>440</v>
      </c>
      <c r="W28" s="92">
        <v>490</v>
      </c>
      <c r="X28" s="92">
        <v>205</v>
      </c>
      <c r="Y28" s="1209"/>
      <c r="Z28" s="1245"/>
    </row>
    <row r="29" spans="1:26" ht="24.4" customHeight="1">
      <c r="A29" s="671" t="s">
        <v>1333</v>
      </c>
      <c r="B29" s="1517" t="s">
        <v>642</v>
      </c>
      <c r="C29" s="1517"/>
      <c r="D29" s="1517"/>
      <c r="E29" s="1517"/>
      <c r="F29" s="1517"/>
      <c r="G29" s="37" t="s">
        <v>1335</v>
      </c>
      <c r="H29" s="1327" t="s">
        <v>1336</v>
      </c>
      <c r="I29" s="1327">
        <v>5.7</v>
      </c>
      <c r="J29" s="1331" t="s">
        <v>114</v>
      </c>
      <c r="K29" s="929" t="s">
        <v>1349</v>
      </c>
      <c r="L29" s="666"/>
      <c r="N29" s="467">
        <v>114000</v>
      </c>
      <c r="O29" s="787"/>
      <c r="P29" s="673"/>
      <c r="Q29" s="664"/>
      <c r="R29" s="116">
        <f>IF(OR(T29="",L29=""),0,L29*T29)</f>
        <v>0</v>
      </c>
      <c r="S29" s="116">
        <f>IF(OR(U29="",L29=""),0,L29*U29)</f>
        <v>0</v>
      </c>
      <c r="T29" s="259">
        <f>(V29/1000)*(W29/1000)*(X29/1000)</f>
        <v>4.4197999999999994E-2</v>
      </c>
      <c r="U29" s="88">
        <v>8.3000000000000007</v>
      </c>
      <c r="V29" s="92">
        <v>440</v>
      </c>
      <c r="W29" s="92">
        <v>490</v>
      </c>
      <c r="X29" s="92">
        <v>205</v>
      </c>
      <c r="Y29" s="1209"/>
      <c r="Z29" s="1245"/>
    </row>
    <row r="30" spans="1:26" ht="28.5" customHeight="1" thickBot="1">
      <c r="A30" s="671" t="s">
        <v>1334</v>
      </c>
      <c r="B30" s="1517" t="s">
        <v>643</v>
      </c>
      <c r="C30" s="1517"/>
      <c r="D30" s="1517"/>
      <c r="E30" s="1517"/>
      <c r="F30" s="1517"/>
      <c r="G30" s="37" t="s">
        <v>1335</v>
      </c>
      <c r="H30" s="1327" t="s">
        <v>1336</v>
      </c>
      <c r="I30" s="1327">
        <v>5.7</v>
      </c>
      <c r="J30" s="1331" t="s">
        <v>114</v>
      </c>
      <c r="K30" s="929" t="s">
        <v>1349</v>
      </c>
      <c r="L30" s="666"/>
      <c r="N30" s="1294">
        <v>123000</v>
      </c>
      <c r="O30" s="787"/>
      <c r="P30" s="673"/>
      <c r="Q30" s="664"/>
      <c r="R30" s="116">
        <f>IF(OR(T30="",L30=""),0,L30*T30)</f>
        <v>0</v>
      </c>
      <c r="S30" s="116">
        <f>IF(OR(U30="",L30=""),0,L30*U30)</f>
        <v>0</v>
      </c>
      <c r="T30" s="259">
        <f>(V30/1000)*(W30/1000)*(X30/1000)</f>
        <v>4.4197999999999994E-2</v>
      </c>
      <c r="U30" s="88">
        <v>8.3000000000000007</v>
      </c>
      <c r="V30" s="92">
        <v>440</v>
      </c>
      <c r="W30" s="92">
        <v>490</v>
      </c>
      <c r="X30" s="92">
        <v>205</v>
      </c>
      <c r="Y30" s="1209"/>
      <c r="Z30" s="1245"/>
    </row>
    <row r="31" spans="1:26" ht="26.45" customHeight="1" thickBot="1">
      <c r="A31" s="1628" t="s">
        <v>966</v>
      </c>
      <c r="B31" s="1629"/>
      <c r="C31" s="1629"/>
      <c r="D31" s="1629"/>
      <c r="E31" s="1629"/>
      <c r="F31" s="1629"/>
      <c r="G31" s="1629"/>
      <c r="H31" s="1629"/>
      <c r="I31" s="1629"/>
      <c r="J31" s="1629"/>
      <c r="K31" s="1629"/>
      <c r="L31" s="1630"/>
      <c r="N31" s="729"/>
      <c r="O31" s="192"/>
      <c r="P31" s="673"/>
      <c r="R31" s="92"/>
      <c r="Y31" s="1209"/>
      <c r="Z31" s="1245"/>
    </row>
    <row r="32" spans="1:26" ht="15" customHeight="1">
      <c r="A32" s="156" t="s">
        <v>846</v>
      </c>
      <c r="B32" s="1631" t="s">
        <v>847</v>
      </c>
      <c r="C32" s="1631"/>
      <c r="D32" s="1631"/>
      <c r="E32" s="1631"/>
      <c r="F32" s="1631"/>
      <c r="G32" s="1631"/>
      <c r="H32" s="1631"/>
      <c r="I32" s="355">
        <v>0.2</v>
      </c>
      <c r="J32" s="262" t="s">
        <v>114</v>
      </c>
      <c r="K32" s="845" t="s">
        <v>1349</v>
      </c>
      <c r="L32" s="665"/>
      <c r="N32" s="1183">
        <v>9000</v>
      </c>
      <c r="O32" s="660"/>
      <c r="P32" s="673"/>
      <c r="Q32" s="664"/>
      <c r="R32" s="116">
        <f>IF(OR(T32="",L32=""),0,L32*T32)</f>
        <v>0</v>
      </c>
      <c r="S32" s="116">
        <f>IF(OR(U32="",L32=""),0,L32*U32)</f>
        <v>0</v>
      </c>
      <c r="T32" s="259">
        <f>(V32/1000)*(W32/1000)*(X32/1000)</f>
        <v>0</v>
      </c>
      <c r="U32" s="88"/>
      <c r="V32" s="92"/>
      <c r="W32" s="92"/>
      <c r="X32" s="92"/>
      <c r="Y32" s="1209"/>
      <c r="Z32" s="1245"/>
    </row>
    <row r="33" spans="1:26" ht="15" customHeight="1">
      <c r="A33" s="58" t="s">
        <v>848</v>
      </c>
      <c r="B33" s="1632" t="s">
        <v>849</v>
      </c>
      <c r="C33" s="1632"/>
      <c r="D33" s="1632"/>
      <c r="E33" s="1632"/>
      <c r="F33" s="1632"/>
      <c r="G33" s="1632"/>
      <c r="H33" s="1632"/>
      <c r="I33" s="831">
        <v>0.4</v>
      </c>
      <c r="J33" s="832" t="s">
        <v>114</v>
      </c>
      <c r="K33" s="800" t="s">
        <v>1349</v>
      </c>
      <c r="L33" s="666"/>
      <c r="N33" s="467">
        <v>15000</v>
      </c>
      <c r="O33" s="660"/>
      <c r="P33" s="673"/>
      <c r="Q33" s="664"/>
      <c r="R33" s="116">
        <f>IF(OR(T33="",L33=""),0,L33*T33)</f>
        <v>0</v>
      </c>
      <c r="S33" s="116">
        <f>IF(OR(U33="",L33=""),0,L33*U33)</f>
        <v>0</v>
      </c>
      <c r="T33" s="259">
        <f>(V33/1000)*(W33/1000)*(X33/1000)</f>
        <v>0</v>
      </c>
      <c r="U33" s="88"/>
      <c r="V33" s="92"/>
      <c r="W33" s="92"/>
      <c r="X33" s="92"/>
      <c r="Y33" s="1209"/>
      <c r="Z33" s="1245"/>
    </row>
    <row r="34" spans="1:26" ht="15" customHeight="1">
      <c r="A34" s="58" t="s">
        <v>850</v>
      </c>
      <c r="B34" s="1632" t="s">
        <v>851</v>
      </c>
      <c r="C34" s="1632"/>
      <c r="D34" s="1632"/>
      <c r="E34" s="1632"/>
      <c r="F34" s="1632"/>
      <c r="G34" s="1632"/>
      <c r="H34" s="1632"/>
      <c r="I34" s="831">
        <v>0.5</v>
      </c>
      <c r="J34" s="832" t="s">
        <v>114</v>
      </c>
      <c r="K34" s="800" t="s">
        <v>1349</v>
      </c>
      <c r="L34" s="666"/>
      <c r="N34" s="467">
        <v>21000</v>
      </c>
      <c r="O34" s="660"/>
      <c r="P34" s="673"/>
      <c r="Q34" s="664"/>
      <c r="R34" s="116">
        <f>IF(OR(T34="",L34=""),0,L34*T34)</f>
        <v>0</v>
      </c>
      <c r="S34" s="116">
        <f>IF(OR(U34="",L34=""),0,L34*U34)</f>
        <v>0</v>
      </c>
      <c r="T34" s="259">
        <f>(V34/1000)*(W34/1000)*(X34/1000)</f>
        <v>0</v>
      </c>
      <c r="U34" s="88"/>
      <c r="V34" s="92"/>
      <c r="W34" s="92"/>
      <c r="X34" s="92"/>
      <c r="Y34" s="1209"/>
      <c r="Z34" s="1245"/>
    </row>
    <row r="35" spans="1:26" ht="15" customHeight="1" thickBot="1">
      <c r="A35" s="157" t="s">
        <v>852</v>
      </c>
      <c r="B35" s="1627" t="s">
        <v>853</v>
      </c>
      <c r="C35" s="1627"/>
      <c r="D35" s="1627"/>
      <c r="E35" s="1627"/>
      <c r="F35" s="1627"/>
      <c r="G35" s="1627"/>
      <c r="H35" s="1627"/>
      <c r="I35" s="349">
        <v>0.7</v>
      </c>
      <c r="J35" s="263" t="s">
        <v>114</v>
      </c>
      <c r="K35" s="846" t="s">
        <v>1349</v>
      </c>
      <c r="L35" s="667"/>
      <c r="N35" s="1294">
        <v>23000</v>
      </c>
      <c r="O35" s="660"/>
      <c r="P35" s="673"/>
      <c r="Q35" s="664"/>
      <c r="R35" s="116">
        <f>IF(OR(T35="",L35=""),0,L35*T35)</f>
        <v>0</v>
      </c>
      <c r="S35" s="116">
        <f>IF(OR(U35="",L35=""),0,L35*U35)</f>
        <v>0</v>
      </c>
      <c r="T35" s="259">
        <f>(V35/1000)*(W35/1000)*(X35/1000)</f>
        <v>0</v>
      </c>
      <c r="U35" s="88"/>
      <c r="V35" s="92"/>
      <c r="W35" s="92"/>
      <c r="X35" s="92"/>
      <c r="Y35" s="1209"/>
      <c r="Z35" s="1245"/>
    </row>
    <row r="36" spans="1:26" ht="18.399999999999999" customHeight="1" thickBot="1">
      <c r="A36" s="1628" t="s">
        <v>967</v>
      </c>
      <c r="B36" s="1629"/>
      <c r="C36" s="1629"/>
      <c r="D36" s="1629"/>
      <c r="E36" s="1629"/>
      <c r="F36" s="1629"/>
      <c r="G36" s="1629"/>
      <c r="H36" s="1629"/>
      <c r="I36" s="1629"/>
      <c r="J36" s="1629"/>
      <c r="K36" s="1629"/>
      <c r="L36" s="1630"/>
      <c r="N36" s="729"/>
      <c r="O36" s="192"/>
      <c r="P36" s="673"/>
      <c r="R36" s="92"/>
      <c r="Y36" s="1209"/>
      <c r="Z36" s="1245"/>
    </row>
    <row r="37" spans="1:26" ht="15" customHeight="1">
      <c r="A37" s="156" t="s">
        <v>379</v>
      </c>
      <c r="B37" s="1631" t="s">
        <v>968</v>
      </c>
      <c r="C37" s="1631"/>
      <c r="D37" s="1631"/>
      <c r="E37" s="1631"/>
      <c r="F37" s="1631"/>
      <c r="G37" s="1631"/>
      <c r="H37" s="1631"/>
      <c r="I37" s="355">
        <v>0.48</v>
      </c>
      <c r="J37" s="262" t="s">
        <v>114</v>
      </c>
      <c r="K37" s="845" t="s">
        <v>1349</v>
      </c>
      <c r="L37" s="665"/>
      <c r="N37" s="1183">
        <v>14000</v>
      </c>
      <c r="O37" s="660"/>
      <c r="P37" s="673"/>
      <c r="Q37" s="664"/>
      <c r="R37" s="116">
        <f t="shared" ref="R37:R42" si="6">IF(OR(T37="",L37=""),0,L37*T37)</f>
        <v>0</v>
      </c>
      <c r="S37" s="116">
        <f t="shared" ref="S37:S42" si="7">IF(OR(U37="",L37=""),0,L37*U37)</f>
        <v>0</v>
      </c>
      <c r="T37" s="259">
        <f t="shared" ref="T37:T42" si="8">(V37/1000)*(W37/1000)*(X37/1000)</f>
        <v>1.1475000000000001E-3</v>
      </c>
      <c r="U37" s="34">
        <v>0.28000000000000003</v>
      </c>
      <c r="V37" s="34">
        <v>255</v>
      </c>
      <c r="W37" s="34">
        <v>50</v>
      </c>
      <c r="X37" s="34">
        <v>90</v>
      </c>
      <c r="Y37" s="1209"/>
      <c r="Z37" s="1245"/>
    </row>
    <row r="38" spans="1:26" ht="15" customHeight="1">
      <c r="A38" s="58" t="s">
        <v>380</v>
      </c>
      <c r="B38" s="1632" t="s">
        <v>968</v>
      </c>
      <c r="C38" s="1632"/>
      <c r="D38" s="1632"/>
      <c r="E38" s="1632"/>
      <c r="F38" s="1632"/>
      <c r="G38" s="1632"/>
      <c r="H38" s="1632"/>
      <c r="I38" s="831">
        <v>0.4</v>
      </c>
      <c r="J38" s="832" t="s">
        <v>114</v>
      </c>
      <c r="K38" s="800" t="s">
        <v>1349</v>
      </c>
      <c r="L38" s="666"/>
      <c r="N38" s="467">
        <v>18000</v>
      </c>
      <c r="O38" s="660"/>
      <c r="P38" s="673"/>
      <c r="Q38" s="664"/>
      <c r="R38" s="116">
        <f t="shared" si="6"/>
        <v>0</v>
      </c>
      <c r="S38" s="116">
        <f t="shared" si="7"/>
        <v>0</v>
      </c>
      <c r="T38" s="259">
        <f t="shared" si="8"/>
        <v>3.045E-3</v>
      </c>
      <c r="U38" s="34">
        <v>0.6</v>
      </c>
      <c r="V38" s="34">
        <v>290</v>
      </c>
      <c r="W38" s="34">
        <v>105</v>
      </c>
      <c r="X38" s="34">
        <v>100</v>
      </c>
      <c r="Y38" s="1209"/>
      <c r="Z38" s="1245"/>
    </row>
    <row r="39" spans="1:26" ht="15" customHeight="1">
      <c r="A39" s="58" t="s">
        <v>381</v>
      </c>
      <c r="B39" s="1632" t="s">
        <v>968</v>
      </c>
      <c r="C39" s="1632"/>
      <c r="D39" s="1632"/>
      <c r="E39" s="1632"/>
      <c r="F39" s="1632"/>
      <c r="G39" s="1632"/>
      <c r="H39" s="1632"/>
      <c r="I39" s="831">
        <v>0.87</v>
      </c>
      <c r="J39" s="832" t="s">
        <v>114</v>
      </c>
      <c r="K39" s="800" t="s">
        <v>1349</v>
      </c>
      <c r="L39" s="666"/>
      <c r="N39" s="467">
        <v>31000</v>
      </c>
      <c r="O39" s="660"/>
      <c r="P39" s="673"/>
      <c r="Q39" s="664"/>
      <c r="R39" s="116">
        <f t="shared" si="6"/>
        <v>0</v>
      </c>
      <c r="S39" s="116">
        <f t="shared" si="7"/>
        <v>0</v>
      </c>
      <c r="T39" s="259">
        <f t="shared" si="8"/>
        <v>2.7125000000000001E-3</v>
      </c>
      <c r="U39" s="34">
        <v>0.67</v>
      </c>
      <c r="V39" s="34">
        <v>310</v>
      </c>
      <c r="W39" s="34">
        <v>70</v>
      </c>
      <c r="X39" s="34">
        <v>125</v>
      </c>
      <c r="Y39" s="1209"/>
      <c r="Z39" s="1245"/>
    </row>
    <row r="40" spans="1:26" ht="15" customHeight="1">
      <c r="A40" s="58" t="s">
        <v>385</v>
      </c>
      <c r="B40" s="1632" t="s">
        <v>968</v>
      </c>
      <c r="C40" s="1632"/>
      <c r="D40" s="1632"/>
      <c r="E40" s="1632"/>
      <c r="F40" s="1632"/>
      <c r="G40" s="1632"/>
      <c r="H40" s="1632"/>
      <c r="I40" s="831">
        <v>1.1000000000000001</v>
      </c>
      <c r="J40" s="832" t="s">
        <v>114</v>
      </c>
      <c r="K40" s="800" t="s">
        <v>1349</v>
      </c>
      <c r="L40" s="666"/>
      <c r="N40" s="467">
        <v>48000</v>
      </c>
      <c r="O40" s="660"/>
      <c r="P40" s="673"/>
      <c r="Q40" s="664"/>
      <c r="R40" s="116">
        <f t="shared" si="6"/>
        <v>0</v>
      </c>
      <c r="S40" s="116">
        <f t="shared" si="7"/>
        <v>0</v>
      </c>
      <c r="T40" s="259">
        <f t="shared" si="8"/>
        <v>1.0710000000000001E-2</v>
      </c>
      <c r="U40" s="34">
        <v>1.5</v>
      </c>
      <c r="V40" s="34">
        <v>350</v>
      </c>
      <c r="W40" s="34">
        <v>180</v>
      </c>
      <c r="X40" s="34">
        <v>170</v>
      </c>
      <c r="Y40" s="1209"/>
      <c r="Z40" s="1245"/>
    </row>
    <row r="41" spans="1:26" ht="15" customHeight="1">
      <c r="A41" s="58" t="s">
        <v>386</v>
      </c>
      <c r="B41" s="1632" t="s">
        <v>968</v>
      </c>
      <c r="C41" s="1632"/>
      <c r="D41" s="1632"/>
      <c r="E41" s="1632"/>
      <c r="F41" s="1632"/>
      <c r="G41" s="1632"/>
      <c r="H41" s="1632"/>
      <c r="I41" s="831">
        <v>1.6</v>
      </c>
      <c r="J41" s="832" t="s">
        <v>114</v>
      </c>
      <c r="K41" s="800" t="s">
        <v>1349</v>
      </c>
      <c r="L41" s="666"/>
      <c r="N41" s="467">
        <v>51000</v>
      </c>
      <c r="O41" s="660"/>
      <c r="P41" s="673"/>
      <c r="Q41" s="664"/>
      <c r="R41" s="116">
        <f t="shared" si="6"/>
        <v>0</v>
      </c>
      <c r="S41" s="116">
        <f t="shared" si="7"/>
        <v>0</v>
      </c>
      <c r="T41" s="259">
        <f t="shared" si="8"/>
        <v>0</v>
      </c>
      <c r="U41" s="34"/>
      <c r="V41" s="34"/>
      <c r="W41" s="34"/>
      <c r="X41" s="34"/>
      <c r="Y41" s="1209"/>
      <c r="Z41" s="1245"/>
    </row>
    <row r="42" spans="1:26" ht="15" customHeight="1" thickBot="1">
      <c r="A42" s="157" t="s">
        <v>562</v>
      </c>
      <c r="B42" s="1627" t="s">
        <v>968</v>
      </c>
      <c r="C42" s="1627"/>
      <c r="D42" s="1627"/>
      <c r="E42" s="1627"/>
      <c r="F42" s="1627"/>
      <c r="G42" s="1627"/>
      <c r="H42" s="1627"/>
      <c r="I42" s="349">
        <v>2.5</v>
      </c>
      <c r="J42" s="263" t="s">
        <v>114</v>
      </c>
      <c r="K42" s="846" t="s">
        <v>1349</v>
      </c>
      <c r="L42" s="667"/>
      <c r="N42" s="467">
        <v>64000</v>
      </c>
      <c r="O42" s="660"/>
      <c r="P42" s="673"/>
      <c r="Q42" s="664"/>
      <c r="R42" s="116">
        <f t="shared" si="6"/>
        <v>0</v>
      </c>
      <c r="S42" s="116">
        <f t="shared" si="7"/>
        <v>0</v>
      </c>
      <c r="T42" s="259">
        <f t="shared" si="8"/>
        <v>2.2873500000000001E-2</v>
      </c>
      <c r="U42" s="34">
        <v>3.1</v>
      </c>
      <c r="V42" s="34">
        <v>390</v>
      </c>
      <c r="W42" s="34">
        <v>230</v>
      </c>
      <c r="X42" s="34">
        <v>255</v>
      </c>
      <c r="Y42" s="1209"/>
      <c r="Z42" s="1245"/>
    </row>
    <row r="43" spans="1:26" ht="21" customHeight="1" thickBot="1">
      <c r="A43" s="1642" t="s">
        <v>9</v>
      </c>
      <c r="B43" s="1643"/>
      <c r="C43" s="1643"/>
      <c r="D43" s="1643"/>
      <c r="E43" s="1643"/>
      <c r="F43" s="1643"/>
      <c r="G43" s="1643"/>
      <c r="H43" s="1643"/>
      <c r="I43" s="1643"/>
      <c r="J43" s="1643"/>
      <c r="K43" s="1643"/>
      <c r="L43" s="1644"/>
      <c r="N43" s="729"/>
      <c r="O43" s="192"/>
      <c r="P43" s="673"/>
      <c r="R43" s="92"/>
      <c r="Y43" s="1209"/>
      <c r="Z43" s="1245"/>
    </row>
    <row r="44" spans="1:26" ht="20.25" customHeight="1" thickBot="1">
      <c r="A44" s="732" t="s">
        <v>523</v>
      </c>
      <c r="B44" s="731" t="s">
        <v>1086</v>
      </c>
      <c r="C44" s="731"/>
      <c r="D44" s="731"/>
      <c r="E44" s="731"/>
      <c r="F44" s="731"/>
      <c r="G44" s="351" t="s">
        <v>883</v>
      </c>
      <c r="H44" s="731"/>
      <c r="I44" s="727">
        <v>0.2</v>
      </c>
      <c r="J44" s="263" t="s">
        <v>114</v>
      </c>
      <c r="K44" s="800" t="s">
        <v>1349</v>
      </c>
      <c r="L44" s="730"/>
      <c r="N44" s="467">
        <v>106000</v>
      </c>
      <c r="O44" s="726"/>
      <c r="P44" s="673"/>
      <c r="Q44" s="664"/>
      <c r="R44" s="116">
        <f>IF(OR(T44="",L44=""),0,L44*T44)</f>
        <v>0</v>
      </c>
      <c r="S44" s="116">
        <f>IF(OR(U44="",L44=""),0,L44*U44)</f>
        <v>0</v>
      </c>
      <c r="T44" s="259">
        <f t="shared" ref="T44" si="9">(V44/1000)*(W44/1000)*(X44/1000)</f>
        <v>1.849428E-3</v>
      </c>
      <c r="U44" s="34">
        <v>0.2</v>
      </c>
      <c r="V44" s="34">
        <v>246</v>
      </c>
      <c r="W44" s="34">
        <v>179</v>
      </c>
      <c r="X44" s="34">
        <v>42</v>
      </c>
      <c r="Y44" s="1209"/>
      <c r="Z44" s="1245"/>
    </row>
    <row r="45" spans="1:26" ht="21" customHeight="1" thickBot="1">
      <c r="A45" s="1642" t="s">
        <v>149</v>
      </c>
      <c r="B45" s="1643"/>
      <c r="C45" s="1643"/>
      <c r="D45" s="1643"/>
      <c r="E45" s="1643"/>
      <c r="F45" s="1643"/>
      <c r="G45" s="1643"/>
      <c r="H45" s="1643"/>
      <c r="I45" s="1643"/>
      <c r="J45" s="1643"/>
      <c r="K45" s="1643"/>
      <c r="L45" s="1644"/>
      <c r="N45" s="729"/>
      <c r="O45" s="192"/>
      <c r="P45" s="673"/>
      <c r="R45" s="92"/>
      <c r="Y45" s="1209"/>
      <c r="Z45" s="1245"/>
    </row>
    <row r="46" spans="1:26" ht="20.25" customHeight="1">
      <c r="A46" s="741" t="s">
        <v>601</v>
      </c>
      <c r="B46" s="1665" t="s">
        <v>1359</v>
      </c>
      <c r="C46" s="1666"/>
      <c r="D46" s="1666"/>
      <c r="E46" s="1666"/>
      <c r="F46" s="1667"/>
      <c r="G46" s="357" t="s">
        <v>607</v>
      </c>
      <c r="H46" s="735"/>
      <c r="I46" s="355">
        <v>0.5</v>
      </c>
      <c r="J46" s="262" t="s">
        <v>114</v>
      </c>
      <c r="K46" s="800" t="s">
        <v>1349</v>
      </c>
      <c r="L46" s="665"/>
      <c r="N46" s="467">
        <v>1118000</v>
      </c>
      <c r="O46" s="737"/>
      <c r="P46" s="673"/>
      <c r="Q46" s="664"/>
      <c r="R46" s="116">
        <f>IF(OR(T46="",L46=""),0,L46*T46)</f>
        <v>0</v>
      </c>
      <c r="S46" s="116">
        <f>IF(OR(U46="",L46=""),0,L46*U46)</f>
        <v>0</v>
      </c>
      <c r="T46" s="259">
        <f>(V46/1000)*(W46/1000)*(X46/1000)</f>
        <v>2.4360000000000002E-3</v>
      </c>
      <c r="U46" s="34">
        <v>0.8</v>
      </c>
      <c r="V46" s="34">
        <v>290</v>
      </c>
      <c r="W46" s="34">
        <v>140</v>
      </c>
      <c r="X46" s="34">
        <v>60</v>
      </c>
      <c r="Y46" s="1209"/>
      <c r="Z46" s="1245"/>
    </row>
    <row r="47" spans="1:26" ht="20.25" customHeight="1">
      <c r="A47" s="742" t="s">
        <v>602</v>
      </c>
      <c r="B47" s="1649" t="s">
        <v>1087</v>
      </c>
      <c r="C47" s="1650"/>
      <c r="D47" s="1650"/>
      <c r="E47" s="1650"/>
      <c r="F47" s="1651"/>
      <c r="G47" s="94" t="s">
        <v>606</v>
      </c>
      <c r="H47" s="734"/>
      <c r="I47" s="738">
        <v>2.5</v>
      </c>
      <c r="J47" s="739" t="s">
        <v>114</v>
      </c>
      <c r="K47" s="800" t="s">
        <v>1349</v>
      </c>
      <c r="L47" s="666"/>
      <c r="N47" s="467">
        <v>1118000</v>
      </c>
      <c r="O47" s="737"/>
      <c r="P47" s="673"/>
      <c r="Q47" s="664"/>
      <c r="R47" s="116">
        <f>IF(OR(T47="",L47=""),0,L47*T47)</f>
        <v>0</v>
      </c>
      <c r="S47" s="116">
        <f>IF(OR(U47="",L47=""),0,L47*U47)</f>
        <v>0</v>
      </c>
      <c r="T47" s="259">
        <f>(V47/1000)*(W47/1000)*(X47/1000)</f>
        <v>1.6267999999999998E-2</v>
      </c>
      <c r="U47" s="34">
        <v>3.4</v>
      </c>
      <c r="V47" s="34">
        <v>415</v>
      </c>
      <c r="W47" s="34">
        <v>350</v>
      </c>
      <c r="X47" s="34">
        <v>112</v>
      </c>
      <c r="Y47" s="1209"/>
      <c r="Z47" s="1245"/>
    </row>
    <row r="48" spans="1:26" ht="20.25" customHeight="1">
      <c r="A48" s="742" t="s">
        <v>603</v>
      </c>
      <c r="B48" s="1649" t="s">
        <v>1088</v>
      </c>
      <c r="C48" s="1650"/>
      <c r="D48" s="1650"/>
      <c r="E48" s="1650"/>
      <c r="F48" s="1651"/>
      <c r="G48" s="94" t="s">
        <v>608</v>
      </c>
      <c r="H48" s="734"/>
      <c r="I48" s="738"/>
      <c r="J48" s="739" t="s">
        <v>114</v>
      </c>
      <c r="K48" s="800" t="s">
        <v>1349</v>
      </c>
      <c r="L48" s="666"/>
      <c r="N48" s="467">
        <v>897000</v>
      </c>
      <c r="O48" s="737"/>
      <c r="P48" s="673"/>
      <c r="Q48" s="664"/>
      <c r="R48" s="116">
        <f>IF(OR(T48="",L48=""),0,L48*T48)</f>
        <v>0</v>
      </c>
      <c r="S48" s="116">
        <f>IF(OR(U48="",L48=""),0,L48*U48)</f>
        <v>0</v>
      </c>
      <c r="T48" s="259">
        <f>(V48/1000)*(W48/1000)*(X48/1000)</f>
        <v>1.849428E-3</v>
      </c>
      <c r="U48" s="34">
        <v>0.2</v>
      </c>
      <c r="V48" s="34">
        <v>246</v>
      </c>
      <c r="W48" s="34">
        <v>179</v>
      </c>
      <c r="X48" s="34">
        <v>42</v>
      </c>
      <c r="Y48" s="1209"/>
      <c r="Z48" s="1245"/>
    </row>
    <row r="49" spans="1:26" ht="39" customHeight="1" thickBot="1">
      <c r="A49" s="743" t="s">
        <v>895</v>
      </c>
      <c r="B49" s="1545" t="s">
        <v>1089</v>
      </c>
      <c r="C49" s="1546"/>
      <c r="D49" s="1546"/>
      <c r="E49" s="1546"/>
      <c r="F49" s="1648"/>
      <c r="G49" s="353" t="s">
        <v>606</v>
      </c>
      <c r="H49" s="736"/>
      <c r="I49" s="349">
        <v>2.7</v>
      </c>
      <c r="J49" s="263" t="s">
        <v>114</v>
      </c>
      <c r="K49" s="800" t="s">
        <v>1349</v>
      </c>
      <c r="L49" s="667"/>
      <c r="N49" s="467">
        <v>1045000</v>
      </c>
      <c r="O49" s="737"/>
      <c r="P49" s="673"/>
      <c r="Q49" s="664"/>
      <c r="R49" s="116">
        <f>IF(OR(T49="",L49=""),0,L49*T49)</f>
        <v>0</v>
      </c>
      <c r="S49" s="116">
        <f>IF(OR(U49="",L49=""),0,L49*U49)</f>
        <v>0</v>
      </c>
      <c r="T49" s="259">
        <f t="shared" ref="T49" si="10">(V49/1000)*(W49/1000)*(X49/1000)</f>
        <v>1.6267999999999998E-2</v>
      </c>
      <c r="U49" s="34">
        <v>3.6</v>
      </c>
      <c r="V49" s="34">
        <v>415</v>
      </c>
      <c r="W49" s="34">
        <v>350</v>
      </c>
      <c r="X49" s="34">
        <v>112</v>
      </c>
      <c r="Y49" s="1209"/>
      <c r="Z49" s="1245"/>
    </row>
    <row r="50" spans="1:26" ht="21" customHeight="1" thickBot="1">
      <c r="A50" s="1645" t="s">
        <v>1090</v>
      </c>
      <c r="B50" s="1646"/>
      <c r="C50" s="1646"/>
      <c r="D50" s="1646"/>
      <c r="E50" s="1646"/>
      <c r="F50" s="1646"/>
      <c r="G50" s="1646"/>
      <c r="H50" s="1646"/>
      <c r="I50" s="1646"/>
      <c r="J50" s="1646"/>
      <c r="K50" s="1646"/>
      <c r="L50" s="1647"/>
      <c r="N50" s="729"/>
      <c r="O50" s="192"/>
      <c r="P50" s="673"/>
      <c r="R50" s="92"/>
      <c r="Y50" s="1209"/>
      <c r="Z50" s="1245"/>
    </row>
    <row r="51" spans="1:26" ht="29.25" customHeight="1">
      <c r="A51" s="741" t="s">
        <v>442</v>
      </c>
      <c r="B51" s="1636" t="s">
        <v>1091</v>
      </c>
      <c r="C51" s="1637"/>
      <c r="D51" s="1637"/>
      <c r="E51" s="1637"/>
      <c r="F51" s="1638"/>
      <c r="G51" s="357" t="s">
        <v>594</v>
      </c>
      <c r="H51" s="807"/>
      <c r="I51" s="355">
        <v>0.5</v>
      </c>
      <c r="J51" s="262" t="s">
        <v>114</v>
      </c>
      <c r="K51" s="845" t="s">
        <v>1349</v>
      </c>
      <c r="L51" s="665"/>
      <c r="N51" s="1183">
        <v>389000</v>
      </c>
      <c r="O51" s="737"/>
      <c r="P51" s="673"/>
      <c r="Q51" s="664"/>
      <c r="R51" s="116">
        <f>IF(OR(T51="",L51=""),0,L51*T51)</f>
        <v>0</v>
      </c>
      <c r="S51" s="116">
        <f>IF(OR(U51="",L51=""),0,L51*U51)</f>
        <v>0</v>
      </c>
      <c r="T51" s="259">
        <f>(V51/1000)*(W51/1000)*(X51/1000)</f>
        <v>2.4750000000000002E-3</v>
      </c>
      <c r="U51" s="34">
        <v>0.8</v>
      </c>
      <c r="V51" s="34">
        <v>300</v>
      </c>
      <c r="W51" s="34">
        <v>165</v>
      </c>
      <c r="X51" s="34">
        <v>50</v>
      </c>
      <c r="Y51" s="1209"/>
      <c r="Z51" s="1245"/>
    </row>
    <row r="52" spans="1:26" ht="27" customHeight="1">
      <c r="A52" s="742" t="s">
        <v>857</v>
      </c>
      <c r="B52" s="1503" t="s">
        <v>1092</v>
      </c>
      <c r="C52" s="1504"/>
      <c r="D52" s="1504"/>
      <c r="E52" s="1504"/>
      <c r="F52" s="1538"/>
      <c r="G52" s="94" t="s">
        <v>595</v>
      </c>
      <c r="H52" s="805"/>
      <c r="I52" s="831">
        <v>0.83</v>
      </c>
      <c r="J52" s="832" t="s">
        <v>114</v>
      </c>
      <c r="K52" s="800" t="s">
        <v>1349</v>
      </c>
      <c r="L52" s="666"/>
      <c r="N52" s="467">
        <v>1294000</v>
      </c>
      <c r="O52" s="737"/>
      <c r="P52" s="673"/>
      <c r="Q52" s="664"/>
      <c r="R52" s="116">
        <f>IF(OR(T52="",L52=""),0,L52*T52)</f>
        <v>0</v>
      </c>
      <c r="S52" s="116">
        <f>IF(OR(U52="",L52=""),0,L52*U52)</f>
        <v>0</v>
      </c>
      <c r="T52" s="259">
        <f>(V52/1000)*(W52/1000)*(X52/1000)</f>
        <v>1.0703625000000001E-2</v>
      </c>
      <c r="U52" s="34">
        <v>1.8</v>
      </c>
      <c r="V52" s="34">
        <v>365</v>
      </c>
      <c r="W52" s="34">
        <v>255</v>
      </c>
      <c r="X52" s="34">
        <v>115</v>
      </c>
      <c r="Y52" s="1209"/>
      <c r="Z52" s="1245"/>
    </row>
    <row r="53" spans="1:26" ht="20.25" customHeight="1" thickBot="1">
      <c r="A53" s="743" t="s">
        <v>1367</v>
      </c>
      <c r="B53" s="1639" t="s">
        <v>885</v>
      </c>
      <c r="C53" s="1640"/>
      <c r="D53" s="1640"/>
      <c r="E53" s="1640"/>
      <c r="F53" s="1641"/>
      <c r="G53" s="353"/>
      <c r="H53" s="808"/>
      <c r="I53" s="349"/>
      <c r="J53" s="263" t="s">
        <v>114</v>
      </c>
      <c r="K53" s="846" t="s">
        <v>1349</v>
      </c>
      <c r="L53" s="667"/>
      <c r="N53" s="467">
        <v>123000</v>
      </c>
      <c r="O53" s="737"/>
      <c r="P53" s="673"/>
      <c r="Q53" s="664"/>
      <c r="R53" s="116">
        <f>IF(OR(T53="",L53=""),0,L53*T53)</f>
        <v>0</v>
      </c>
      <c r="S53" s="116">
        <f>IF(OR(U53="",L53=""),0,L53*U53)</f>
        <v>0</v>
      </c>
      <c r="T53" s="259">
        <f>(V53/1000)*(W53/1000)*(X53/1000)</f>
        <v>0</v>
      </c>
      <c r="U53" s="34"/>
      <c r="V53" s="34"/>
      <c r="W53" s="34"/>
      <c r="X53" s="34"/>
      <c r="Y53" s="1209"/>
      <c r="Z53" s="1245"/>
    </row>
    <row r="54" spans="1:26" ht="21" customHeight="1" thickBot="1">
      <c r="A54" s="1633" t="s">
        <v>1330</v>
      </c>
      <c r="B54" s="1634"/>
      <c r="C54" s="1634"/>
      <c r="D54" s="1634"/>
      <c r="E54" s="1634"/>
      <c r="F54" s="1634"/>
      <c r="G54" s="1634"/>
      <c r="H54" s="1634"/>
      <c r="I54" s="1634"/>
      <c r="J54" s="1634"/>
      <c r="K54" s="1634"/>
      <c r="L54" s="1635"/>
      <c r="N54" s="674"/>
      <c r="O54" s="192"/>
      <c r="P54" s="673"/>
      <c r="R54" s="92"/>
      <c r="Y54" s="1209"/>
      <c r="Z54" s="1245"/>
    </row>
    <row r="55" spans="1:26" ht="15" customHeight="1">
      <c r="A55" s="1621" t="s">
        <v>969</v>
      </c>
      <c r="B55" s="30" t="s">
        <v>1322</v>
      </c>
      <c r="C55" s="262">
        <v>2.34</v>
      </c>
      <c r="D55" s="1115"/>
      <c r="E55" s="262"/>
      <c r="F55" s="355">
        <v>55.5</v>
      </c>
      <c r="G55" s="357" t="s">
        <v>709</v>
      </c>
      <c r="H55" s="1291" t="s">
        <v>1858</v>
      </c>
      <c r="I55" s="355">
        <v>22.8</v>
      </c>
      <c r="J55" s="262" t="s">
        <v>114</v>
      </c>
      <c r="K55" s="845" t="s">
        <v>1349</v>
      </c>
      <c r="L55" s="1040"/>
      <c r="N55" s="467">
        <v>225000</v>
      </c>
      <c r="O55" s="606" t="s">
        <v>467</v>
      </c>
      <c r="P55" s="673"/>
      <c r="Q55" s="664"/>
      <c r="R55" s="116">
        <f t="shared" ref="R55:R64" si="11">IF(OR(T55="",L55=""),0,L55*T55)</f>
        <v>0</v>
      </c>
      <c r="S55" s="116">
        <f t="shared" ref="S55:S64" si="12">IF(OR(U55="",L55=""),0,L55*U55)</f>
        <v>0</v>
      </c>
      <c r="T55" s="259">
        <f t="shared" ref="T55" si="13">(V55/1000)*(W55/1000)*(X55/1000)</f>
        <v>0.13324175999999999</v>
      </c>
      <c r="U55" s="733">
        <v>24.8</v>
      </c>
      <c r="V55" s="91">
        <v>828</v>
      </c>
      <c r="W55" s="91">
        <v>540</v>
      </c>
      <c r="X55" s="91">
        <v>298</v>
      </c>
      <c r="Y55" s="1209"/>
      <c r="Z55" s="1245"/>
    </row>
    <row r="56" spans="1:26" ht="15" customHeight="1">
      <c r="A56" s="1622"/>
      <c r="B56" s="1098" t="s">
        <v>1324</v>
      </c>
      <c r="C56" s="1121">
        <v>2.64</v>
      </c>
      <c r="D56" s="1099"/>
      <c r="E56" s="1121"/>
      <c r="F56" s="1125">
        <v>55.5</v>
      </c>
      <c r="G56" s="351" t="s">
        <v>709</v>
      </c>
      <c r="H56" s="1299" t="s">
        <v>1858</v>
      </c>
      <c r="I56" s="1125">
        <v>23.2</v>
      </c>
      <c r="J56" s="1121" t="s">
        <v>114</v>
      </c>
      <c r="K56" s="800" t="s">
        <v>1349</v>
      </c>
      <c r="L56" s="1100"/>
      <c r="N56" s="467">
        <v>250000</v>
      </c>
      <c r="O56" s="606" t="s">
        <v>467</v>
      </c>
      <c r="P56" s="673"/>
      <c r="Q56" s="664"/>
      <c r="R56" s="116">
        <f t="shared" si="11"/>
        <v>0</v>
      </c>
      <c r="S56" s="116">
        <f t="shared" si="12"/>
        <v>0</v>
      </c>
      <c r="T56" s="259">
        <f t="shared" ref="T56:T58" si="14">(V56/1000)*(W56/1000)*(X56/1000)</f>
        <v>0.13324175999999999</v>
      </c>
      <c r="U56" s="733">
        <v>25</v>
      </c>
      <c r="V56" s="91">
        <v>828</v>
      </c>
      <c r="W56" s="91">
        <v>540</v>
      </c>
      <c r="X56" s="91">
        <v>298</v>
      </c>
      <c r="Y56" s="1209"/>
      <c r="Z56" s="1245"/>
    </row>
    <row r="57" spans="1:26" ht="15" customHeight="1">
      <c r="A57" s="1622"/>
      <c r="B57" s="1098" t="s">
        <v>1325</v>
      </c>
      <c r="C57" s="1121">
        <v>3.52</v>
      </c>
      <c r="D57" s="1099"/>
      <c r="E57" s="1121"/>
      <c r="F57" s="1125">
        <v>56</v>
      </c>
      <c r="G57" s="351" t="s">
        <v>709</v>
      </c>
      <c r="H57" s="419" t="s">
        <v>1858</v>
      </c>
      <c r="I57" s="419">
        <v>23.2</v>
      </c>
      <c r="J57" s="1121" t="s">
        <v>114</v>
      </c>
      <c r="K57" s="800" t="s">
        <v>1349</v>
      </c>
      <c r="L57" s="1100"/>
      <c r="N57" s="467">
        <v>274000</v>
      </c>
      <c r="O57" s="606" t="s">
        <v>467</v>
      </c>
      <c r="P57" s="673"/>
      <c r="Q57" s="664"/>
      <c r="R57" s="116">
        <f t="shared" si="11"/>
        <v>0</v>
      </c>
      <c r="S57" s="116">
        <f t="shared" si="12"/>
        <v>0</v>
      </c>
      <c r="T57" s="259">
        <f t="shared" si="14"/>
        <v>0.13324175999999999</v>
      </c>
      <c r="U57" s="88">
        <v>25</v>
      </c>
      <c r="V57" s="91">
        <v>828</v>
      </c>
      <c r="W57" s="91">
        <v>540</v>
      </c>
      <c r="X57" s="91">
        <v>298</v>
      </c>
      <c r="Y57" s="1209"/>
      <c r="Z57" s="1245"/>
    </row>
    <row r="58" spans="1:26" ht="15" customHeight="1" thickBot="1">
      <c r="A58" s="1622"/>
      <c r="B58" s="13" t="s">
        <v>1326</v>
      </c>
      <c r="C58" s="1123">
        <v>5.28</v>
      </c>
      <c r="D58" s="1116"/>
      <c r="E58" s="1123"/>
      <c r="F58" s="1124">
        <v>56</v>
      </c>
      <c r="G58" s="353" t="s">
        <v>1243</v>
      </c>
      <c r="H58" s="1118" t="s">
        <v>1327</v>
      </c>
      <c r="I58" s="1124">
        <v>32.700000000000003</v>
      </c>
      <c r="J58" s="1123" t="s">
        <v>114</v>
      </c>
      <c r="K58" s="800" t="s">
        <v>1349</v>
      </c>
      <c r="L58" s="1044"/>
      <c r="N58" s="467">
        <v>313000</v>
      </c>
      <c r="O58" s="606" t="s">
        <v>467</v>
      </c>
      <c r="P58" s="673"/>
      <c r="Q58" s="664"/>
      <c r="R58" s="116">
        <f t="shared" si="11"/>
        <v>0</v>
      </c>
      <c r="S58" s="116">
        <f t="shared" si="12"/>
        <v>0</v>
      </c>
      <c r="T58" s="259">
        <f t="shared" si="14"/>
        <v>0.20820825000000001</v>
      </c>
      <c r="U58" s="88">
        <v>35.4</v>
      </c>
      <c r="V58" s="92">
        <v>915</v>
      </c>
      <c r="W58" s="92">
        <v>615</v>
      </c>
      <c r="X58" s="92">
        <v>370</v>
      </c>
      <c r="Y58" s="1209"/>
      <c r="Z58" s="1245"/>
    </row>
    <row r="59" spans="1:26" ht="15" customHeight="1">
      <c r="A59" s="1622"/>
      <c r="B59" s="30" t="s">
        <v>1850</v>
      </c>
      <c r="C59" s="262">
        <v>2.2000000000000002</v>
      </c>
      <c r="D59" s="1115"/>
      <c r="E59" s="262"/>
      <c r="F59" s="355">
        <v>55.5</v>
      </c>
      <c r="G59" s="1301" t="s">
        <v>709</v>
      </c>
      <c r="H59" s="1117" t="s">
        <v>1858</v>
      </c>
      <c r="I59" s="355">
        <v>22.8</v>
      </c>
      <c r="J59" s="640" t="s">
        <v>114</v>
      </c>
      <c r="K59" s="845" t="s">
        <v>1349</v>
      </c>
      <c r="L59" s="1040"/>
      <c r="N59" s="467">
        <v>228000</v>
      </c>
      <c r="O59" s="782" t="s">
        <v>1329</v>
      </c>
      <c r="P59" s="673"/>
      <c r="Q59" s="664"/>
      <c r="R59" s="116">
        <f>IF(OR(T59="",L59=""),0,L59*T59)</f>
        <v>0</v>
      </c>
      <c r="S59" s="116">
        <f>IF(OR(U59="",L59=""),0,L59*U59)</f>
        <v>0</v>
      </c>
      <c r="T59" s="259">
        <f>(V59/1000)*(W59/1000)*(X59/1000)</f>
        <v>0.13324175999999999</v>
      </c>
      <c r="U59" s="733">
        <v>24.7</v>
      </c>
      <c r="V59" s="91">
        <v>828</v>
      </c>
      <c r="W59" s="91">
        <v>540</v>
      </c>
      <c r="X59" s="91">
        <v>298</v>
      </c>
      <c r="Y59" s="1209"/>
      <c r="Z59" s="1245"/>
    </row>
    <row r="60" spans="1:26" ht="15" customHeight="1">
      <c r="A60" s="1622"/>
      <c r="B60" s="1098" t="s">
        <v>1852</v>
      </c>
      <c r="C60" s="1121">
        <v>2.64</v>
      </c>
      <c r="D60" s="1099"/>
      <c r="E60" s="1121"/>
      <c r="F60" s="1125">
        <v>55.5</v>
      </c>
      <c r="G60" s="1120" t="s">
        <v>709</v>
      </c>
      <c r="H60" s="419" t="s">
        <v>1858</v>
      </c>
      <c r="I60" s="1125">
        <v>23.5</v>
      </c>
      <c r="J60" s="382" t="s">
        <v>114</v>
      </c>
      <c r="K60" s="800" t="s">
        <v>1349</v>
      </c>
      <c r="L60" s="1100"/>
      <c r="N60" s="467">
        <v>251000</v>
      </c>
      <c r="O60" s="782" t="s">
        <v>1329</v>
      </c>
      <c r="P60" s="673"/>
      <c r="Q60" s="664"/>
      <c r="R60" s="116">
        <f>IF(OR(T60="",L60=""),0,L60*T60)</f>
        <v>0</v>
      </c>
      <c r="S60" s="116">
        <f>IF(OR(U60="",L60=""),0,L60*U60)</f>
        <v>0</v>
      </c>
      <c r="T60" s="259">
        <f>(V60/1000)*(W60/1000)*(X60/1000)</f>
        <v>0.13324175999999999</v>
      </c>
      <c r="U60" s="733">
        <v>25.4</v>
      </c>
      <c r="V60" s="91">
        <v>828</v>
      </c>
      <c r="W60" s="91">
        <v>540</v>
      </c>
      <c r="X60" s="91">
        <v>298</v>
      </c>
      <c r="Y60" s="1209"/>
      <c r="Z60" s="1245"/>
    </row>
    <row r="61" spans="1:26" ht="15" customHeight="1">
      <c r="A61" s="1622"/>
      <c r="B61" s="1098" t="s">
        <v>1851</v>
      </c>
      <c r="C61" s="1121">
        <v>3.52</v>
      </c>
      <c r="D61" s="1099"/>
      <c r="E61" s="1121"/>
      <c r="F61" s="1125">
        <v>56</v>
      </c>
      <c r="G61" s="1122" t="s">
        <v>709</v>
      </c>
      <c r="H61" s="419" t="s">
        <v>1858</v>
      </c>
      <c r="I61" s="419">
        <v>23.7</v>
      </c>
      <c r="J61" s="382" t="s">
        <v>114</v>
      </c>
      <c r="K61" s="800" t="s">
        <v>1349</v>
      </c>
      <c r="L61" s="1100"/>
      <c r="N61" s="467">
        <v>275000</v>
      </c>
      <c r="O61" s="782" t="s">
        <v>1329</v>
      </c>
      <c r="P61" s="673"/>
      <c r="Q61" s="664"/>
      <c r="R61" s="116">
        <f>IF(OR(T61="",L61=""),0,L61*T61)</f>
        <v>0</v>
      </c>
      <c r="S61" s="116">
        <f>IF(OR(U61="",L61=""),0,L61*U61)</f>
        <v>0</v>
      </c>
      <c r="T61" s="259">
        <f>(V61/1000)*(W61/1000)*(X61/1000)</f>
        <v>0.13324175999999999</v>
      </c>
      <c r="U61" s="88">
        <v>25.5</v>
      </c>
      <c r="V61" s="92">
        <v>828</v>
      </c>
      <c r="W61" s="92">
        <v>540</v>
      </c>
      <c r="X61" s="92">
        <v>298</v>
      </c>
      <c r="Y61" s="1209"/>
      <c r="Z61" s="1245"/>
    </row>
    <row r="62" spans="1:26" ht="15" customHeight="1" thickBot="1">
      <c r="A62" s="1622"/>
      <c r="B62" s="21" t="s">
        <v>1853</v>
      </c>
      <c r="C62" s="263">
        <v>5.28</v>
      </c>
      <c r="D62" s="1114"/>
      <c r="E62" s="263"/>
      <c r="F62" s="349">
        <v>57</v>
      </c>
      <c r="G62" s="356" t="s">
        <v>1243</v>
      </c>
      <c r="H62" s="1119" t="s">
        <v>1327</v>
      </c>
      <c r="I62" s="349">
        <v>33.5</v>
      </c>
      <c r="J62" s="647" t="s">
        <v>114</v>
      </c>
      <c r="K62" s="846" t="s">
        <v>1349</v>
      </c>
      <c r="L62" s="1045"/>
      <c r="N62" s="467">
        <v>319000</v>
      </c>
      <c r="O62" s="782" t="s">
        <v>1329</v>
      </c>
      <c r="P62" s="673"/>
      <c r="Q62" s="664"/>
      <c r="R62" s="116">
        <f>IF(OR(T62="",L62=""),0,L62*T62)</f>
        <v>0</v>
      </c>
      <c r="S62" s="116">
        <f>IF(OR(U62="",L62=""),0,L62*U62)</f>
        <v>0</v>
      </c>
      <c r="T62" s="259">
        <f>(V62/1000)*(W62/1000)*(X62/1000)</f>
        <v>0.20820825000000001</v>
      </c>
      <c r="U62" s="88">
        <v>36.1</v>
      </c>
      <c r="V62" s="92">
        <v>915</v>
      </c>
      <c r="W62" s="92">
        <v>615</v>
      </c>
      <c r="X62" s="92">
        <v>370</v>
      </c>
      <c r="Y62" s="1209"/>
      <c r="Z62" s="1245"/>
    </row>
    <row r="63" spans="1:26" ht="15" customHeight="1">
      <c r="A63" s="1622"/>
      <c r="B63" s="1098" t="s">
        <v>973</v>
      </c>
      <c r="C63" s="1121">
        <v>7.03</v>
      </c>
      <c r="D63" s="1099"/>
      <c r="E63" s="1121"/>
      <c r="F63" s="1125">
        <v>60.5</v>
      </c>
      <c r="G63" s="351" t="s">
        <v>355</v>
      </c>
      <c r="H63" s="419" t="s">
        <v>1902</v>
      </c>
      <c r="I63" s="1125">
        <v>49</v>
      </c>
      <c r="J63" s="1121" t="s">
        <v>114</v>
      </c>
      <c r="K63" s="1163" t="s">
        <v>1349</v>
      </c>
      <c r="L63" s="1100"/>
      <c r="N63" s="467">
        <v>393000</v>
      </c>
      <c r="O63" s="606" t="s">
        <v>467</v>
      </c>
      <c r="P63" s="673"/>
      <c r="Q63" s="664"/>
      <c r="R63" s="116">
        <f t="shared" si="11"/>
        <v>0</v>
      </c>
      <c r="S63" s="116">
        <f t="shared" si="12"/>
        <v>0</v>
      </c>
      <c r="T63" s="259">
        <f t="shared" ref="T63:T64" si="15">(V63/1000)*(W63/1000)*(X63/1000)</f>
        <v>0.28778712499999998</v>
      </c>
      <c r="U63" s="88">
        <v>51.5</v>
      </c>
      <c r="V63" s="92">
        <v>965</v>
      </c>
      <c r="W63" s="92">
        <v>755</v>
      </c>
      <c r="X63" s="92">
        <v>395</v>
      </c>
      <c r="Y63" s="1209"/>
      <c r="Z63" s="1245"/>
    </row>
    <row r="64" spans="1:26" ht="15" customHeight="1" thickBot="1">
      <c r="A64" s="1622"/>
      <c r="B64" s="21" t="s">
        <v>974</v>
      </c>
      <c r="C64" s="263">
        <v>15.53</v>
      </c>
      <c r="D64" s="1114"/>
      <c r="E64" s="263"/>
      <c r="F64" s="349">
        <v>63</v>
      </c>
      <c r="G64" s="353" t="s">
        <v>478</v>
      </c>
      <c r="H64" s="1119" t="s">
        <v>1903</v>
      </c>
      <c r="I64" s="349">
        <v>112.8</v>
      </c>
      <c r="J64" s="263" t="s">
        <v>114</v>
      </c>
      <c r="K64" s="846" t="s">
        <v>1349</v>
      </c>
      <c r="L64" s="1045"/>
      <c r="N64" s="467">
        <v>736000</v>
      </c>
      <c r="O64" s="606" t="s">
        <v>467</v>
      </c>
      <c r="P64" s="673"/>
      <c r="Q64" s="664"/>
      <c r="R64" s="116">
        <f t="shared" si="11"/>
        <v>0</v>
      </c>
      <c r="S64" s="116">
        <f t="shared" si="12"/>
        <v>0</v>
      </c>
      <c r="T64" s="259">
        <f t="shared" si="15"/>
        <v>0.80482500000000001</v>
      </c>
      <c r="U64" s="88">
        <v>126</v>
      </c>
      <c r="V64" s="92">
        <v>1095</v>
      </c>
      <c r="W64" s="92">
        <v>1470</v>
      </c>
      <c r="X64" s="92">
        <v>500</v>
      </c>
      <c r="Y64" s="1209"/>
      <c r="Z64" s="1245"/>
    </row>
    <row r="65" spans="1:26" ht="15" customHeight="1">
      <c r="A65" s="1622"/>
      <c r="B65" s="13" t="s">
        <v>1854</v>
      </c>
      <c r="C65" s="1123">
        <v>7.03</v>
      </c>
      <c r="D65" s="1116"/>
      <c r="E65" s="1123"/>
      <c r="F65" s="1124">
        <v>60</v>
      </c>
      <c r="G65" s="94" t="s">
        <v>1238</v>
      </c>
      <c r="H65" s="1118" t="s">
        <v>1859</v>
      </c>
      <c r="I65" s="1124">
        <v>43.9</v>
      </c>
      <c r="J65" s="1123" t="s">
        <v>114</v>
      </c>
      <c r="K65" s="800" t="s">
        <v>1349</v>
      </c>
      <c r="L65" s="1044"/>
      <c r="N65" s="467">
        <v>399000</v>
      </c>
      <c r="O65" s="782" t="s">
        <v>1329</v>
      </c>
      <c r="P65" s="673"/>
      <c r="Q65" s="664"/>
      <c r="R65" s="116">
        <f t="shared" ref="R65:R68" si="16">IF(OR(T65="",L65=""),0,L65*T65)</f>
        <v>0</v>
      </c>
      <c r="S65" s="116">
        <f t="shared" ref="S65:S68" si="17">IF(OR(U65="",L65=""),0,L65*U65)</f>
        <v>0</v>
      </c>
      <c r="T65" s="259">
        <f t="shared" ref="T65:T68" si="18">(V65/1000)*(W65/1000)*(X65/1000)</f>
        <v>0.29304740000000001</v>
      </c>
      <c r="U65" s="88">
        <v>46.9</v>
      </c>
      <c r="V65" s="92">
        <v>995</v>
      </c>
      <c r="W65" s="92">
        <v>740</v>
      </c>
      <c r="X65" s="92">
        <v>398</v>
      </c>
      <c r="Y65" s="1209"/>
      <c r="Z65" s="1245"/>
    </row>
    <row r="66" spans="1:26" ht="15" customHeight="1">
      <c r="A66" s="1622"/>
      <c r="B66" s="13" t="s">
        <v>1855</v>
      </c>
      <c r="C66" s="1123">
        <v>10.55</v>
      </c>
      <c r="D66" s="1116"/>
      <c r="E66" s="1123"/>
      <c r="F66" s="1124">
        <v>63</v>
      </c>
      <c r="G66" s="94" t="s">
        <v>360</v>
      </c>
      <c r="H66" s="1118" t="s">
        <v>1328</v>
      </c>
      <c r="I66" s="1124">
        <v>80.5</v>
      </c>
      <c r="J66" s="1123" t="s">
        <v>114</v>
      </c>
      <c r="K66" s="800" t="s">
        <v>1349</v>
      </c>
      <c r="L66" s="1044"/>
      <c r="N66" s="467">
        <v>567000</v>
      </c>
      <c r="O66" s="782" t="s">
        <v>1329</v>
      </c>
      <c r="P66" s="673"/>
      <c r="Q66" s="664"/>
      <c r="R66" s="116">
        <f t="shared" si="16"/>
        <v>0</v>
      </c>
      <c r="S66" s="116">
        <f t="shared" si="17"/>
        <v>0</v>
      </c>
      <c r="T66" s="259">
        <f t="shared" si="18"/>
        <v>0.48232500000000006</v>
      </c>
      <c r="U66" s="88">
        <v>85</v>
      </c>
      <c r="V66" s="92">
        <v>1090</v>
      </c>
      <c r="W66" s="92">
        <v>885</v>
      </c>
      <c r="X66" s="92">
        <v>500</v>
      </c>
      <c r="Y66" s="1209"/>
      <c r="Z66" s="1245"/>
    </row>
    <row r="67" spans="1:26" ht="15" customHeight="1">
      <c r="A67" s="1622"/>
      <c r="B67" s="13" t="s">
        <v>1856</v>
      </c>
      <c r="C67" s="1123">
        <v>14.07</v>
      </c>
      <c r="D67" s="1116"/>
      <c r="E67" s="1123"/>
      <c r="F67" s="1124">
        <v>63.5</v>
      </c>
      <c r="G67" s="94" t="s">
        <v>710</v>
      </c>
      <c r="H67" s="1118" t="s">
        <v>970</v>
      </c>
      <c r="I67" s="1124">
        <v>103.7</v>
      </c>
      <c r="J67" s="1123" t="s">
        <v>114</v>
      </c>
      <c r="K67" s="800" t="s">
        <v>1349</v>
      </c>
      <c r="L67" s="1044"/>
      <c r="N67" s="467">
        <v>606000</v>
      </c>
      <c r="O67" s="782" t="s">
        <v>1329</v>
      </c>
      <c r="P67" s="673"/>
      <c r="Q67" s="664"/>
      <c r="R67" s="116">
        <f t="shared" si="16"/>
        <v>0</v>
      </c>
      <c r="S67" s="116">
        <f t="shared" si="17"/>
        <v>0</v>
      </c>
      <c r="T67" s="259">
        <f t="shared" si="18"/>
        <v>0.80219700000000005</v>
      </c>
      <c r="U67" s="88">
        <v>118.3</v>
      </c>
      <c r="V67" s="92">
        <v>1095</v>
      </c>
      <c r="W67" s="92">
        <v>1480</v>
      </c>
      <c r="X67" s="92">
        <v>495</v>
      </c>
      <c r="Y67" s="1209"/>
      <c r="Z67" s="1245"/>
    </row>
    <row r="68" spans="1:26" ht="15" customHeight="1" thickBot="1">
      <c r="A68" s="1623"/>
      <c r="B68" s="21" t="s">
        <v>1857</v>
      </c>
      <c r="C68" s="263">
        <v>15.24</v>
      </c>
      <c r="D68" s="1114"/>
      <c r="E68" s="263"/>
      <c r="F68" s="349">
        <v>64</v>
      </c>
      <c r="G68" s="353" t="s">
        <v>710</v>
      </c>
      <c r="H68" s="1119" t="s">
        <v>970</v>
      </c>
      <c r="I68" s="349">
        <v>107</v>
      </c>
      <c r="J68" s="263" t="s">
        <v>114</v>
      </c>
      <c r="K68" s="846" t="s">
        <v>1349</v>
      </c>
      <c r="L68" s="1045"/>
      <c r="N68" s="467">
        <v>751000</v>
      </c>
      <c r="O68" s="782" t="s">
        <v>1329</v>
      </c>
      <c r="P68" s="673"/>
      <c r="Q68" s="664"/>
      <c r="R68" s="116">
        <f t="shared" si="16"/>
        <v>0</v>
      </c>
      <c r="S68" s="116">
        <f t="shared" si="17"/>
        <v>0</v>
      </c>
      <c r="T68" s="259">
        <f t="shared" si="18"/>
        <v>0.80219700000000005</v>
      </c>
      <c r="U68" s="88">
        <v>121.2</v>
      </c>
      <c r="V68" s="92">
        <v>1095</v>
      </c>
      <c r="W68" s="92">
        <v>1480</v>
      </c>
      <c r="X68" s="92">
        <v>495</v>
      </c>
      <c r="Y68" s="1209"/>
      <c r="Z68" s="1245"/>
    </row>
    <row r="69" spans="1:26" ht="23.25" customHeight="1" thickBot="1">
      <c r="A69" s="1624" t="s">
        <v>1078</v>
      </c>
      <c r="B69" s="1625"/>
      <c r="C69" s="1625"/>
      <c r="D69" s="1625"/>
      <c r="E69" s="1625"/>
      <c r="F69" s="1625"/>
      <c r="G69" s="1625"/>
      <c r="H69" s="1625"/>
      <c r="I69" s="1625"/>
      <c r="J69" s="1625"/>
      <c r="K69" s="1625"/>
      <c r="L69" s="1626"/>
      <c r="N69" s="696"/>
      <c r="O69" s="192"/>
      <c r="P69" s="673"/>
      <c r="R69" s="92"/>
      <c r="Y69" s="1209"/>
      <c r="Z69" s="1245"/>
    </row>
    <row r="70" spans="1:26" ht="15.75" customHeight="1">
      <c r="A70" s="29" t="s">
        <v>133</v>
      </c>
      <c r="B70" s="30" t="s">
        <v>245</v>
      </c>
      <c r="C70" s="815">
        <v>3.2</v>
      </c>
      <c r="D70" s="815" t="s">
        <v>247</v>
      </c>
      <c r="E70" s="437">
        <v>1.3</v>
      </c>
      <c r="F70" s="819">
        <v>49</v>
      </c>
      <c r="G70" s="815" t="s">
        <v>898</v>
      </c>
      <c r="H70" s="815" t="s">
        <v>899</v>
      </c>
      <c r="I70" s="815">
        <v>30</v>
      </c>
      <c r="J70" s="819">
        <v>1</v>
      </c>
      <c r="K70" s="845" t="s">
        <v>1349</v>
      </c>
      <c r="L70" s="693"/>
      <c r="N70" s="467">
        <v>136000</v>
      </c>
      <c r="O70" s="606" t="s">
        <v>467</v>
      </c>
      <c r="P70" s="673"/>
      <c r="Q70" s="664"/>
      <c r="R70" s="116">
        <f t="shared" ref="R70:R83" si="19">IF(OR(T70="",L70=""),0,L70*T70)</f>
        <v>0</v>
      </c>
      <c r="S70" s="116">
        <f t="shared" ref="S70:S83" si="20">IF(OR(U70="",L70=""),0,L70*U70)</f>
        <v>0</v>
      </c>
      <c r="T70" s="259">
        <f>(V70/1000)*(W70/1000)*(X70/1000)</f>
        <v>0.20761650000000001</v>
      </c>
      <c r="U70" s="88">
        <v>33</v>
      </c>
      <c r="V70" s="92">
        <v>845</v>
      </c>
      <c r="W70" s="92">
        <v>630</v>
      </c>
      <c r="X70" s="92">
        <v>390</v>
      </c>
      <c r="Y70" s="1209"/>
      <c r="Z70" s="1245"/>
    </row>
    <row r="71" spans="1:26" ht="15.75" customHeight="1">
      <c r="A71" s="692" t="s">
        <v>133</v>
      </c>
      <c r="B71" s="13" t="s">
        <v>246</v>
      </c>
      <c r="C71" s="816">
        <v>5.3</v>
      </c>
      <c r="D71" s="816" t="s">
        <v>247</v>
      </c>
      <c r="E71" s="23">
        <v>1.95</v>
      </c>
      <c r="F71" s="820">
        <v>55</v>
      </c>
      <c r="G71" s="816" t="s">
        <v>900</v>
      </c>
      <c r="H71" s="816" t="s">
        <v>901</v>
      </c>
      <c r="I71" s="816">
        <v>35.5</v>
      </c>
      <c r="J71" s="820">
        <v>1</v>
      </c>
      <c r="K71" s="800" t="s">
        <v>1349</v>
      </c>
      <c r="L71" s="694"/>
      <c r="N71" s="467">
        <v>159000</v>
      </c>
      <c r="O71" s="606" t="s">
        <v>467</v>
      </c>
      <c r="P71" s="673"/>
      <c r="Q71" s="664"/>
      <c r="R71" s="116">
        <f t="shared" si="19"/>
        <v>0</v>
      </c>
      <c r="S71" s="116">
        <f t="shared" si="20"/>
        <v>0</v>
      </c>
      <c r="T71" s="259">
        <f>(V71/1000)*(W71/1000)*(X71/1000)</f>
        <v>0.24210899999999999</v>
      </c>
      <c r="U71" s="88">
        <v>39.5</v>
      </c>
      <c r="V71" s="92">
        <v>915</v>
      </c>
      <c r="W71" s="92">
        <v>630</v>
      </c>
      <c r="X71" s="92">
        <v>420</v>
      </c>
      <c r="Y71" s="1209"/>
      <c r="Z71" s="1245"/>
    </row>
    <row r="72" spans="1:26" ht="15.75" customHeight="1">
      <c r="A72" s="692" t="s">
        <v>133</v>
      </c>
      <c r="B72" s="13" t="s">
        <v>237</v>
      </c>
      <c r="C72" s="816">
        <v>7.1</v>
      </c>
      <c r="D72" s="816" t="s">
        <v>247</v>
      </c>
      <c r="E72" s="23">
        <v>2.54</v>
      </c>
      <c r="F72" s="820">
        <v>55</v>
      </c>
      <c r="G72" s="816" t="s">
        <v>900</v>
      </c>
      <c r="H72" s="816" t="s">
        <v>902</v>
      </c>
      <c r="I72" s="816">
        <v>41</v>
      </c>
      <c r="J72" s="820">
        <v>1</v>
      </c>
      <c r="K72" s="800" t="s">
        <v>1349</v>
      </c>
      <c r="L72" s="694"/>
      <c r="N72" s="467">
        <v>190000</v>
      </c>
      <c r="O72" s="606" t="s">
        <v>467</v>
      </c>
      <c r="P72" s="673"/>
      <c r="Q72" s="664"/>
      <c r="R72" s="116">
        <f t="shared" si="19"/>
        <v>0</v>
      </c>
      <c r="S72" s="116">
        <f t="shared" si="20"/>
        <v>0</v>
      </c>
      <c r="T72" s="259">
        <f>(V72/1000)*(W72/1000)*(X72/1000)</f>
        <v>0.24210899999999999</v>
      </c>
      <c r="U72" s="88">
        <v>44</v>
      </c>
      <c r="V72" s="92">
        <v>915</v>
      </c>
      <c r="W72" s="92">
        <v>630</v>
      </c>
      <c r="X72" s="92">
        <v>420</v>
      </c>
      <c r="Y72" s="1209"/>
      <c r="Z72" s="1245"/>
    </row>
    <row r="73" spans="1:26" ht="15.75" customHeight="1">
      <c r="A73" s="692" t="s">
        <v>133</v>
      </c>
      <c r="B73" s="13" t="s">
        <v>238</v>
      </c>
      <c r="C73" s="816">
        <v>10.5</v>
      </c>
      <c r="D73" s="816" t="s">
        <v>135</v>
      </c>
      <c r="E73" s="23">
        <v>4</v>
      </c>
      <c r="F73" s="820">
        <v>56</v>
      </c>
      <c r="G73" s="816" t="s">
        <v>249</v>
      </c>
      <c r="H73" s="816" t="s">
        <v>122</v>
      </c>
      <c r="I73" s="816">
        <v>85.8</v>
      </c>
      <c r="J73" s="820">
        <v>1</v>
      </c>
      <c r="K73" s="800" t="s">
        <v>1349</v>
      </c>
      <c r="L73" s="694"/>
      <c r="N73" s="467">
        <v>300000</v>
      </c>
      <c r="O73" s="682"/>
      <c r="P73" s="673"/>
      <c r="Q73" s="664"/>
      <c r="R73" s="116">
        <f t="shared" si="19"/>
        <v>0</v>
      </c>
      <c r="S73" s="116">
        <f t="shared" si="20"/>
        <v>0</v>
      </c>
      <c r="T73" s="259">
        <f t="shared" ref="T73:T83" si="21">(V73/1000)*(W73/1000)*(X73/1000)</f>
        <v>0.53592000000000006</v>
      </c>
      <c r="U73" s="88">
        <v>95.6</v>
      </c>
      <c r="V73" s="92">
        <v>1120</v>
      </c>
      <c r="W73" s="92">
        <v>1100</v>
      </c>
      <c r="X73" s="92">
        <v>435</v>
      </c>
      <c r="Y73" s="1209"/>
      <c r="Z73" s="1245"/>
    </row>
    <row r="74" spans="1:26" ht="15.75" customHeight="1">
      <c r="A74" s="692" t="s">
        <v>133</v>
      </c>
      <c r="B74" s="13" t="s">
        <v>239</v>
      </c>
      <c r="C74" s="816">
        <v>14</v>
      </c>
      <c r="D74" s="816" t="s">
        <v>135</v>
      </c>
      <c r="E74" s="23">
        <v>5.2</v>
      </c>
      <c r="F74" s="820">
        <v>56</v>
      </c>
      <c r="G74" s="816" t="s">
        <v>287</v>
      </c>
      <c r="H74" s="816" t="s">
        <v>136</v>
      </c>
      <c r="I74" s="816">
        <v>91.6</v>
      </c>
      <c r="J74" s="820">
        <v>1</v>
      </c>
      <c r="K74" s="800" t="s">
        <v>1349</v>
      </c>
      <c r="L74" s="694"/>
      <c r="N74" s="467">
        <v>313000</v>
      </c>
      <c r="O74" s="682"/>
      <c r="P74" s="673"/>
      <c r="Q74" s="664"/>
      <c r="R74" s="116">
        <f t="shared" si="19"/>
        <v>0</v>
      </c>
      <c r="S74" s="116">
        <f t="shared" si="20"/>
        <v>0</v>
      </c>
      <c r="T74" s="259">
        <f t="shared" si="21"/>
        <v>0.59752903200000007</v>
      </c>
      <c r="U74" s="88">
        <v>102</v>
      </c>
      <c r="V74" s="92">
        <v>1032</v>
      </c>
      <c r="W74" s="92">
        <v>1307</v>
      </c>
      <c r="X74" s="92">
        <v>443</v>
      </c>
      <c r="Y74" s="1209"/>
      <c r="Z74" s="1245"/>
    </row>
    <row r="75" spans="1:26" ht="15.75" customHeight="1">
      <c r="A75" s="692" t="s">
        <v>133</v>
      </c>
      <c r="B75" s="13" t="s">
        <v>240</v>
      </c>
      <c r="C75" s="816">
        <v>16</v>
      </c>
      <c r="D75" s="816" t="s">
        <v>135</v>
      </c>
      <c r="E75" s="23">
        <v>6.2</v>
      </c>
      <c r="F75" s="820">
        <v>57</v>
      </c>
      <c r="G75" s="816" t="s">
        <v>287</v>
      </c>
      <c r="H75" s="816" t="s">
        <v>136</v>
      </c>
      <c r="I75" s="816">
        <v>96.6</v>
      </c>
      <c r="J75" s="820">
        <v>1</v>
      </c>
      <c r="K75" s="800" t="s">
        <v>1349</v>
      </c>
      <c r="L75" s="694"/>
      <c r="N75" s="467">
        <v>369000</v>
      </c>
      <c r="O75" s="682"/>
      <c r="P75" s="673"/>
      <c r="Q75" s="664"/>
      <c r="R75" s="116">
        <f t="shared" si="19"/>
        <v>0</v>
      </c>
      <c r="S75" s="116">
        <f t="shared" si="20"/>
        <v>0</v>
      </c>
      <c r="T75" s="259">
        <f t="shared" si="21"/>
        <v>0.59752903200000007</v>
      </c>
      <c r="U75" s="88">
        <v>107</v>
      </c>
      <c r="V75" s="92">
        <v>1032</v>
      </c>
      <c r="W75" s="92">
        <v>1307</v>
      </c>
      <c r="X75" s="92">
        <v>443</v>
      </c>
      <c r="Y75" s="1209"/>
      <c r="Z75" s="1245"/>
    </row>
    <row r="76" spans="1:26" ht="15.75" customHeight="1">
      <c r="A76" s="692" t="s">
        <v>133</v>
      </c>
      <c r="B76" s="13" t="s">
        <v>241</v>
      </c>
      <c r="C76" s="816">
        <v>22</v>
      </c>
      <c r="D76" s="816" t="s">
        <v>248</v>
      </c>
      <c r="E76" s="23">
        <v>7.6</v>
      </c>
      <c r="F76" s="820">
        <v>65</v>
      </c>
      <c r="G76" s="816" t="s">
        <v>250</v>
      </c>
      <c r="H76" s="816" t="s">
        <v>137</v>
      </c>
      <c r="I76" s="816">
        <v>171</v>
      </c>
      <c r="J76" s="820">
        <v>1</v>
      </c>
      <c r="K76" s="800" t="s">
        <v>1349</v>
      </c>
      <c r="L76" s="694"/>
      <c r="N76" s="467">
        <v>787000</v>
      </c>
      <c r="O76" s="606" t="s">
        <v>467</v>
      </c>
      <c r="P76" s="673"/>
      <c r="Q76" s="664"/>
      <c r="R76" s="116">
        <f t="shared" si="19"/>
        <v>0</v>
      </c>
      <c r="S76" s="116">
        <f t="shared" si="20"/>
        <v>0</v>
      </c>
      <c r="T76" s="259">
        <f t="shared" si="21"/>
        <v>1.0214160000000001</v>
      </c>
      <c r="U76" s="88">
        <v>190</v>
      </c>
      <c r="V76" s="92">
        <v>1320</v>
      </c>
      <c r="W76" s="92">
        <v>1060</v>
      </c>
      <c r="X76" s="92">
        <v>730</v>
      </c>
      <c r="Y76" s="1209"/>
      <c r="Z76" s="1245"/>
    </row>
    <row r="77" spans="1:26" ht="15.75" customHeight="1">
      <c r="A77" s="692" t="s">
        <v>133</v>
      </c>
      <c r="B77" s="13" t="s">
        <v>242</v>
      </c>
      <c r="C77" s="816">
        <v>28</v>
      </c>
      <c r="D77" s="816" t="s">
        <v>248</v>
      </c>
      <c r="E77" s="23">
        <v>9.6</v>
      </c>
      <c r="F77" s="820">
        <v>67</v>
      </c>
      <c r="G77" s="816" t="s">
        <v>250</v>
      </c>
      <c r="H77" s="816" t="s">
        <v>137</v>
      </c>
      <c r="I77" s="816">
        <v>185</v>
      </c>
      <c r="J77" s="820">
        <v>1</v>
      </c>
      <c r="K77" s="800" t="s">
        <v>1349</v>
      </c>
      <c r="L77" s="694"/>
      <c r="N77" s="467">
        <v>812000</v>
      </c>
      <c r="O77" s="606" t="s">
        <v>467</v>
      </c>
      <c r="P77" s="673"/>
      <c r="Q77" s="664"/>
      <c r="R77" s="116">
        <f t="shared" si="19"/>
        <v>0</v>
      </c>
      <c r="S77" s="116">
        <f t="shared" si="20"/>
        <v>0</v>
      </c>
      <c r="T77" s="259">
        <f t="shared" si="21"/>
        <v>1.0214160000000001</v>
      </c>
      <c r="U77" s="88">
        <v>202</v>
      </c>
      <c r="V77" s="92">
        <v>1320</v>
      </c>
      <c r="W77" s="92">
        <v>1060</v>
      </c>
      <c r="X77" s="92">
        <v>730</v>
      </c>
      <c r="Y77" s="1209"/>
      <c r="Z77" s="1245"/>
    </row>
    <row r="78" spans="1:26" ht="15.75" customHeight="1">
      <c r="A78" s="692" t="s">
        <v>133</v>
      </c>
      <c r="B78" s="13" t="s">
        <v>243</v>
      </c>
      <c r="C78" s="816">
        <v>35</v>
      </c>
      <c r="D78" s="816" t="s">
        <v>199</v>
      </c>
      <c r="E78" s="23">
        <v>12.6</v>
      </c>
      <c r="F78" s="820">
        <v>69</v>
      </c>
      <c r="G78" s="816" t="s">
        <v>250</v>
      </c>
      <c r="H78" s="816" t="s">
        <v>137</v>
      </c>
      <c r="I78" s="816">
        <v>199</v>
      </c>
      <c r="J78" s="820">
        <v>1</v>
      </c>
      <c r="K78" s="800" t="s">
        <v>1349</v>
      </c>
      <c r="L78" s="694"/>
      <c r="N78" s="467">
        <v>1024000</v>
      </c>
      <c r="O78" s="606" t="s">
        <v>467</v>
      </c>
      <c r="P78" s="673"/>
      <c r="Q78" s="664"/>
      <c r="R78" s="116">
        <f t="shared" si="19"/>
        <v>0</v>
      </c>
      <c r="S78" s="116">
        <f t="shared" si="20"/>
        <v>0</v>
      </c>
      <c r="T78" s="259">
        <f t="shared" si="21"/>
        <v>1.0214160000000001</v>
      </c>
      <c r="U78" s="88">
        <v>215</v>
      </c>
      <c r="V78" s="92">
        <v>1320</v>
      </c>
      <c r="W78" s="92">
        <v>1060</v>
      </c>
      <c r="X78" s="92">
        <v>730</v>
      </c>
      <c r="Y78" s="1209"/>
      <c r="Z78" s="1245"/>
    </row>
    <row r="79" spans="1:26" ht="15.75" customHeight="1">
      <c r="A79" s="692" t="s">
        <v>133</v>
      </c>
      <c r="B79" s="13" t="s">
        <v>244</v>
      </c>
      <c r="C79" s="816">
        <v>44</v>
      </c>
      <c r="D79" s="816" t="s">
        <v>134</v>
      </c>
      <c r="E79" s="23">
        <v>17.600000000000001</v>
      </c>
      <c r="F79" s="820">
        <v>70</v>
      </c>
      <c r="G79" s="816" t="s">
        <v>251</v>
      </c>
      <c r="H79" s="816" t="s">
        <v>252</v>
      </c>
      <c r="I79" s="816">
        <v>288</v>
      </c>
      <c r="J79" s="820">
        <v>1</v>
      </c>
      <c r="K79" s="800" t="s">
        <v>1349</v>
      </c>
      <c r="L79" s="694"/>
      <c r="N79" s="467">
        <v>1341000</v>
      </c>
      <c r="O79" s="606" t="s">
        <v>467</v>
      </c>
      <c r="P79" s="673"/>
      <c r="Q79" s="664"/>
      <c r="R79" s="116">
        <f t="shared" si="19"/>
        <v>0</v>
      </c>
      <c r="S79" s="116">
        <f t="shared" si="20"/>
        <v>0</v>
      </c>
      <c r="T79" s="259">
        <f t="shared" si="21"/>
        <v>1.9154789999999999</v>
      </c>
      <c r="U79" s="88">
        <v>308</v>
      </c>
      <c r="V79" s="92">
        <v>1305</v>
      </c>
      <c r="W79" s="92">
        <v>1790</v>
      </c>
      <c r="X79" s="92">
        <v>820</v>
      </c>
      <c r="Y79" s="1209"/>
      <c r="Z79" s="1245"/>
    </row>
    <row r="80" spans="1:26" ht="15.75" customHeight="1">
      <c r="A80" s="692" t="s">
        <v>133</v>
      </c>
      <c r="B80" s="13" t="s">
        <v>195</v>
      </c>
      <c r="C80" s="816">
        <v>53</v>
      </c>
      <c r="D80" s="816" t="s">
        <v>199</v>
      </c>
      <c r="E80" s="23">
        <v>16.8</v>
      </c>
      <c r="F80" s="820">
        <v>73</v>
      </c>
      <c r="G80" s="816" t="s">
        <v>322</v>
      </c>
      <c r="H80" s="816" t="s">
        <v>323</v>
      </c>
      <c r="I80" s="816">
        <v>403</v>
      </c>
      <c r="J80" s="820">
        <v>2</v>
      </c>
      <c r="K80" s="800" t="s">
        <v>1349</v>
      </c>
      <c r="L80" s="694"/>
      <c r="N80" s="467">
        <v>1784000</v>
      </c>
      <c r="O80" s="606" t="s">
        <v>467</v>
      </c>
      <c r="P80" s="673"/>
      <c r="Q80" s="664"/>
      <c r="R80" s="116">
        <f t="shared" si="19"/>
        <v>0</v>
      </c>
      <c r="S80" s="116">
        <f t="shared" si="20"/>
        <v>0</v>
      </c>
      <c r="T80" s="259">
        <f t="shared" si="21"/>
        <v>2.1673048320000001</v>
      </c>
      <c r="U80" s="88">
        <v>415</v>
      </c>
      <c r="V80" s="92">
        <v>1844</v>
      </c>
      <c r="W80" s="92">
        <v>1272</v>
      </c>
      <c r="X80" s="92">
        <v>924</v>
      </c>
      <c r="Y80" s="1209"/>
      <c r="Z80" s="1245"/>
    </row>
    <row r="81" spans="1:26" ht="15.75" customHeight="1">
      <c r="A81" s="692" t="s">
        <v>133</v>
      </c>
      <c r="B81" s="13" t="s">
        <v>196</v>
      </c>
      <c r="C81" s="816">
        <v>61</v>
      </c>
      <c r="D81" s="816" t="s">
        <v>199</v>
      </c>
      <c r="E81" s="23">
        <v>19</v>
      </c>
      <c r="F81" s="820">
        <v>76</v>
      </c>
      <c r="G81" s="816" t="s">
        <v>322</v>
      </c>
      <c r="H81" s="816" t="s">
        <v>323</v>
      </c>
      <c r="I81" s="816">
        <v>413</v>
      </c>
      <c r="J81" s="820">
        <v>2</v>
      </c>
      <c r="K81" s="800" t="s">
        <v>1349</v>
      </c>
      <c r="L81" s="694"/>
      <c r="N81" s="467">
        <v>1994000</v>
      </c>
      <c r="O81" s="606" t="s">
        <v>467</v>
      </c>
      <c r="P81" s="673"/>
      <c r="Q81" s="664"/>
      <c r="R81" s="116">
        <f t="shared" si="19"/>
        <v>0</v>
      </c>
      <c r="S81" s="116">
        <f t="shared" si="20"/>
        <v>0</v>
      </c>
      <c r="T81" s="259">
        <f t="shared" si="21"/>
        <v>2.1673048320000001</v>
      </c>
      <c r="U81" s="88">
        <v>424</v>
      </c>
      <c r="V81" s="92">
        <v>1844</v>
      </c>
      <c r="W81" s="92">
        <v>1272</v>
      </c>
      <c r="X81" s="92">
        <v>924</v>
      </c>
      <c r="Y81" s="1209"/>
      <c r="Z81" s="1245"/>
    </row>
    <row r="82" spans="1:26" ht="15.75" customHeight="1">
      <c r="A82" s="692" t="s">
        <v>133</v>
      </c>
      <c r="B82" s="13" t="s">
        <v>197</v>
      </c>
      <c r="C82" s="816">
        <v>70</v>
      </c>
      <c r="D82" s="816" t="s">
        <v>199</v>
      </c>
      <c r="E82" s="23">
        <v>22</v>
      </c>
      <c r="F82" s="820">
        <v>76</v>
      </c>
      <c r="G82" s="816" t="s">
        <v>549</v>
      </c>
      <c r="H82" s="816" t="s">
        <v>324</v>
      </c>
      <c r="I82" s="816">
        <v>508</v>
      </c>
      <c r="J82" s="820">
        <v>2</v>
      </c>
      <c r="K82" s="800" t="s">
        <v>1349</v>
      </c>
      <c r="L82" s="694"/>
      <c r="N82" s="467">
        <v>2172000</v>
      </c>
      <c r="O82" s="606" t="s">
        <v>467</v>
      </c>
      <c r="P82" s="673"/>
      <c r="Q82" s="664"/>
      <c r="R82" s="116">
        <f t="shared" si="19"/>
        <v>0</v>
      </c>
      <c r="S82" s="116">
        <f t="shared" si="20"/>
        <v>0</v>
      </c>
      <c r="T82" s="259">
        <f t="shared" si="21"/>
        <v>3.0544410000000002</v>
      </c>
      <c r="U82" s="88">
        <v>523</v>
      </c>
      <c r="V82" s="92">
        <v>2168</v>
      </c>
      <c r="W82" s="92">
        <v>1275</v>
      </c>
      <c r="X82" s="92">
        <v>1105</v>
      </c>
      <c r="Y82" s="1209"/>
      <c r="Z82" s="1245"/>
    </row>
    <row r="83" spans="1:26" ht="15.75" customHeight="1" thickBot="1">
      <c r="A83" s="20" t="s">
        <v>133</v>
      </c>
      <c r="B83" s="21" t="s">
        <v>198</v>
      </c>
      <c r="C83" s="817">
        <v>105</v>
      </c>
      <c r="D83" s="817" t="s">
        <v>199</v>
      </c>
      <c r="E83" s="423">
        <v>28</v>
      </c>
      <c r="F83" s="821">
        <v>78</v>
      </c>
      <c r="G83" s="817" t="s">
        <v>550</v>
      </c>
      <c r="H83" s="817" t="s">
        <v>551</v>
      </c>
      <c r="I83" s="817">
        <v>570</v>
      </c>
      <c r="J83" s="821">
        <v>2</v>
      </c>
      <c r="K83" s="846" t="s">
        <v>1349</v>
      </c>
      <c r="L83" s="695"/>
      <c r="N83" s="467">
        <v>3160000</v>
      </c>
      <c r="O83" s="606" t="s">
        <v>467</v>
      </c>
      <c r="P83" s="673"/>
      <c r="Q83" s="664"/>
      <c r="R83" s="116">
        <f t="shared" si="19"/>
        <v>0</v>
      </c>
      <c r="S83" s="116">
        <f t="shared" si="20"/>
        <v>0</v>
      </c>
      <c r="T83" s="259">
        <f t="shared" si="21"/>
        <v>4.0390490400000001</v>
      </c>
      <c r="U83" s="88">
        <v>582</v>
      </c>
      <c r="V83" s="92">
        <v>2168</v>
      </c>
      <c r="W83" s="92">
        <v>1686</v>
      </c>
      <c r="X83" s="92">
        <v>1105</v>
      </c>
      <c r="Y83" s="1209"/>
      <c r="Z83" s="1245"/>
    </row>
    <row r="84" spans="1:26" ht="23.25" customHeight="1" thickBot="1">
      <c r="A84" s="1624" t="s">
        <v>1015</v>
      </c>
      <c r="B84" s="1625"/>
      <c r="C84" s="1625"/>
      <c r="D84" s="1625"/>
      <c r="E84" s="1625"/>
      <c r="F84" s="1625"/>
      <c r="G84" s="1625"/>
      <c r="H84" s="1625"/>
      <c r="I84" s="1625"/>
      <c r="J84" s="1625"/>
      <c r="K84" s="1625"/>
      <c r="L84" s="1626"/>
      <c r="N84" s="696"/>
      <c r="O84" s="682"/>
      <c r="P84" s="673"/>
      <c r="R84" s="92"/>
      <c r="Y84" s="1209"/>
      <c r="Z84" s="1245"/>
    </row>
    <row r="85" spans="1:26" ht="15.75" customHeight="1">
      <c r="A85" s="29" t="s">
        <v>1016</v>
      </c>
      <c r="B85" s="30" t="s">
        <v>274</v>
      </c>
      <c r="C85" s="691" t="s">
        <v>132</v>
      </c>
      <c r="D85" s="670" t="s">
        <v>132</v>
      </c>
      <c r="E85" s="670" t="s">
        <v>132</v>
      </c>
      <c r="F85" s="670" t="s">
        <v>132</v>
      </c>
      <c r="G85" s="670" t="s">
        <v>132</v>
      </c>
      <c r="H85" s="815" t="s">
        <v>276</v>
      </c>
      <c r="I85" s="437" t="s">
        <v>114</v>
      </c>
      <c r="J85" s="437" t="s">
        <v>114</v>
      </c>
      <c r="K85" s="845" t="s">
        <v>1349</v>
      </c>
      <c r="L85" s="693"/>
      <c r="M85" s="88"/>
      <c r="N85" s="467">
        <v>105000</v>
      </c>
      <c r="O85" s="606" t="s">
        <v>467</v>
      </c>
      <c r="P85" s="673"/>
      <c r="Q85" s="664"/>
      <c r="R85" s="116">
        <f t="shared" ref="R85:R97" si="22">IF(OR(T85="",L85=""),0,L85*T85)</f>
        <v>0</v>
      </c>
      <c r="S85" s="116">
        <f t="shared" ref="S85:S97" si="23">IF(OR(U85="",L85=""),0,L85*U85)</f>
        <v>0</v>
      </c>
      <c r="T85" s="259">
        <v>1.0999999999999999E-2</v>
      </c>
      <c r="U85" s="88">
        <v>1.53</v>
      </c>
      <c r="V85" s="92">
        <v>340</v>
      </c>
      <c r="W85" s="92">
        <v>190</v>
      </c>
      <c r="X85" s="92">
        <v>200</v>
      </c>
      <c r="Y85" s="1209"/>
      <c r="Z85" s="1245"/>
    </row>
    <row r="86" spans="1:26" ht="15.75" customHeight="1">
      <c r="A86" s="692" t="s">
        <v>1017</v>
      </c>
      <c r="B86" s="13" t="s">
        <v>275</v>
      </c>
      <c r="C86" s="689" t="s">
        <v>132</v>
      </c>
      <c r="D86" s="690" t="s">
        <v>132</v>
      </c>
      <c r="E86" s="690" t="s">
        <v>132</v>
      </c>
      <c r="F86" s="690" t="s">
        <v>132</v>
      </c>
      <c r="G86" s="690" t="s">
        <v>132</v>
      </c>
      <c r="H86" s="816" t="s">
        <v>276</v>
      </c>
      <c r="I86" s="23" t="s">
        <v>114</v>
      </c>
      <c r="J86" s="23" t="s">
        <v>114</v>
      </c>
      <c r="K86" s="800" t="s">
        <v>1349</v>
      </c>
      <c r="L86" s="694"/>
      <c r="M86" s="88"/>
      <c r="N86" s="467">
        <v>112000</v>
      </c>
      <c r="O86" s="606" t="s">
        <v>467</v>
      </c>
      <c r="P86" s="673"/>
      <c r="Q86" s="664"/>
      <c r="R86" s="116">
        <f t="shared" si="22"/>
        <v>0</v>
      </c>
      <c r="S86" s="116">
        <f t="shared" si="23"/>
        <v>0</v>
      </c>
      <c r="T86" s="259">
        <v>1.0999999999999999E-2</v>
      </c>
      <c r="U86" s="88">
        <v>1.56</v>
      </c>
      <c r="V86" s="92">
        <v>340</v>
      </c>
      <c r="W86" s="92">
        <v>190</v>
      </c>
      <c r="X86" s="92">
        <v>200</v>
      </c>
      <c r="Y86" s="1209"/>
      <c r="Z86" s="1245"/>
    </row>
    <row r="87" spans="1:26" ht="15.75" customHeight="1">
      <c r="A87" s="692" t="s">
        <v>1018</v>
      </c>
      <c r="B87" s="13" t="s">
        <v>264</v>
      </c>
      <c r="C87" s="689" t="s">
        <v>132</v>
      </c>
      <c r="D87" s="690" t="s">
        <v>132</v>
      </c>
      <c r="E87" s="690" t="s">
        <v>132</v>
      </c>
      <c r="F87" s="690" t="s">
        <v>132</v>
      </c>
      <c r="G87" s="690" t="s">
        <v>132</v>
      </c>
      <c r="H87" s="816" t="s">
        <v>276</v>
      </c>
      <c r="I87" s="23" t="s">
        <v>114</v>
      </c>
      <c r="J87" s="23" t="s">
        <v>114</v>
      </c>
      <c r="K87" s="800" t="s">
        <v>1349</v>
      </c>
      <c r="L87" s="694"/>
      <c r="M87" s="88"/>
      <c r="N87" s="467">
        <v>118000</v>
      </c>
      <c r="O87" s="606" t="s">
        <v>467</v>
      </c>
      <c r="P87" s="673"/>
      <c r="Q87" s="664"/>
      <c r="R87" s="116">
        <f t="shared" si="22"/>
        <v>0</v>
      </c>
      <c r="S87" s="116">
        <f t="shared" si="23"/>
        <v>0</v>
      </c>
      <c r="T87" s="259">
        <v>1.0999999999999999E-2</v>
      </c>
      <c r="U87" s="88">
        <v>1.52</v>
      </c>
      <c r="V87" s="92">
        <v>340</v>
      </c>
      <c r="W87" s="92">
        <v>190</v>
      </c>
      <c r="X87" s="92">
        <v>200</v>
      </c>
      <c r="Y87" s="1209"/>
      <c r="Z87" s="1245"/>
    </row>
    <row r="88" spans="1:26" ht="15.75" customHeight="1">
      <c r="A88" s="692" t="s">
        <v>1019</v>
      </c>
      <c r="B88" s="13" t="s">
        <v>265</v>
      </c>
      <c r="C88" s="689" t="s">
        <v>132</v>
      </c>
      <c r="D88" s="690" t="s">
        <v>132</v>
      </c>
      <c r="E88" s="690" t="s">
        <v>132</v>
      </c>
      <c r="F88" s="690" t="s">
        <v>132</v>
      </c>
      <c r="G88" s="690" t="s">
        <v>132</v>
      </c>
      <c r="H88" s="816" t="s">
        <v>276</v>
      </c>
      <c r="I88" s="23" t="s">
        <v>114</v>
      </c>
      <c r="J88" s="23" t="s">
        <v>114</v>
      </c>
      <c r="K88" s="800" t="s">
        <v>1349</v>
      </c>
      <c r="L88" s="694"/>
      <c r="M88" s="88"/>
      <c r="N88" s="467">
        <v>120000</v>
      </c>
      <c r="O88" s="682"/>
      <c r="P88" s="673"/>
      <c r="Q88" s="664"/>
      <c r="R88" s="116">
        <f t="shared" si="22"/>
        <v>0</v>
      </c>
      <c r="S88" s="116">
        <f t="shared" si="23"/>
        <v>0</v>
      </c>
      <c r="T88" s="259">
        <v>1.0999999999999999E-2</v>
      </c>
      <c r="U88" s="88">
        <v>1.57</v>
      </c>
      <c r="V88" s="92">
        <v>340</v>
      </c>
      <c r="W88" s="92">
        <v>190</v>
      </c>
      <c r="X88" s="92">
        <v>200</v>
      </c>
      <c r="Y88" s="1209"/>
      <c r="Z88" s="1245"/>
    </row>
    <row r="89" spans="1:26" ht="15.75" customHeight="1">
      <c r="A89" s="692" t="s">
        <v>1020</v>
      </c>
      <c r="B89" s="13" t="s">
        <v>266</v>
      </c>
      <c r="C89" s="689" t="s">
        <v>132</v>
      </c>
      <c r="D89" s="690" t="s">
        <v>132</v>
      </c>
      <c r="E89" s="690" t="s">
        <v>132</v>
      </c>
      <c r="F89" s="690" t="s">
        <v>132</v>
      </c>
      <c r="G89" s="690" t="s">
        <v>132</v>
      </c>
      <c r="H89" s="816" t="s">
        <v>276</v>
      </c>
      <c r="I89" s="23" t="s">
        <v>114</v>
      </c>
      <c r="J89" s="23" t="s">
        <v>114</v>
      </c>
      <c r="K89" s="800" t="s">
        <v>1349</v>
      </c>
      <c r="L89" s="694"/>
      <c r="M89" s="88"/>
      <c r="N89" s="467">
        <v>120000</v>
      </c>
      <c r="O89" s="682"/>
      <c r="P89" s="673"/>
      <c r="Q89" s="664"/>
      <c r="R89" s="116">
        <f t="shared" si="22"/>
        <v>0</v>
      </c>
      <c r="S89" s="116">
        <f t="shared" si="23"/>
        <v>0</v>
      </c>
      <c r="T89" s="259">
        <v>1.0999999999999999E-2</v>
      </c>
      <c r="U89" s="88">
        <v>1.61</v>
      </c>
      <c r="V89" s="92">
        <v>340</v>
      </c>
      <c r="W89" s="92">
        <v>190</v>
      </c>
      <c r="X89" s="92">
        <v>200</v>
      </c>
      <c r="Y89" s="1209"/>
      <c r="Z89" s="1245"/>
    </row>
    <row r="90" spans="1:26" ht="15.75" customHeight="1">
      <c r="A90" s="692" t="s">
        <v>1021</v>
      </c>
      <c r="B90" s="13" t="s">
        <v>267</v>
      </c>
      <c r="C90" s="689" t="s">
        <v>132</v>
      </c>
      <c r="D90" s="690" t="s">
        <v>132</v>
      </c>
      <c r="E90" s="690" t="s">
        <v>132</v>
      </c>
      <c r="F90" s="690" t="s">
        <v>132</v>
      </c>
      <c r="G90" s="690" t="s">
        <v>132</v>
      </c>
      <c r="H90" s="816" t="s">
        <v>276</v>
      </c>
      <c r="I90" s="23" t="s">
        <v>114</v>
      </c>
      <c r="J90" s="23" t="s">
        <v>114</v>
      </c>
      <c r="K90" s="800" t="s">
        <v>1349</v>
      </c>
      <c r="L90" s="694"/>
      <c r="M90" s="88"/>
      <c r="N90" s="467">
        <v>120000</v>
      </c>
      <c r="O90" s="682"/>
      <c r="P90" s="673"/>
      <c r="Q90" s="664"/>
      <c r="R90" s="116">
        <f t="shared" si="22"/>
        <v>0</v>
      </c>
      <c r="S90" s="116">
        <f t="shared" si="23"/>
        <v>0</v>
      </c>
      <c r="T90" s="259">
        <v>1.0999999999999999E-2</v>
      </c>
      <c r="U90" s="88">
        <v>1.61</v>
      </c>
      <c r="V90" s="92">
        <v>340</v>
      </c>
      <c r="W90" s="92">
        <v>190</v>
      </c>
      <c r="X90" s="92">
        <v>200</v>
      </c>
      <c r="Y90" s="1209"/>
      <c r="Z90" s="1245"/>
    </row>
    <row r="91" spans="1:26" ht="15.75" customHeight="1">
      <c r="A91" s="692" t="s">
        <v>1022</v>
      </c>
      <c r="B91" s="13" t="s">
        <v>586</v>
      </c>
      <c r="C91" s="689" t="s">
        <v>132</v>
      </c>
      <c r="D91" s="690" t="s">
        <v>132</v>
      </c>
      <c r="E91" s="690" t="s">
        <v>132</v>
      </c>
      <c r="F91" s="690" t="s">
        <v>132</v>
      </c>
      <c r="G91" s="690" t="s">
        <v>132</v>
      </c>
      <c r="H91" s="816" t="s">
        <v>276</v>
      </c>
      <c r="I91" s="23" t="s">
        <v>114</v>
      </c>
      <c r="J91" s="23" t="s">
        <v>114</v>
      </c>
      <c r="K91" s="800" t="s">
        <v>1349</v>
      </c>
      <c r="L91" s="694"/>
      <c r="M91" s="88"/>
      <c r="N91" s="467">
        <v>122000</v>
      </c>
      <c r="O91" s="606" t="s">
        <v>467</v>
      </c>
      <c r="P91" s="673"/>
      <c r="Q91" s="664"/>
      <c r="R91" s="116">
        <f t="shared" si="22"/>
        <v>0</v>
      </c>
      <c r="S91" s="116">
        <f t="shared" si="23"/>
        <v>0</v>
      </c>
      <c r="T91" s="259">
        <v>1.0999999999999999E-2</v>
      </c>
      <c r="U91" s="88">
        <v>1.77</v>
      </c>
      <c r="V91" s="92">
        <v>340</v>
      </c>
      <c r="W91" s="92">
        <v>190</v>
      </c>
      <c r="X91" s="92">
        <v>200</v>
      </c>
      <c r="Y91" s="1209"/>
      <c r="Z91" s="1245"/>
    </row>
    <row r="92" spans="1:26" ht="15.75" customHeight="1">
      <c r="A92" s="692" t="s">
        <v>1023</v>
      </c>
      <c r="B92" s="13" t="s">
        <v>587</v>
      </c>
      <c r="C92" s="689" t="s">
        <v>132</v>
      </c>
      <c r="D92" s="690" t="s">
        <v>132</v>
      </c>
      <c r="E92" s="690" t="s">
        <v>132</v>
      </c>
      <c r="F92" s="690" t="s">
        <v>132</v>
      </c>
      <c r="G92" s="690" t="s">
        <v>132</v>
      </c>
      <c r="H92" s="816" t="s">
        <v>276</v>
      </c>
      <c r="I92" s="23" t="s">
        <v>114</v>
      </c>
      <c r="J92" s="23" t="s">
        <v>114</v>
      </c>
      <c r="K92" s="800" t="s">
        <v>1349</v>
      </c>
      <c r="L92" s="694"/>
      <c r="M92" s="88"/>
      <c r="N92" s="467">
        <v>134000</v>
      </c>
      <c r="O92" s="606" t="s">
        <v>467</v>
      </c>
      <c r="P92" s="673"/>
      <c r="Q92" s="664"/>
      <c r="R92" s="116">
        <f t="shared" si="22"/>
        <v>0</v>
      </c>
      <c r="S92" s="116">
        <f t="shared" si="23"/>
        <v>0</v>
      </c>
      <c r="T92" s="259">
        <v>1.0999999999999999E-2</v>
      </c>
      <c r="U92" s="88">
        <v>2.44</v>
      </c>
      <c r="V92" s="92">
        <v>340</v>
      </c>
      <c r="W92" s="92">
        <v>190</v>
      </c>
      <c r="X92" s="92">
        <v>200</v>
      </c>
      <c r="Y92" s="1209"/>
      <c r="Z92" s="1245"/>
    </row>
    <row r="93" spans="1:26" ht="15.75" customHeight="1">
      <c r="A93" s="692" t="s">
        <v>1024</v>
      </c>
      <c r="B93" s="13" t="s">
        <v>268</v>
      </c>
      <c r="C93" s="689" t="s">
        <v>132</v>
      </c>
      <c r="D93" s="690" t="s">
        <v>132</v>
      </c>
      <c r="E93" s="690" t="s">
        <v>132</v>
      </c>
      <c r="F93" s="690" t="s">
        <v>132</v>
      </c>
      <c r="G93" s="690" t="s">
        <v>132</v>
      </c>
      <c r="H93" s="816" t="s">
        <v>276</v>
      </c>
      <c r="I93" s="23" t="s">
        <v>114</v>
      </c>
      <c r="J93" s="23" t="s">
        <v>114</v>
      </c>
      <c r="K93" s="800" t="s">
        <v>1349</v>
      </c>
      <c r="L93" s="694"/>
      <c r="M93" s="88"/>
      <c r="N93" s="467">
        <v>134000</v>
      </c>
      <c r="O93" s="606" t="s">
        <v>467</v>
      </c>
      <c r="P93" s="673"/>
      <c r="Q93" s="664"/>
      <c r="R93" s="116">
        <f t="shared" si="22"/>
        <v>0</v>
      </c>
      <c r="S93" s="116">
        <f t="shared" si="23"/>
        <v>0</v>
      </c>
      <c r="T93" s="259">
        <v>1.0999999999999999E-2</v>
      </c>
      <c r="U93" s="88">
        <v>2.5499999999999998</v>
      </c>
      <c r="V93" s="92">
        <v>340</v>
      </c>
      <c r="W93" s="92">
        <v>190</v>
      </c>
      <c r="X93" s="92">
        <v>200</v>
      </c>
      <c r="Y93" s="1209"/>
      <c r="Z93" s="1245"/>
    </row>
    <row r="94" spans="1:26" ht="15.75" customHeight="1">
      <c r="A94" s="692" t="s">
        <v>1025</v>
      </c>
      <c r="B94" s="13" t="s">
        <v>269</v>
      </c>
      <c r="C94" s="689" t="s">
        <v>132</v>
      </c>
      <c r="D94" s="690" t="s">
        <v>132</v>
      </c>
      <c r="E94" s="690" t="s">
        <v>132</v>
      </c>
      <c r="F94" s="690" t="s">
        <v>132</v>
      </c>
      <c r="G94" s="690" t="s">
        <v>132</v>
      </c>
      <c r="H94" s="816" t="s">
        <v>276</v>
      </c>
      <c r="I94" s="23" t="s">
        <v>114</v>
      </c>
      <c r="J94" s="23" t="s">
        <v>114</v>
      </c>
      <c r="K94" s="800" t="s">
        <v>1349</v>
      </c>
      <c r="L94" s="694"/>
      <c r="M94" s="88"/>
      <c r="N94" s="467">
        <v>165000</v>
      </c>
      <c r="O94" s="606" t="s">
        <v>467</v>
      </c>
      <c r="P94" s="673"/>
      <c r="Q94" s="664"/>
      <c r="R94" s="116">
        <f t="shared" si="22"/>
        <v>0</v>
      </c>
      <c r="S94" s="116">
        <f t="shared" si="23"/>
        <v>0</v>
      </c>
      <c r="T94" s="259">
        <v>1.0999999999999999E-2</v>
      </c>
      <c r="U94" s="88">
        <v>2.62</v>
      </c>
      <c r="V94" s="92">
        <v>340</v>
      </c>
      <c r="W94" s="92">
        <v>190</v>
      </c>
      <c r="X94" s="92">
        <v>200</v>
      </c>
      <c r="Y94" s="1209"/>
      <c r="Z94" s="1245"/>
    </row>
    <row r="95" spans="1:26" ht="15.75" customHeight="1">
      <c r="A95" s="692" t="s">
        <v>1052</v>
      </c>
      <c r="B95" s="13" t="s">
        <v>277</v>
      </c>
      <c r="C95" s="689" t="s">
        <v>132</v>
      </c>
      <c r="D95" s="690" t="s">
        <v>132</v>
      </c>
      <c r="E95" s="690" t="s">
        <v>132</v>
      </c>
      <c r="F95" s="690" t="s">
        <v>132</v>
      </c>
      <c r="G95" s="690" t="s">
        <v>132</v>
      </c>
      <c r="H95" s="816" t="s">
        <v>1070</v>
      </c>
      <c r="I95" s="23" t="s">
        <v>114</v>
      </c>
      <c r="J95" s="23" t="s">
        <v>114</v>
      </c>
      <c r="K95" s="800" t="s">
        <v>1349</v>
      </c>
      <c r="L95" s="694"/>
      <c r="M95" s="88"/>
      <c r="N95" s="467">
        <v>281000</v>
      </c>
      <c r="O95" s="606" t="s">
        <v>467</v>
      </c>
      <c r="P95" s="673"/>
      <c r="Q95" s="664"/>
      <c r="R95" s="116">
        <f t="shared" si="22"/>
        <v>0</v>
      </c>
      <c r="S95" s="116">
        <f t="shared" si="23"/>
        <v>0</v>
      </c>
      <c r="T95" s="259">
        <v>3.2000000000000001E-2</v>
      </c>
      <c r="U95" s="88">
        <v>6.2</v>
      </c>
      <c r="V95" s="92">
        <v>400</v>
      </c>
      <c r="W95" s="92">
        <v>350</v>
      </c>
      <c r="X95" s="92">
        <v>200</v>
      </c>
      <c r="Y95" s="1209"/>
      <c r="Z95" s="1245"/>
    </row>
    <row r="96" spans="1:26" ht="15.75" customHeight="1">
      <c r="A96" s="692" t="s">
        <v>1026</v>
      </c>
      <c r="B96" s="13" t="s">
        <v>278</v>
      </c>
      <c r="C96" s="689" t="s">
        <v>132</v>
      </c>
      <c r="D96" s="690" t="s">
        <v>132</v>
      </c>
      <c r="E96" s="690" t="s">
        <v>132</v>
      </c>
      <c r="F96" s="690" t="s">
        <v>132</v>
      </c>
      <c r="G96" s="690" t="s">
        <v>132</v>
      </c>
      <c r="H96" s="816" t="s">
        <v>1070</v>
      </c>
      <c r="I96" s="23" t="s">
        <v>114</v>
      </c>
      <c r="J96" s="23" t="s">
        <v>114</v>
      </c>
      <c r="K96" s="800" t="s">
        <v>1349</v>
      </c>
      <c r="L96" s="694"/>
      <c r="M96" s="88"/>
      <c r="N96" s="467">
        <v>281000</v>
      </c>
      <c r="O96" s="606" t="s">
        <v>467</v>
      </c>
      <c r="P96" s="673"/>
      <c r="Q96" s="664"/>
      <c r="R96" s="116">
        <f t="shared" si="22"/>
        <v>0</v>
      </c>
      <c r="S96" s="116">
        <f t="shared" si="23"/>
        <v>0</v>
      </c>
      <c r="T96" s="259">
        <v>3.2000000000000001E-2</v>
      </c>
      <c r="U96" s="88">
        <v>6.4</v>
      </c>
      <c r="V96" s="92">
        <v>400</v>
      </c>
      <c r="W96" s="92">
        <v>350</v>
      </c>
      <c r="X96" s="92">
        <v>200</v>
      </c>
      <c r="Y96" s="1209"/>
      <c r="Z96" s="1245"/>
    </row>
    <row r="97" spans="1:26" ht="15.75" customHeight="1" thickBot="1">
      <c r="A97" s="20" t="s">
        <v>1027</v>
      </c>
      <c r="B97" s="21" t="s">
        <v>279</v>
      </c>
      <c r="C97" s="559" t="s">
        <v>132</v>
      </c>
      <c r="D97" s="439" t="s">
        <v>132</v>
      </c>
      <c r="E97" s="439" t="s">
        <v>132</v>
      </c>
      <c r="F97" s="439" t="s">
        <v>132</v>
      </c>
      <c r="G97" s="439" t="s">
        <v>132</v>
      </c>
      <c r="H97" s="817" t="s">
        <v>1070</v>
      </c>
      <c r="I97" s="423" t="s">
        <v>114</v>
      </c>
      <c r="J97" s="423" t="s">
        <v>114</v>
      </c>
      <c r="K97" s="846" t="s">
        <v>1349</v>
      </c>
      <c r="L97" s="695"/>
      <c r="M97" s="88"/>
      <c r="N97" s="1207">
        <v>373000</v>
      </c>
      <c r="O97" s="606" t="s">
        <v>467</v>
      </c>
      <c r="P97" s="673"/>
      <c r="Q97" s="664"/>
      <c r="R97" s="116">
        <f t="shared" si="22"/>
        <v>0</v>
      </c>
      <c r="S97" s="116">
        <f t="shared" si="23"/>
        <v>0</v>
      </c>
      <c r="T97" s="259">
        <v>3.2000000000000001E-2</v>
      </c>
      <c r="U97" s="88">
        <v>6.5</v>
      </c>
      <c r="V97" s="92">
        <v>400</v>
      </c>
      <c r="W97" s="92">
        <v>350</v>
      </c>
      <c r="X97" s="92">
        <v>200</v>
      </c>
      <c r="Y97" s="1209"/>
      <c r="Z97" s="1245"/>
    </row>
    <row r="98" spans="1:26" ht="18" customHeight="1">
      <c r="A98" s="511" t="s">
        <v>632</v>
      </c>
    </row>
  </sheetData>
  <mergeCells count="53">
    <mergeCell ref="B24:F24"/>
    <mergeCell ref="B25:F25"/>
    <mergeCell ref="A43:L43"/>
    <mergeCell ref="B33:H33"/>
    <mergeCell ref="B42:H42"/>
    <mergeCell ref="B34:H34"/>
    <mergeCell ref="B46:F46"/>
    <mergeCell ref="A26:L26"/>
    <mergeCell ref="B27:F27"/>
    <mergeCell ref="B28:F28"/>
    <mergeCell ref="B29:F29"/>
    <mergeCell ref="B30:F30"/>
    <mergeCell ref="N1:N2"/>
    <mergeCell ref="A69:L69"/>
    <mergeCell ref="L1:L2"/>
    <mergeCell ref="A1:A2"/>
    <mergeCell ref="A3:L3"/>
    <mergeCell ref="B1:B2"/>
    <mergeCell ref="D1:D2"/>
    <mergeCell ref="B40:H40"/>
    <mergeCell ref="B41:H41"/>
    <mergeCell ref="A31:L31"/>
    <mergeCell ref="B48:F48"/>
    <mergeCell ref="J1:J2"/>
    <mergeCell ref="A17:L17"/>
    <mergeCell ref="B32:H32"/>
    <mergeCell ref="K1:K2"/>
    <mergeCell ref="F1:F2"/>
    <mergeCell ref="I1:I2"/>
    <mergeCell ref="E1:E2"/>
    <mergeCell ref="A4:L4"/>
    <mergeCell ref="A5:A16"/>
    <mergeCell ref="A19:L19"/>
    <mergeCell ref="B20:F20"/>
    <mergeCell ref="B21:F21"/>
    <mergeCell ref="B22:F22"/>
    <mergeCell ref="B23:F23"/>
    <mergeCell ref="B18:F18"/>
    <mergeCell ref="A55:A68"/>
    <mergeCell ref="A84:L84"/>
    <mergeCell ref="B35:H35"/>
    <mergeCell ref="A36:L36"/>
    <mergeCell ref="B37:H37"/>
    <mergeCell ref="B38:H38"/>
    <mergeCell ref="B39:H39"/>
    <mergeCell ref="A54:L54"/>
    <mergeCell ref="B51:F51"/>
    <mergeCell ref="B52:F52"/>
    <mergeCell ref="B53:F53"/>
    <mergeCell ref="A45:L45"/>
    <mergeCell ref="A50:L50"/>
    <mergeCell ref="B49:F49"/>
    <mergeCell ref="B47:F47"/>
  </mergeCells>
  <phoneticPr fontId="10" type="noConversion"/>
  <printOptions horizontalCentered="1"/>
  <pageMargins left="0.39370078740157483" right="0.39370078740157483" top="0.39370078740157483" bottom="0.39370078740157483" header="0.51181102362204722" footer="0.51181102362204722"/>
  <pageSetup paperSize="9" scale="6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499984740745262"/>
  </sheetPr>
  <dimension ref="A1:X113"/>
  <sheetViews>
    <sheetView zoomScaleNormal="100" zoomScaleSheetLayoutView="100" workbookViewId="0">
      <pane xSplit="1" ySplit="2" topLeftCell="B3" activePane="bottomRight" state="frozen"/>
      <selection activeCell="K5" sqref="K5:M5"/>
      <selection pane="topRight" activeCell="K5" sqref="K5:M5"/>
      <selection pane="bottomLeft" activeCell="K5" sqref="K5:M5"/>
      <selection pane="bottomRight" sqref="A1:A2"/>
    </sheetView>
  </sheetViews>
  <sheetFormatPr defaultColWidth="9" defaultRowHeight="12.75"/>
  <cols>
    <col min="1" max="1" width="21.7109375" style="18" customWidth="1"/>
    <col min="2" max="2" width="12.28515625" style="11" customWidth="1"/>
    <col min="3" max="3" width="12.140625" style="11" customWidth="1"/>
    <col min="4" max="4" width="9.85546875" style="11" customWidth="1"/>
    <col min="5" max="5" width="9.42578125" style="11" customWidth="1"/>
    <col min="6" max="6" width="7.5703125" style="11" customWidth="1"/>
    <col min="7" max="7" width="15.42578125" style="11" customWidth="1"/>
    <col min="8" max="8" width="6.85546875" style="16" customWidth="1"/>
    <col min="9" max="9" width="15.5703125" style="221" customWidth="1"/>
    <col min="10" max="10" width="8.28515625" style="11" customWidth="1"/>
    <col min="11" max="11" width="1.5703125" style="11" customWidth="1"/>
    <col min="12" max="12" width="12.5703125" style="11" customWidth="1"/>
    <col min="13" max="13" width="12" style="11" customWidth="1"/>
    <col min="14" max="14" width="10.85546875" style="11" hidden="1" customWidth="1"/>
    <col min="15" max="21" width="9" style="11" hidden="1" customWidth="1"/>
    <col min="22" max="22" width="15.85546875" style="11" customWidth="1"/>
    <col min="23" max="24" width="13.5703125" style="11" customWidth="1"/>
    <col min="25" max="16384" width="9" style="11"/>
  </cols>
  <sheetData>
    <row r="1" spans="1:24" ht="27.75" customHeight="1">
      <c r="A1" s="1555" t="s">
        <v>115</v>
      </c>
      <c r="B1" s="1557" t="s">
        <v>230</v>
      </c>
      <c r="C1" s="1557"/>
      <c r="D1" s="983" t="s">
        <v>125</v>
      </c>
      <c r="E1" s="1557" t="s">
        <v>300</v>
      </c>
      <c r="F1" s="1557" t="s">
        <v>301</v>
      </c>
      <c r="G1" s="983" t="s">
        <v>127</v>
      </c>
      <c r="H1" s="1557" t="s">
        <v>11</v>
      </c>
      <c r="I1" s="1559" t="s">
        <v>5</v>
      </c>
      <c r="J1" s="1456" t="s">
        <v>92</v>
      </c>
      <c r="L1" s="1553" t="s">
        <v>501</v>
      </c>
      <c r="N1" s="994" t="s">
        <v>93</v>
      </c>
      <c r="O1" s="994" t="s">
        <v>94</v>
      </c>
      <c r="P1" s="994" t="s">
        <v>95</v>
      </c>
      <c r="Q1" s="87" t="s">
        <v>87</v>
      </c>
      <c r="R1" s="87" t="s">
        <v>88</v>
      </c>
      <c r="S1" s="87" t="s">
        <v>89</v>
      </c>
      <c r="T1" s="87" t="s">
        <v>91</v>
      </c>
      <c r="U1" s="87" t="s">
        <v>90</v>
      </c>
      <c r="V1" s="73"/>
    </row>
    <row r="2" spans="1:24" ht="22.5" customHeight="1" thickBot="1">
      <c r="A2" s="1556"/>
      <c r="B2" s="984" t="s">
        <v>129</v>
      </c>
      <c r="C2" s="984" t="s">
        <v>130</v>
      </c>
      <c r="D2" s="984" t="s">
        <v>131</v>
      </c>
      <c r="E2" s="1558"/>
      <c r="F2" s="1558"/>
      <c r="G2" s="984" t="s">
        <v>302</v>
      </c>
      <c r="H2" s="1558"/>
      <c r="I2" s="1560"/>
      <c r="J2" s="1457"/>
      <c r="L2" s="1554"/>
    </row>
    <row r="3" spans="1:24" ht="20.25" customHeight="1" thickBot="1">
      <c r="A3" s="84" t="s">
        <v>1649</v>
      </c>
      <c r="B3" s="81"/>
      <c r="C3" s="81"/>
      <c r="D3" s="81"/>
      <c r="E3" s="81"/>
      <c r="F3" s="81"/>
      <c r="G3" s="81"/>
      <c r="H3" s="81"/>
      <c r="I3" s="278"/>
      <c r="J3" s="247"/>
      <c r="L3" s="474"/>
      <c r="N3" s="110">
        <f>SUM(N4:N112)</f>
        <v>0</v>
      </c>
      <c r="O3" s="110">
        <f>SUM(O4:O112)</f>
        <v>0</v>
      </c>
      <c r="P3" s="110">
        <f>SUM(P4:P112)</f>
        <v>0</v>
      </c>
      <c r="Q3" s="87"/>
      <c r="R3" s="87"/>
      <c r="S3" s="87"/>
      <c r="T3" s="87"/>
      <c r="U3" s="87"/>
    </row>
    <row r="4" spans="1:24" ht="32.25" customHeight="1" thickBot="1">
      <c r="A4" s="1473" t="s">
        <v>1895</v>
      </c>
      <c r="B4" s="1474"/>
      <c r="C4" s="1474"/>
      <c r="D4" s="1474"/>
      <c r="E4" s="1474"/>
      <c r="F4" s="1474"/>
      <c r="G4" s="1474"/>
      <c r="H4" s="1474"/>
      <c r="I4" s="1474"/>
      <c r="J4" s="1475"/>
      <c r="L4" s="477"/>
      <c r="N4" s="110"/>
      <c r="O4" s="110"/>
      <c r="P4" s="110"/>
      <c r="Q4" s="87"/>
      <c r="R4" s="87"/>
      <c r="S4" s="87"/>
      <c r="T4" s="87"/>
      <c r="U4" s="87"/>
    </row>
    <row r="5" spans="1:24" ht="14.1" customHeight="1">
      <c r="A5" s="29" t="s">
        <v>1650</v>
      </c>
      <c r="B5" s="31">
        <v>5.5</v>
      </c>
      <c r="C5" s="31">
        <v>6.6</v>
      </c>
      <c r="D5" s="31">
        <v>1.1200000000000001</v>
      </c>
      <c r="E5" s="32"/>
      <c r="F5" s="31">
        <v>60</v>
      </c>
      <c r="G5" s="31" t="s">
        <v>1651</v>
      </c>
      <c r="H5" s="19">
        <v>87</v>
      </c>
      <c r="I5" s="865" t="s">
        <v>1349</v>
      </c>
      <c r="J5" s="853"/>
      <c r="K5" s="75"/>
      <c r="L5" s="471">
        <v>838000</v>
      </c>
      <c r="N5" s="110"/>
      <c r="O5" s="100">
        <f t="shared" ref="O5:O10" si="0">IF(OR(T5="",J5=""),0,J5*T5)</f>
        <v>0</v>
      </c>
      <c r="P5" s="100">
        <f t="shared" ref="P5:P10" si="1">IF(OR(U5="",J5=""),0,J5*U5)</f>
        <v>0</v>
      </c>
      <c r="Q5" s="87">
        <v>970</v>
      </c>
      <c r="R5" s="87">
        <v>1190</v>
      </c>
      <c r="S5" s="87">
        <v>560</v>
      </c>
      <c r="T5" s="302">
        <f>(Q5/1000)*(R5/1000)*(S5/1000)</f>
        <v>0.64640799999999998</v>
      </c>
      <c r="U5" s="87">
        <v>103</v>
      </c>
      <c r="V5" s="1212"/>
      <c r="W5" s="1212"/>
      <c r="X5" s="1212"/>
    </row>
    <row r="6" spans="1:24" ht="14.1" customHeight="1">
      <c r="A6" s="692" t="s">
        <v>1652</v>
      </c>
      <c r="B6" s="14">
        <v>7.4</v>
      </c>
      <c r="C6" s="14">
        <v>8.5</v>
      </c>
      <c r="D6" s="14">
        <v>1.44</v>
      </c>
      <c r="E6" s="15"/>
      <c r="F6" s="14">
        <v>63</v>
      </c>
      <c r="G6" s="14" t="s">
        <v>1651</v>
      </c>
      <c r="H6" s="12">
        <v>87</v>
      </c>
      <c r="I6" s="929" t="s">
        <v>1349</v>
      </c>
      <c r="J6" s="102"/>
      <c r="K6" s="75"/>
      <c r="L6" s="471">
        <v>980000</v>
      </c>
      <c r="N6" s="110"/>
      <c r="O6" s="100">
        <f t="shared" si="0"/>
        <v>0</v>
      </c>
      <c r="P6" s="100">
        <f t="shared" si="1"/>
        <v>0</v>
      </c>
      <c r="Q6" s="87">
        <v>970</v>
      </c>
      <c r="R6" s="87">
        <v>1190</v>
      </c>
      <c r="S6" s="87">
        <v>560</v>
      </c>
      <c r="T6" s="302">
        <f t="shared" ref="T6:T10" si="2">(Q6/1000)*(R6/1000)*(S6/1000)</f>
        <v>0.64640799999999998</v>
      </c>
      <c r="U6" s="87">
        <v>103</v>
      </c>
      <c r="V6" s="1212"/>
      <c r="W6" s="1212"/>
      <c r="X6" s="1212"/>
    </row>
    <row r="7" spans="1:24" ht="14.1" customHeight="1">
      <c r="A7" s="692" t="s">
        <v>1653</v>
      </c>
      <c r="B7" s="14">
        <v>9</v>
      </c>
      <c r="C7" s="14">
        <v>10.199999999999999</v>
      </c>
      <c r="D7" s="14">
        <v>1.72</v>
      </c>
      <c r="E7" s="15"/>
      <c r="F7" s="14">
        <v>65</v>
      </c>
      <c r="G7" s="14" t="s">
        <v>1651</v>
      </c>
      <c r="H7" s="12">
        <v>87</v>
      </c>
      <c r="I7" s="929" t="s">
        <v>1349</v>
      </c>
      <c r="J7" s="102"/>
      <c r="K7" s="75"/>
      <c r="L7" s="471">
        <v>1480000</v>
      </c>
      <c r="N7" s="110"/>
      <c r="O7" s="100">
        <f t="shared" si="0"/>
        <v>0</v>
      </c>
      <c r="P7" s="100">
        <f t="shared" si="1"/>
        <v>0</v>
      </c>
      <c r="Q7" s="87">
        <v>970</v>
      </c>
      <c r="R7" s="87">
        <v>1190</v>
      </c>
      <c r="S7" s="87">
        <v>560</v>
      </c>
      <c r="T7" s="302">
        <f t="shared" si="2"/>
        <v>0.64640799999999998</v>
      </c>
      <c r="U7" s="87">
        <v>103</v>
      </c>
      <c r="V7" s="1212"/>
      <c r="W7" s="1212"/>
      <c r="X7" s="1212"/>
    </row>
    <row r="8" spans="1:24" ht="14.1" customHeight="1">
      <c r="A8" s="692" t="s">
        <v>1654</v>
      </c>
      <c r="B8" s="14">
        <v>11.6</v>
      </c>
      <c r="C8" s="14">
        <v>12.5</v>
      </c>
      <c r="D8" s="14">
        <v>2.1</v>
      </c>
      <c r="E8" s="15"/>
      <c r="F8" s="14">
        <v>69</v>
      </c>
      <c r="G8" s="14" t="s">
        <v>1651</v>
      </c>
      <c r="H8" s="12">
        <v>120</v>
      </c>
      <c r="I8" s="929" t="s">
        <v>1349</v>
      </c>
      <c r="J8" s="102"/>
      <c r="K8" s="75"/>
      <c r="L8" s="471">
        <v>1596000</v>
      </c>
      <c r="N8" s="110"/>
      <c r="O8" s="100">
        <f t="shared" si="0"/>
        <v>0</v>
      </c>
      <c r="P8" s="100">
        <f t="shared" si="1"/>
        <v>0</v>
      </c>
      <c r="Q8" s="87">
        <v>970</v>
      </c>
      <c r="R8" s="87">
        <v>1190</v>
      </c>
      <c r="S8" s="87">
        <v>560</v>
      </c>
      <c r="T8" s="302">
        <f t="shared" si="2"/>
        <v>0.64640799999999998</v>
      </c>
      <c r="U8" s="87">
        <v>136</v>
      </c>
      <c r="V8" s="1212"/>
      <c r="W8" s="1212"/>
      <c r="X8" s="1212"/>
    </row>
    <row r="9" spans="1:24" ht="14.1" customHeight="1">
      <c r="A9" s="692" t="s">
        <v>1655</v>
      </c>
      <c r="B9" s="14">
        <v>13.4</v>
      </c>
      <c r="C9" s="14">
        <v>14.5</v>
      </c>
      <c r="D9" s="14">
        <v>2.4300000000000002</v>
      </c>
      <c r="E9" s="15"/>
      <c r="F9" s="14">
        <v>71</v>
      </c>
      <c r="G9" s="14" t="s">
        <v>1651</v>
      </c>
      <c r="H9" s="12">
        <v>120</v>
      </c>
      <c r="I9" s="929" t="s">
        <v>1349</v>
      </c>
      <c r="J9" s="102"/>
      <c r="K9" s="75"/>
      <c r="L9" s="471">
        <v>1609000</v>
      </c>
      <c r="N9" s="110"/>
      <c r="O9" s="100">
        <f t="shared" si="0"/>
        <v>0</v>
      </c>
      <c r="P9" s="100">
        <f t="shared" si="1"/>
        <v>0</v>
      </c>
      <c r="Q9" s="87">
        <v>970</v>
      </c>
      <c r="R9" s="87">
        <v>1190</v>
      </c>
      <c r="S9" s="87">
        <v>560</v>
      </c>
      <c r="T9" s="302">
        <f t="shared" si="2"/>
        <v>0.64640799999999998</v>
      </c>
      <c r="U9" s="87">
        <v>136</v>
      </c>
      <c r="V9" s="1212"/>
      <c r="W9" s="1212"/>
      <c r="X9" s="1212"/>
    </row>
    <row r="10" spans="1:24" ht="14.1" customHeight="1" thickBot="1">
      <c r="A10" s="20" t="s">
        <v>1656</v>
      </c>
      <c r="B10" s="398">
        <v>14</v>
      </c>
      <c r="C10" s="398">
        <v>16.2</v>
      </c>
      <c r="D10" s="398">
        <v>2.75</v>
      </c>
      <c r="E10" s="400"/>
      <c r="F10" s="398">
        <v>71</v>
      </c>
      <c r="G10" s="398" t="s">
        <v>1651</v>
      </c>
      <c r="H10" s="40">
        <v>120</v>
      </c>
      <c r="I10" s="932" t="s">
        <v>1349</v>
      </c>
      <c r="J10" s="1017"/>
      <c r="K10" s="75"/>
      <c r="L10" s="471">
        <v>1761000</v>
      </c>
      <c r="N10" s="110"/>
      <c r="O10" s="100">
        <f t="shared" si="0"/>
        <v>0</v>
      </c>
      <c r="P10" s="100">
        <f t="shared" si="1"/>
        <v>0</v>
      </c>
      <c r="Q10" s="87">
        <v>970</v>
      </c>
      <c r="R10" s="87">
        <v>1190</v>
      </c>
      <c r="S10" s="87">
        <v>560</v>
      </c>
      <c r="T10" s="302">
        <f t="shared" si="2"/>
        <v>0.64640799999999998</v>
      </c>
      <c r="U10" s="87">
        <v>136</v>
      </c>
      <c r="V10" s="1212"/>
      <c r="W10" s="1212"/>
      <c r="X10" s="1212"/>
    </row>
    <row r="11" spans="1:24" ht="28.5" customHeight="1" thickBot="1">
      <c r="A11" s="1668" t="s">
        <v>1657</v>
      </c>
      <c r="B11" s="1669"/>
      <c r="C11" s="1669"/>
      <c r="D11" s="1669"/>
      <c r="E11" s="1669"/>
      <c r="F11" s="1669"/>
      <c r="G11" s="1669"/>
      <c r="H11" s="1669"/>
      <c r="I11" s="1669"/>
      <c r="J11" s="1670"/>
      <c r="L11" s="477"/>
      <c r="N11" s="110"/>
      <c r="O11" s="110"/>
      <c r="P11" s="110"/>
      <c r="Q11" s="87"/>
      <c r="R11" s="87"/>
      <c r="S11" s="87"/>
      <c r="T11" s="87"/>
      <c r="U11" s="87"/>
      <c r="V11" s="1212"/>
      <c r="W11" s="1212"/>
      <c r="X11" s="1212"/>
    </row>
    <row r="12" spans="1:24" ht="14.1" customHeight="1">
      <c r="A12" s="567" t="s">
        <v>553</v>
      </c>
      <c r="B12" s="31">
        <v>27</v>
      </c>
      <c r="C12" s="31">
        <v>31</v>
      </c>
      <c r="D12" s="31">
        <v>5</v>
      </c>
      <c r="E12" s="32">
        <v>55</v>
      </c>
      <c r="F12" s="31">
        <v>65.8</v>
      </c>
      <c r="G12" s="31" t="s">
        <v>555</v>
      </c>
      <c r="H12" s="19">
        <v>300</v>
      </c>
      <c r="I12" s="800" t="s">
        <v>1349</v>
      </c>
      <c r="J12" s="853"/>
      <c r="L12" s="471">
        <v>2337000</v>
      </c>
      <c r="N12" s="110"/>
      <c r="O12" s="100">
        <f t="shared" ref="O12:O14" si="3">IF(OR(T12="",J12=""),0,J12*T12)</f>
        <v>0</v>
      </c>
      <c r="P12" s="100">
        <f t="shared" ref="P12:P14" si="4">IF(OR(U12="",J12=""),0,J12*U12)</f>
        <v>0</v>
      </c>
      <c r="Q12" s="87">
        <v>1910</v>
      </c>
      <c r="R12" s="87">
        <v>1225</v>
      </c>
      <c r="S12" s="87">
        <v>1035</v>
      </c>
      <c r="T12" s="101">
        <f>(Q12/1000)*(R12/1000)*(S12/1000)</f>
        <v>2.42164125</v>
      </c>
      <c r="U12" s="87">
        <v>310</v>
      </c>
      <c r="V12" s="1212"/>
      <c r="W12" s="1212"/>
      <c r="X12" s="1212"/>
    </row>
    <row r="13" spans="1:24" ht="14.1" customHeight="1">
      <c r="A13" s="13" t="s">
        <v>554</v>
      </c>
      <c r="B13" s="14">
        <v>55</v>
      </c>
      <c r="C13" s="14">
        <v>61</v>
      </c>
      <c r="D13" s="14">
        <v>9.8000000000000007</v>
      </c>
      <c r="E13" s="15">
        <v>61</v>
      </c>
      <c r="F13" s="14">
        <v>72.099999999999994</v>
      </c>
      <c r="G13" s="14" t="s">
        <v>556</v>
      </c>
      <c r="H13" s="12">
        <v>480</v>
      </c>
      <c r="I13" s="800" t="s">
        <v>1349</v>
      </c>
      <c r="J13" s="855"/>
      <c r="L13" s="471">
        <v>3713000</v>
      </c>
      <c r="N13" s="110"/>
      <c r="O13" s="100">
        <f t="shared" si="3"/>
        <v>0</v>
      </c>
      <c r="P13" s="100">
        <f t="shared" si="4"/>
        <v>0</v>
      </c>
      <c r="Q13" s="87">
        <v>2250</v>
      </c>
      <c r="R13" s="87">
        <v>1370</v>
      </c>
      <c r="S13" s="87">
        <v>1090</v>
      </c>
      <c r="T13" s="101">
        <f>(Q13/1000)*(R13/1000)*(S13/1000)</f>
        <v>3.3599250000000009</v>
      </c>
      <c r="U13" s="87">
        <v>490</v>
      </c>
      <c r="V13" s="1212"/>
      <c r="W13" s="1212"/>
      <c r="X13" s="1212"/>
    </row>
    <row r="14" spans="1:24" ht="14.1" customHeight="1" thickBot="1">
      <c r="A14" s="13" t="s">
        <v>557</v>
      </c>
      <c r="B14" s="14">
        <v>82</v>
      </c>
      <c r="C14" s="14">
        <v>90</v>
      </c>
      <c r="D14" s="14">
        <v>15</v>
      </c>
      <c r="E14" s="15">
        <v>75</v>
      </c>
      <c r="F14" s="14">
        <v>80.099999999999994</v>
      </c>
      <c r="G14" s="14" t="s">
        <v>558</v>
      </c>
      <c r="H14" s="12">
        <v>710</v>
      </c>
      <c r="I14" s="800" t="s">
        <v>1349</v>
      </c>
      <c r="J14" s="854"/>
      <c r="L14" s="471">
        <v>6577000</v>
      </c>
      <c r="N14" s="110"/>
      <c r="O14" s="100">
        <f t="shared" si="3"/>
        <v>0</v>
      </c>
      <c r="P14" s="100">
        <f t="shared" si="4"/>
        <v>0</v>
      </c>
      <c r="Q14" s="87">
        <v>3275</v>
      </c>
      <c r="R14" s="87">
        <v>1540</v>
      </c>
      <c r="S14" s="87">
        <v>1130</v>
      </c>
      <c r="T14" s="101">
        <f>(Q14/1000)*(R14/1000)*(S14/1000)</f>
        <v>5.6991549999999993</v>
      </c>
      <c r="U14" s="87">
        <v>739</v>
      </c>
      <c r="V14" s="1212"/>
      <c r="W14" s="1212"/>
      <c r="X14" s="1212"/>
    </row>
    <row r="15" spans="1:24" ht="27" customHeight="1" thickBot="1">
      <c r="A15" s="1550" t="s">
        <v>1658</v>
      </c>
      <c r="B15" s="1551"/>
      <c r="C15" s="1551"/>
      <c r="D15" s="1551"/>
      <c r="E15" s="1551"/>
      <c r="F15" s="1551"/>
      <c r="G15" s="1551"/>
      <c r="H15" s="1551"/>
      <c r="I15" s="1551"/>
      <c r="J15" s="1552"/>
      <c r="L15" s="477"/>
      <c r="N15" s="110"/>
      <c r="O15" s="110"/>
      <c r="P15" s="110"/>
      <c r="Q15" s="87"/>
      <c r="R15" s="87"/>
      <c r="S15" s="87"/>
      <c r="T15" s="87"/>
      <c r="U15" s="87"/>
      <c r="V15" s="1212"/>
      <c r="W15" s="1212"/>
      <c r="X15" s="1212"/>
    </row>
    <row r="16" spans="1:24" ht="14.1" customHeight="1">
      <c r="A16" s="29" t="s">
        <v>559</v>
      </c>
      <c r="B16" s="31">
        <v>27.6</v>
      </c>
      <c r="C16" s="31">
        <v>31</v>
      </c>
      <c r="D16" s="31">
        <v>5</v>
      </c>
      <c r="E16" s="32">
        <v>55</v>
      </c>
      <c r="F16" s="31">
        <v>68</v>
      </c>
      <c r="G16" s="31" t="s">
        <v>555</v>
      </c>
      <c r="H16" s="19">
        <v>315</v>
      </c>
      <c r="I16" s="865" t="s">
        <v>1349</v>
      </c>
      <c r="J16" s="853"/>
      <c r="L16" s="471">
        <v>2739000</v>
      </c>
      <c r="N16" s="110"/>
      <c r="O16" s="100">
        <f t="shared" ref="O16:O18" si="5">IF(OR(T16="",J16=""),0,J16*T16)</f>
        <v>0</v>
      </c>
      <c r="P16" s="100">
        <f t="shared" ref="P16:P18" si="6">IF(OR(U16="",J16=""),0,J16*U16)</f>
        <v>0</v>
      </c>
      <c r="Q16" s="87">
        <v>1910</v>
      </c>
      <c r="R16" s="87">
        <v>1225</v>
      </c>
      <c r="S16" s="87">
        <v>1035</v>
      </c>
      <c r="T16" s="101">
        <f>(Q16/1000)*(R16/1000)*(S16/1000)</f>
        <v>2.42164125</v>
      </c>
      <c r="U16" s="87">
        <v>345</v>
      </c>
      <c r="V16" s="1212"/>
      <c r="W16" s="1212"/>
      <c r="X16" s="1212"/>
    </row>
    <row r="17" spans="1:24" ht="14.1" customHeight="1">
      <c r="A17" s="692" t="s">
        <v>560</v>
      </c>
      <c r="B17" s="14">
        <v>55</v>
      </c>
      <c r="C17" s="14">
        <v>61</v>
      </c>
      <c r="D17" s="14">
        <v>9.8000000000000007</v>
      </c>
      <c r="E17" s="15">
        <v>61</v>
      </c>
      <c r="F17" s="14">
        <v>73</v>
      </c>
      <c r="G17" s="14" t="s">
        <v>556</v>
      </c>
      <c r="H17" s="12">
        <v>515</v>
      </c>
      <c r="I17" s="929" t="s">
        <v>1349</v>
      </c>
      <c r="J17" s="102"/>
      <c r="K17" s="75"/>
      <c r="L17" s="471">
        <v>4170000</v>
      </c>
      <c r="N17" s="110"/>
      <c r="O17" s="100">
        <f t="shared" si="5"/>
        <v>0</v>
      </c>
      <c r="P17" s="100">
        <f t="shared" si="6"/>
        <v>0</v>
      </c>
      <c r="Q17" s="87">
        <v>2250</v>
      </c>
      <c r="R17" s="87">
        <v>1370</v>
      </c>
      <c r="S17" s="87">
        <v>1090</v>
      </c>
      <c r="T17" s="101">
        <f>(Q17/1000)*(R17/1000)*(S17/1000)</f>
        <v>3.3599250000000009</v>
      </c>
      <c r="U17" s="87">
        <v>525</v>
      </c>
      <c r="V17" s="1212"/>
      <c r="W17" s="1212"/>
      <c r="X17" s="1212"/>
    </row>
    <row r="18" spans="1:24" ht="14.1" customHeight="1" thickBot="1">
      <c r="A18" s="20" t="s">
        <v>1659</v>
      </c>
      <c r="B18" s="398">
        <v>82</v>
      </c>
      <c r="C18" s="398">
        <v>90</v>
      </c>
      <c r="D18" s="398">
        <v>15</v>
      </c>
      <c r="E18" s="400">
        <v>75</v>
      </c>
      <c r="F18" s="398">
        <v>81</v>
      </c>
      <c r="G18" s="398" t="s">
        <v>558</v>
      </c>
      <c r="H18" s="40">
        <v>710</v>
      </c>
      <c r="I18" s="932" t="s">
        <v>1349</v>
      </c>
      <c r="J18" s="1017"/>
      <c r="K18" s="75"/>
      <c r="L18" s="471">
        <v>7719000</v>
      </c>
      <c r="N18" s="110"/>
      <c r="O18" s="100">
        <f t="shared" si="5"/>
        <v>0</v>
      </c>
      <c r="P18" s="100">
        <f t="shared" si="6"/>
        <v>0</v>
      </c>
      <c r="Q18" s="87">
        <v>3275</v>
      </c>
      <c r="R18" s="87">
        <v>1540</v>
      </c>
      <c r="S18" s="87">
        <v>1130</v>
      </c>
      <c r="T18" s="101">
        <f>(Q18/1000)*(R18/1000)*(S18/1000)</f>
        <v>5.6991549999999993</v>
      </c>
      <c r="U18" s="87">
        <v>739</v>
      </c>
      <c r="V18" s="1212"/>
      <c r="W18" s="1212"/>
      <c r="X18" s="1212"/>
    </row>
    <row r="19" spans="1:24" ht="29.25" customHeight="1" thickBot="1">
      <c r="A19" s="1668" t="s">
        <v>1660</v>
      </c>
      <c r="B19" s="1669"/>
      <c r="C19" s="1669"/>
      <c r="D19" s="1669"/>
      <c r="E19" s="1669"/>
      <c r="F19" s="1669"/>
      <c r="G19" s="1669"/>
      <c r="H19" s="1669"/>
      <c r="I19" s="1669"/>
      <c r="J19" s="1670"/>
      <c r="L19" s="477"/>
      <c r="N19" s="110"/>
      <c r="O19" s="110"/>
      <c r="P19" s="110"/>
      <c r="Q19" s="1126"/>
      <c r="R19" s="1126"/>
      <c r="S19" s="87"/>
      <c r="T19" s="101"/>
      <c r="U19" s="87"/>
      <c r="V19" s="1212"/>
      <c r="W19" s="1212"/>
      <c r="X19" s="1212"/>
    </row>
    <row r="20" spans="1:24" ht="14.1" customHeight="1">
      <c r="A20" s="567" t="s">
        <v>1661</v>
      </c>
      <c r="B20" s="31">
        <v>27.5</v>
      </c>
      <c r="C20" s="31">
        <v>32</v>
      </c>
      <c r="D20" s="31">
        <v>5</v>
      </c>
      <c r="E20" s="32">
        <v>55</v>
      </c>
      <c r="F20" s="31">
        <v>64.8</v>
      </c>
      <c r="G20" s="31" t="s">
        <v>555</v>
      </c>
      <c r="H20" s="19">
        <v>300</v>
      </c>
      <c r="I20" s="800" t="s">
        <v>1349</v>
      </c>
      <c r="J20" s="853"/>
      <c r="K20" s="75"/>
      <c r="L20" s="471">
        <v>2837000</v>
      </c>
      <c r="N20" s="110"/>
      <c r="O20" s="100">
        <f t="shared" ref="O20:O21" si="7">IF(OR(T20="",J20=""),0,J20*T20)</f>
        <v>0</v>
      </c>
      <c r="P20" s="100">
        <f t="shared" ref="P20:P21" si="8">IF(OR(U20="",J20=""),0,J20*U20)</f>
        <v>0</v>
      </c>
      <c r="Q20" s="1127">
        <v>1910</v>
      </c>
      <c r="R20" s="1128">
        <v>1225</v>
      </c>
      <c r="S20" s="1128">
        <v>1035</v>
      </c>
      <c r="T20" s="101">
        <f t="shared" ref="T20:T24" si="9">(Q20/1000)*(R20/1000)*(S20/1000)</f>
        <v>2.42164125</v>
      </c>
      <c r="U20" s="87">
        <v>310</v>
      </c>
      <c r="V20" s="1212"/>
      <c r="W20" s="1212"/>
      <c r="X20" s="1212"/>
    </row>
    <row r="21" spans="1:24" ht="14.1" customHeight="1" thickBot="1">
      <c r="A21" s="13" t="s">
        <v>1662</v>
      </c>
      <c r="B21" s="14">
        <v>55</v>
      </c>
      <c r="C21" s="14">
        <v>62</v>
      </c>
      <c r="D21" s="14">
        <v>9.8000000000000007</v>
      </c>
      <c r="E21" s="15">
        <v>61</v>
      </c>
      <c r="F21" s="14">
        <v>71.3</v>
      </c>
      <c r="G21" s="14" t="s">
        <v>556</v>
      </c>
      <c r="H21" s="12">
        <v>480</v>
      </c>
      <c r="I21" s="800" t="s">
        <v>1349</v>
      </c>
      <c r="J21" s="855"/>
      <c r="K21" s="75"/>
      <c r="L21" s="471">
        <v>4793000</v>
      </c>
      <c r="N21" s="110"/>
      <c r="O21" s="100">
        <f t="shared" si="7"/>
        <v>0</v>
      </c>
      <c r="P21" s="100">
        <f t="shared" si="8"/>
        <v>0</v>
      </c>
      <c r="Q21" s="1129">
        <v>2250</v>
      </c>
      <c r="R21" s="1130">
        <v>1370</v>
      </c>
      <c r="S21" s="1130">
        <v>1090</v>
      </c>
      <c r="T21" s="101">
        <f t="shared" si="9"/>
        <v>3.3599250000000009</v>
      </c>
      <c r="U21" s="87">
        <v>490</v>
      </c>
      <c r="V21" s="1212"/>
      <c r="W21" s="1212"/>
      <c r="X21" s="1212"/>
    </row>
    <row r="22" spans="1:24" ht="27.75" customHeight="1" thickBot="1">
      <c r="A22" s="1508" t="s">
        <v>1663</v>
      </c>
      <c r="B22" s="1509"/>
      <c r="C22" s="1509"/>
      <c r="D22" s="1509"/>
      <c r="E22" s="1509"/>
      <c r="F22" s="1509"/>
      <c r="G22" s="1509"/>
      <c r="H22" s="1509"/>
      <c r="I22" s="1509"/>
      <c r="J22" s="1510"/>
      <c r="L22" s="477"/>
      <c r="N22" s="110"/>
      <c r="O22" s="110"/>
      <c r="P22" s="110"/>
      <c r="Q22" s="87"/>
      <c r="R22" s="87"/>
      <c r="S22" s="87"/>
      <c r="T22" s="101"/>
      <c r="U22" s="87"/>
      <c r="V22" s="1212"/>
      <c r="W22" s="1212"/>
      <c r="X22" s="1212"/>
    </row>
    <row r="23" spans="1:24" ht="14.1" customHeight="1">
      <c r="A23" s="567" t="s">
        <v>1664</v>
      </c>
      <c r="B23" s="31">
        <v>27.5</v>
      </c>
      <c r="C23" s="31">
        <v>32</v>
      </c>
      <c r="D23" s="31">
        <v>5</v>
      </c>
      <c r="E23" s="32">
        <v>55</v>
      </c>
      <c r="F23" s="31">
        <v>65.099999999999994</v>
      </c>
      <c r="G23" s="31" t="s">
        <v>555</v>
      </c>
      <c r="H23" s="19">
        <v>315</v>
      </c>
      <c r="I23" s="800" t="s">
        <v>1349</v>
      </c>
      <c r="J23" s="853"/>
      <c r="K23" s="75"/>
      <c r="L23" s="471">
        <v>3238000</v>
      </c>
      <c r="N23" s="110"/>
      <c r="O23" s="100">
        <f t="shared" ref="O23:O24" si="10">IF(OR(T23="",J23=""),0,J23*T23)</f>
        <v>0</v>
      </c>
      <c r="P23" s="100">
        <f t="shared" ref="P23:P24" si="11">IF(OR(U23="",J23=""),0,J23*U23)</f>
        <v>0</v>
      </c>
      <c r="Q23" s="1129">
        <v>1910</v>
      </c>
      <c r="R23" s="1130">
        <v>1225</v>
      </c>
      <c r="S23" s="1130">
        <v>1035</v>
      </c>
      <c r="T23" s="101">
        <f t="shared" si="9"/>
        <v>2.42164125</v>
      </c>
      <c r="U23" s="87">
        <v>325</v>
      </c>
      <c r="V23" s="1212"/>
      <c r="W23" s="1212"/>
      <c r="X23" s="1212"/>
    </row>
    <row r="24" spans="1:24" ht="14.1" customHeight="1" thickBot="1">
      <c r="A24" s="13" t="s">
        <v>1665</v>
      </c>
      <c r="B24" s="14">
        <v>55</v>
      </c>
      <c r="C24" s="14">
        <v>62</v>
      </c>
      <c r="D24" s="14">
        <v>9.8000000000000007</v>
      </c>
      <c r="E24" s="15">
        <v>61</v>
      </c>
      <c r="F24" s="14">
        <v>71.400000000000006</v>
      </c>
      <c r="G24" s="14" t="s">
        <v>556</v>
      </c>
      <c r="H24" s="12">
        <v>515</v>
      </c>
      <c r="I24" s="800" t="s">
        <v>1349</v>
      </c>
      <c r="J24" s="854"/>
      <c r="K24" s="75"/>
      <c r="L24" s="471">
        <v>5203000</v>
      </c>
      <c r="N24" s="110"/>
      <c r="O24" s="100">
        <f t="shared" si="10"/>
        <v>0</v>
      </c>
      <c r="P24" s="100">
        <f t="shared" si="11"/>
        <v>0</v>
      </c>
      <c r="Q24" s="1129">
        <v>2250</v>
      </c>
      <c r="R24" s="1130">
        <v>1370</v>
      </c>
      <c r="S24" s="1130">
        <v>1090</v>
      </c>
      <c r="T24" s="101">
        <f t="shared" si="9"/>
        <v>3.3599250000000009</v>
      </c>
      <c r="U24" s="87">
        <v>525</v>
      </c>
      <c r="V24" s="1212"/>
      <c r="W24" s="1212"/>
      <c r="X24" s="1212"/>
    </row>
    <row r="25" spans="1:24" ht="30" customHeight="1" thickBot="1">
      <c r="A25" s="1550" t="s">
        <v>2073</v>
      </c>
      <c r="B25" s="1551"/>
      <c r="C25" s="1551"/>
      <c r="D25" s="1551"/>
      <c r="E25" s="1551"/>
      <c r="F25" s="1551"/>
      <c r="G25" s="1551"/>
      <c r="H25" s="1551"/>
      <c r="I25" s="1551"/>
      <c r="J25" s="1552"/>
      <c r="L25" s="477"/>
      <c r="N25" s="99"/>
      <c r="O25" s="100"/>
      <c r="P25" s="100"/>
      <c r="Q25" s="87"/>
      <c r="R25" s="87"/>
      <c r="S25" s="87"/>
      <c r="T25" s="101"/>
      <c r="U25" s="87"/>
      <c r="V25" s="1212"/>
      <c r="W25" s="1212"/>
      <c r="X25" s="1212"/>
    </row>
    <row r="26" spans="1:24" ht="13.5" customHeight="1">
      <c r="A26" s="1311" t="s">
        <v>2075</v>
      </c>
      <c r="B26" s="31">
        <v>65</v>
      </c>
      <c r="C26" s="31">
        <v>71</v>
      </c>
      <c r="D26" s="31">
        <v>11.2</v>
      </c>
      <c r="E26" s="32">
        <v>48</v>
      </c>
      <c r="F26" s="32">
        <v>65</v>
      </c>
      <c r="G26" s="31" t="s">
        <v>304</v>
      </c>
      <c r="H26" s="19">
        <v>525</v>
      </c>
      <c r="I26" s="845" t="s">
        <v>1349</v>
      </c>
      <c r="J26" s="853"/>
      <c r="K26" s="75"/>
      <c r="L26" s="471">
        <v>2600000</v>
      </c>
      <c r="M26" s="284"/>
      <c r="N26" s="99"/>
      <c r="O26" s="100">
        <f>IF(OR(T26="",J26=""),0,J26*T26)</f>
        <v>0</v>
      </c>
      <c r="P26" s="100">
        <f>IF(OR(U26="",J26=""),0,J26*U26)</f>
        <v>0</v>
      </c>
      <c r="Q26" s="87">
        <v>2000</v>
      </c>
      <c r="R26" s="87">
        <v>1770</v>
      </c>
      <c r="S26" s="87">
        <v>960</v>
      </c>
      <c r="T26" s="101">
        <f>(Q26/1000)*(R26/1000)*(S26/1000)</f>
        <v>3.3984000000000001</v>
      </c>
      <c r="U26" s="87">
        <v>525</v>
      </c>
      <c r="V26" s="1313"/>
      <c r="W26" s="1212"/>
      <c r="X26" s="1212"/>
    </row>
    <row r="27" spans="1:24" ht="13.5" customHeight="1" thickBot="1">
      <c r="A27" s="1312" t="s">
        <v>2076</v>
      </c>
      <c r="B27" s="398">
        <v>130</v>
      </c>
      <c r="C27" s="398">
        <v>142</v>
      </c>
      <c r="D27" s="398">
        <v>22.4</v>
      </c>
      <c r="E27" s="400">
        <v>60</v>
      </c>
      <c r="F27" s="400">
        <v>68</v>
      </c>
      <c r="G27" s="398" t="s">
        <v>2074</v>
      </c>
      <c r="H27" s="40">
        <v>875</v>
      </c>
      <c r="I27" s="846" t="s">
        <v>1349</v>
      </c>
      <c r="J27" s="854"/>
      <c r="K27" s="75"/>
      <c r="L27" s="471">
        <v>4700000</v>
      </c>
      <c r="M27" s="503"/>
      <c r="N27" s="99"/>
      <c r="O27" s="100">
        <f>IF(OR(T27="",J27=""),0,J27*T27)</f>
        <v>0</v>
      </c>
      <c r="P27" s="100">
        <f>IF(OR(U27="",J27=""),0,J27*U27)</f>
        <v>0</v>
      </c>
      <c r="Q27" s="87">
        <v>2200</v>
      </c>
      <c r="R27" s="87">
        <v>2315</v>
      </c>
      <c r="S27" s="87">
        <v>1120</v>
      </c>
      <c r="T27" s="101">
        <f>(Q27/1000)*(R27/1000)*(S27/1000)</f>
        <v>5.7041600000000008</v>
      </c>
      <c r="U27" s="87">
        <v>875</v>
      </c>
      <c r="V27" s="1313"/>
      <c r="W27" s="1212"/>
      <c r="X27" s="1212"/>
    </row>
    <row r="28" spans="1:24" ht="30" customHeight="1" thickBot="1">
      <c r="A28" s="1508" t="s">
        <v>1666</v>
      </c>
      <c r="B28" s="1509"/>
      <c r="C28" s="1509"/>
      <c r="D28" s="1509"/>
      <c r="E28" s="1509"/>
      <c r="F28" s="1509"/>
      <c r="G28" s="1509"/>
      <c r="H28" s="1509"/>
      <c r="I28" s="1509"/>
      <c r="J28" s="1510"/>
      <c r="L28" s="477"/>
      <c r="N28" s="99"/>
      <c r="O28" s="100"/>
      <c r="P28" s="100"/>
      <c r="Q28" s="87"/>
      <c r="R28" s="87"/>
      <c r="S28" s="87"/>
      <c r="T28" s="101"/>
      <c r="U28" s="87"/>
      <c r="V28" s="1212"/>
      <c r="W28" s="1212"/>
      <c r="X28" s="1212"/>
    </row>
    <row r="29" spans="1:24" ht="13.5" customHeight="1">
      <c r="A29" s="762" t="s">
        <v>1667</v>
      </c>
      <c r="B29" s="31">
        <v>35</v>
      </c>
      <c r="C29" s="31">
        <v>37</v>
      </c>
      <c r="D29" s="31">
        <v>6</v>
      </c>
      <c r="E29" s="32">
        <v>75</v>
      </c>
      <c r="F29" s="32">
        <v>65</v>
      </c>
      <c r="G29" s="31" t="s">
        <v>303</v>
      </c>
      <c r="H29" s="19">
        <v>300</v>
      </c>
      <c r="I29" s="800" t="s">
        <v>1349</v>
      </c>
      <c r="J29" s="853"/>
      <c r="K29" s="75"/>
      <c r="L29" s="471">
        <v>2049000</v>
      </c>
      <c r="M29" s="284"/>
      <c r="N29" s="99"/>
      <c r="O29" s="100"/>
      <c r="P29" s="100"/>
      <c r="Q29" s="301"/>
      <c r="R29" s="301"/>
      <c r="S29" s="301"/>
      <c r="T29" s="302"/>
      <c r="U29" s="301"/>
      <c r="V29" s="1212"/>
      <c r="W29" s="1212"/>
      <c r="X29" s="1212"/>
    </row>
    <row r="30" spans="1:24" ht="13.5" customHeight="1">
      <c r="A30" s="1105" t="s">
        <v>194</v>
      </c>
      <c r="B30" s="14">
        <v>65</v>
      </c>
      <c r="C30" s="14">
        <v>69</v>
      </c>
      <c r="D30" s="14">
        <v>11.2</v>
      </c>
      <c r="E30" s="15">
        <v>30</v>
      </c>
      <c r="F30" s="15">
        <v>67</v>
      </c>
      <c r="G30" s="14" t="s">
        <v>304</v>
      </c>
      <c r="H30" s="12">
        <v>530</v>
      </c>
      <c r="I30" s="800" t="s">
        <v>1349</v>
      </c>
      <c r="J30" s="855"/>
      <c r="K30" s="75"/>
      <c r="L30" s="471">
        <v>2950000</v>
      </c>
      <c r="M30" s="503"/>
      <c r="N30" s="99"/>
      <c r="O30" s="100"/>
      <c r="P30" s="100"/>
      <c r="Q30" s="301"/>
      <c r="R30" s="301"/>
      <c r="S30" s="301"/>
      <c r="T30" s="302"/>
      <c r="U30" s="301"/>
      <c r="V30" s="1212"/>
      <c r="W30" s="1212"/>
      <c r="X30" s="1212"/>
    </row>
    <row r="31" spans="1:24" ht="13.5" customHeight="1">
      <c r="A31" s="1105" t="s">
        <v>232</v>
      </c>
      <c r="B31" s="14">
        <v>80</v>
      </c>
      <c r="C31" s="14">
        <v>85</v>
      </c>
      <c r="D31" s="14">
        <v>13.8</v>
      </c>
      <c r="E31" s="15">
        <v>30</v>
      </c>
      <c r="F31" s="15">
        <v>67</v>
      </c>
      <c r="G31" s="14" t="s">
        <v>304</v>
      </c>
      <c r="H31" s="12">
        <v>645</v>
      </c>
      <c r="I31" s="800" t="s">
        <v>1349</v>
      </c>
      <c r="J31" s="102"/>
      <c r="K31" s="75"/>
      <c r="L31" s="471">
        <v>4030000</v>
      </c>
      <c r="M31" s="284"/>
      <c r="N31" s="99"/>
      <c r="O31" s="100"/>
      <c r="P31" s="100"/>
      <c r="Q31" s="301"/>
      <c r="R31" s="301"/>
      <c r="S31" s="301"/>
      <c r="T31" s="302"/>
      <c r="U31" s="301"/>
      <c r="V31" s="1212"/>
      <c r="W31" s="1212"/>
      <c r="X31" s="1212"/>
    </row>
    <row r="32" spans="1:24" ht="13.5" customHeight="1" thickBot="1">
      <c r="A32" s="1106" t="s">
        <v>286</v>
      </c>
      <c r="B32" s="394">
        <v>130</v>
      </c>
      <c r="C32" s="394">
        <v>138</v>
      </c>
      <c r="D32" s="394">
        <v>22.4</v>
      </c>
      <c r="E32" s="395">
        <v>40</v>
      </c>
      <c r="F32" s="395">
        <v>68</v>
      </c>
      <c r="G32" s="394" t="s">
        <v>305</v>
      </c>
      <c r="H32" s="393">
        <v>965</v>
      </c>
      <c r="I32" s="800" t="s">
        <v>1349</v>
      </c>
      <c r="J32" s="854"/>
      <c r="K32" s="75"/>
      <c r="L32" s="471">
        <v>6439000</v>
      </c>
      <c r="N32" s="99"/>
      <c r="O32" s="100"/>
      <c r="P32" s="100"/>
      <c r="Q32" s="301"/>
      <c r="R32" s="301"/>
      <c r="S32" s="301"/>
      <c r="T32" s="302"/>
      <c r="U32" s="301"/>
      <c r="V32" s="1212"/>
      <c r="W32" s="1212"/>
      <c r="X32" s="1212"/>
    </row>
    <row r="33" spans="1:24" ht="29.25" customHeight="1" thickBot="1">
      <c r="A33" s="1508" t="s">
        <v>1668</v>
      </c>
      <c r="B33" s="1509"/>
      <c r="C33" s="1509"/>
      <c r="D33" s="1509"/>
      <c r="E33" s="1509"/>
      <c r="F33" s="1509"/>
      <c r="G33" s="1509"/>
      <c r="H33" s="1509"/>
      <c r="I33" s="1509"/>
      <c r="J33" s="1510"/>
      <c r="L33" s="475"/>
      <c r="M33" s="511"/>
      <c r="Q33" s="87"/>
      <c r="R33" s="87"/>
      <c r="S33" s="87"/>
      <c r="T33" s="87"/>
      <c r="U33" s="87"/>
      <c r="V33" s="1212"/>
      <c r="W33" s="1212"/>
      <c r="X33" s="1212"/>
    </row>
    <row r="34" spans="1:24" ht="14.25" customHeight="1">
      <c r="A34" s="153" t="s">
        <v>182</v>
      </c>
      <c r="B34" s="164">
        <v>185</v>
      </c>
      <c r="C34" s="164">
        <v>200</v>
      </c>
      <c r="D34" s="164">
        <v>31.8</v>
      </c>
      <c r="E34" s="165">
        <v>30</v>
      </c>
      <c r="F34" s="165">
        <v>74</v>
      </c>
      <c r="G34" s="164" t="s">
        <v>307</v>
      </c>
      <c r="H34" s="1005">
        <v>1730</v>
      </c>
      <c r="I34" s="800" t="s">
        <v>1349</v>
      </c>
      <c r="J34" s="853"/>
      <c r="L34" s="471">
        <v>7902000</v>
      </c>
      <c r="N34" s="99"/>
      <c r="O34" s="100">
        <f>IF(OR(T34="",J34=""),0,J34*T34)</f>
        <v>0</v>
      </c>
      <c r="P34" s="100">
        <f>IF(OR(U34="",J34=""),0,J34*U34)</f>
        <v>0</v>
      </c>
      <c r="Q34" s="87">
        <v>2980</v>
      </c>
      <c r="R34" s="87">
        <v>2260</v>
      </c>
      <c r="S34" s="87">
        <v>2135</v>
      </c>
      <c r="T34" s="101">
        <f>(Q34/1000)*(R34/1000)*(S34/1000)</f>
        <v>14.378797999999996</v>
      </c>
      <c r="U34" s="87">
        <v>2000</v>
      </c>
      <c r="V34" s="1212"/>
      <c r="W34" s="1212"/>
      <c r="X34" s="1212"/>
    </row>
    <row r="35" spans="1:24" ht="14.25" customHeight="1" thickBot="1">
      <c r="A35" s="153" t="s">
        <v>306</v>
      </c>
      <c r="B35" s="164">
        <v>250</v>
      </c>
      <c r="C35" s="164">
        <v>270</v>
      </c>
      <c r="D35" s="164">
        <v>43</v>
      </c>
      <c r="E35" s="165">
        <v>40</v>
      </c>
      <c r="F35" s="165">
        <v>74</v>
      </c>
      <c r="G35" s="164" t="s">
        <v>308</v>
      </c>
      <c r="H35" s="1005">
        <v>2450</v>
      </c>
      <c r="I35" s="800" t="s">
        <v>1349</v>
      </c>
      <c r="J35" s="854"/>
      <c r="L35" s="471">
        <v>11188000</v>
      </c>
      <c r="N35" s="99"/>
      <c r="O35" s="100">
        <f>IF(OR(T35="",J35=""),0,J35*T35)</f>
        <v>0</v>
      </c>
      <c r="P35" s="100">
        <f>IF(OR(U35="",J35=""),0,J35*U35)</f>
        <v>0</v>
      </c>
      <c r="Q35" s="87">
        <v>3900</v>
      </c>
      <c r="R35" s="87">
        <v>2200</v>
      </c>
      <c r="S35" s="87">
        <v>2100</v>
      </c>
      <c r="T35" s="101">
        <f>(Q35/1000)*(R35/1000)*(S35/1000)</f>
        <v>18.018000000000001</v>
      </c>
      <c r="U35" s="87">
        <v>2600</v>
      </c>
      <c r="V35" s="1212"/>
      <c r="W35" s="1212"/>
      <c r="X35" s="1212"/>
    </row>
    <row r="36" spans="1:24" ht="27.75" customHeight="1" thickBot="1">
      <c r="A36" s="1508" t="s">
        <v>1669</v>
      </c>
      <c r="B36" s="1509"/>
      <c r="C36" s="1509"/>
      <c r="D36" s="1509"/>
      <c r="E36" s="1509"/>
      <c r="F36" s="1509"/>
      <c r="G36" s="1509"/>
      <c r="H36" s="1509"/>
      <c r="I36" s="1509"/>
      <c r="J36" s="1510"/>
      <c r="L36" s="475"/>
      <c r="Q36" s="87"/>
      <c r="R36" s="87"/>
      <c r="S36" s="87"/>
      <c r="T36" s="87"/>
      <c r="U36" s="87"/>
      <c r="V36" s="1212"/>
      <c r="W36" s="1212"/>
      <c r="X36" s="1212"/>
    </row>
    <row r="37" spans="1:24" ht="14.25" customHeight="1">
      <c r="A37" s="153" t="s">
        <v>485</v>
      </c>
      <c r="B37" s="164">
        <v>155.80000000000001</v>
      </c>
      <c r="C37" s="164">
        <v>195</v>
      </c>
      <c r="D37" s="164">
        <v>31</v>
      </c>
      <c r="E37" s="165">
        <v>30</v>
      </c>
      <c r="F37" s="165">
        <v>74</v>
      </c>
      <c r="G37" s="164" t="s">
        <v>307</v>
      </c>
      <c r="H37" s="1005">
        <v>1730</v>
      </c>
      <c r="I37" s="800" t="s">
        <v>1349</v>
      </c>
      <c r="J37" s="853"/>
      <c r="L37" s="471">
        <v>8766000</v>
      </c>
      <c r="N37" s="99"/>
      <c r="O37" s="100">
        <f>IF(OR(T37="",J37=""),0,J37*T37)</f>
        <v>0</v>
      </c>
      <c r="P37" s="100">
        <f>IF(OR(U37="",J37=""),0,J37*U37)</f>
        <v>0</v>
      </c>
      <c r="Q37" s="87">
        <v>2980</v>
      </c>
      <c r="R37" s="87">
        <v>2260</v>
      </c>
      <c r="S37" s="87">
        <v>2135</v>
      </c>
      <c r="T37" s="101">
        <f>(Q37/1000)*(R37/1000)*(S37/1000)</f>
        <v>14.378797999999996</v>
      </c>
      <c r="U37" s="87">
        <v>1780</v>
      </c>
      <c r="V37" s="1212"/>
      <c r="W37" s="1212"/>
      <c r="X37" s="1212"/>
    </row>
    <row r="38" spans="1:24" ht="14.25" customHeight="1" thickBot="1">
      <c r="A38" s="153" t="s">
        <v>486</v>
      </c>
      <c r="B38" s="164">
        <v>216</v>
      </c>
      <c r="C38" s="164">
        <v>270</v>
      </c>
      <c r="D38" s="164">
        <v>43</v>
      </c>
      <c r="E38" s="165">
        <v>40</v>
      </c>
      <c r="F38" s="165">
        <v>74</v>
      </c>
      <c r="G38" s="164" t="s">
        <v>308</v>
      </c>
      <c r="H38" s="1005">
        <v>2450</v>
      </c>
      <c r="I38" s="800" t="s">
        <v>1349</v>
      </c>
      <c r="J38" s="854"/>
      <c r="L38" s="471">
        <v>11477000</v>
      </c>
      <c r="N38" s="99"/>
      <c r="O38" s="100">
        <f>IF(OR(T38="",J38=""),0,J38*T38)</f>
        <v>0</v>
      </c>
      <c r="P38" s="100">
        <f>IF(OR(U38="",J38=""),0,J38*U38)</f>
        <v>0</v>
      </c>
      <c r="Q38" s="87">
        <v>3900</v>
      </c>
      <c r="R38" s="87">
        <v>2200</v>
      </c>
      <c r="S38" s="87">
        <v>2100</v>
      </c>
      <c r="T38" s="101">
        <f>(Q38/1000)*(R38/1000)*(S38/1000)</f>
        <v>18.018000000000001</v>
      </c>
      <c r="U38" s="87">
        <v>2500</v>
      </c>
      <c r="V38" s="1212"/>
      <c r="W38" s="1212"/>
      <c r="X38" s="1212"/>
    </row>
    <row r="39" spans="1:24" ht="30.75" customHeight="1" thickBot="1">
      <c r="A39" s="1677" t="s">
        <v>2110</v>
      </c>
      <c r="B39" s="1678"/>
      <c r="C39" s="1678"/>
      <c r="D39" s="1678"/>
      <c r="E39" s="1678"/>
      <c r="F39" s="1678"/>
      <c r="G39" s="1678"/>
      <c r="H39" s="1678"/>
      <c r="I39" s="1678"/>
      <c r="J39" s="1679"/>
      <c r="L39" s="475"/>
      <c r="Q39" s="87"/>
      <c r="R39" s="87"/>
      <c r="S39" s="87"/>
      <c r="T39" s="87"/>
      <c r="U39" s="87"/>
      <c r="V39" s="1212"/>
      <c r="W39" s="1212"/>
      <c r="X39" s="1212"/>
    </row>
    <row r="40" spans="1:24" ht="14.25" customHeight="1">
      <c r="A40" s="567" t="s">
        <v>2112</v>
      </c>
      <c r="B40" s="31">
        <v>340</v>
      </c>
      <c r="C40" s="31">
        <v>355</v>
      </c>
      <c r="D40" s="31">
        <v>58.48</v>
      </c>
      <c r="E40" s="32">
        <v>63</v>
      </c>
      <c r="F40" s="31">
        <v>75.900000000000006</v>
      </c>
      <c r="G40" s="31" t="s">
        <v>1068</v>
      </c>
      <c r="H40" s="19">
        <v>2900</v>
      </c>
      <c r="I40" s="800" t="s">
        <v>1349</v>
      </c>
      <c r="J40" s="853"/>
      <c r="L40" s="471">
        <v>17810000</v>
      </c>
      <c r="N40" s="99"/>
      <c r="O40" s="100">
        <f>IF(OR(T40="",J40=""),0,J40*T40)</f>
        <v>0</v>
      </c>
      <c r="P40" s="100">
        <f>IF(OR(U40="",J40=""),0,J40*U40)</f>
        <v>0</v>
      </c>
      <c r="Q40" s="185">
        <v>3530</v>
      </c>
      <c r="R40" s="185">
        <v>2500</v>
      </c>
      <c r="S40" s="185">
        <v>2300</v>
      </c>
      <c r="T40" s="101">
        <f>(Q40/1000)*(R40/1000)*(S40/1000)</f>
        <v>20.297499999999996</v>
      </c>
      <c r="U40" s="185">
        <v>3000</v>
      </c>
      <c r="V40" s="1212"/>
      <c r="W40" s="1212"/>
      <c r="X40" s="1212"/>
    </row>
    <row r="41" spans="1:24" ht="14.25" customHeight="1" thickBot="1">
      <c r="A41" s="13" t="s">
        <v>2113</v>
      </c>
      <c r="B41" s="14">
        <v>460</v>
      </c>
      <c r="C41" s="14">
        <v>475</v>
      </c>
      <c r="D41" s="14">
        <v>79.12</v>
      </c>
      <c r="E41" s="15">
        <v>63</v>
      </c>
      <c r="F41" s="14">
        <v>76</v>
      </c>
      <c r="G41" s="14" t="s">
        <v>1069</v>
      </c>
      <c r="H41" s="12">
        <v>3870</v>
      </c>
      <c r="I41" s="800" t="s">
        <v>1349</v>
      </c>
      <c r="J41" s="854"/>
      <c r="L41" s="471">
        <v>23726000</v>
      </c>
      <c r="N41" s="99"/>
      <c r="O41" s="100">
        <f>IF(OR(T41="",J41=""),0,J41*T41)</f>
        <v>0</v>
      </c>
      <c r="P41" s="100">
        <f>IF(OR(U41="",J41=""),0,J41*U41)</f>
        <v>0</v>
      </c>
      <c r="Q41" s="185">
        <v>4700</v>
      </c>
      <c r="R41" s="185">
        <v>2500</v>
      </c>
      <c r="S41" s="185">
        <v>2300</v>
      </c>
      <c r="T41" s="101">
        <f>(Q41/1000)*(R41/1000)*(S41/1000)</f>
        <v>27.024999999999999</v>
      </c>
      <c r="U41" s="185">
        <v>3920</v>
      </c>
      <c r="V41" s="1212"/>
      <c r="W41" s="1212"/>
      <c r="X41" s="1212"/>
    </row>
    <row r="42" spans="1:24" ht="33.75" customHeight="1" thickBot="1">
      <c r="A42" s="1677" t="s">
        <v>2111</v>
      </c>
      <c r="B42" s="1678"/>
      <c r="C42" s="1678"/>
      <c r="D42" s="1678"/>
      <c r="E42" s="1678"/>
      <c r="F42" s="1678"/>
      <c r="G42" s="1678"/>
      <c r="H42" s="1678"/>
      <c r="I42" s="1678"/>
      <c r="J42" s="1679"/>
      <c r="L42" s="475"/>
      <c r="Q42" s="185"/>
      <c r="R42" s="185"/>
      <c r="S42" s="185"/>
      <c r="T42" s="185"/>
      <c r="U42" s="185"/>
      <c r="V42" s="1212"/>
      <c r="W42" s="1212"/>
      <c r="X42" s="1212"/>
    </row>
    <row r="43" spans="1:24" ht="14.25" customHeight="1">
      <c r="A43" s="567" t="s">
        <v>2114</v>
      </c>
      <c r="B43" s="31">
        <v>340</v>
      </c>
      <c r="C43" s="14" t="s">
        <v>114</v>
      </c>
      <c r="D43" s="31">
        <v>58.48</v>
      </c>
      <c r="E43" s="32">
        <v>63</v>
      </c>
      <c r="F43" s="31">
        <v>75.900000000000006</v>
      </c>
      <c r="G43" s="31" t="s">
        <v>1068</v>
      </c>
      <c r="H43" s="19">
        <v>2900</v>
      </c>
      <c r="I43" s="800" t="s">
        <v>1349</v>
      </c>
      <c r="J43" s="853"/>
      <c r="L43" s="471">
        <v>17230000</v>
      </c>
      <c r="N43" s="99"/>
      <c r="O43" s="100">
        <f>IF(OR(T43="",J43=""),0,J43*T43)</f>
        <v>0</v>
      </c>
      <c r="P43" s="100">
        <f>IF(OR(U43="",J43=""),0,J43*U43)</f>
        <v>0</v>
      </c>
      <c r="Q43" s="185">
        <v>3530</v>
      </c>
      <c r="R43" s="185">
        <v>2500</v>
      </c>
      <c r="S43" s="185">
        <v>2300</v>
      </c>
      <c r="T43" s="101">
        <f>(Q43/1000)*(R43/1000)*(S43/1000)</f>
        <v>20.297499999999996</v>
      </c>
      <c r="U43" s="185">
        <v>3000</v>
      </c>
      <c r="V43" s="1212"/>
      <c r="W43" s="1212"/>
      <c r="X43" s="1212"/>
    </row>
    <row r="44" spans="1:24" ht="14.25" customHeight="1" thickBot="1">
      <c r="A44" s="13" t="s">
        <v>2115</v>
      </c>
      <c r="B44" s="14">
        <v>460</v>
      </c>
      <c r="C44" s="14" t="s">
        <v>114</v>
      </c>
      <c r="D44" s="14">
        <v>79.12</v>
      </c>
      <c r="E44" s="15">
        <v>63</v>
      </c>
      <c r="F44" s="14">
        <v>76</v>
      </c>
      <c r="G44" s="14" t="s">
        <v>1069</v>
      </c>
      <c r="H44" s="12">
        <v>3870</v>
      </c>
      <c r="I44" s="800" t="s">
        <v>1349</v>
      </c>
      <c r="J44" s="854"/>
      <c r="L44" s="471">
        <v>21491000</v>
      </c>
      <c r="N44" s="99"/>
      <c r="O44" s="100">
        <f>IF(OR(T44="",J44=""),0,J44*T44)</f>
        <v>0</v>
      </c>
      <c r="P44" s="100">
        <f>IF(OR(U44="",J44=""),0,J44*U44)</f>
        <v>0</v>
      </c>
      <c r="Q44" s="185">
        <v>4700</v>
      </c>
      <c r="R44" s="185">
        <v>2500</v>
      </c>
      <c r="S44" s="185">
        <v>2300</v>
      </c>
      <c r="T44" s="101">
        <f>(Q44/1000)*(R44/1000)*(S44/1000)</f>
        <v>27.024999999999999</v>
      </c>
      <c r="U44" s="185">
        <v>3920</v>
      </c>
      <c r="V44" s="1212"/>
      <c r="W44" s="1212"/>
      <c r="X44" s="1212"/>
    </row>
    <row r="45" spans="1:24" ht="27.75" customHeight="1" thickBot="1">
      <c r="A45" s="1489" t="s">
        <v>572</v>
      </c>
      <c r="B45" s="1490"/>
      <c r="C45" s="1490"/>
      <c r="D45" s="1490"/>
      <c r="E45" s="1490"/>
      <c r="F45" s="1490"/>
      <c r="G45" s="1490"/>
      <c r="H45" s="1490"/>
      <c r="I45" s="1490"/>
      <c r="J45" s="1491"/>
      <c r="L45" s="475"/>
      <c r="N45" s="99"/>
      <c r="O45" s="100"/>
      <c r="P45" s="100"/>
      <c r="Q45" s="185"/>
      <c r="R45" s="185"/>
      <c r="S45" s="185"/>
      <c r="T45" s="101"/>
      <c r="U45" s="185"/>
      <c r="V45" s="1212"/>
      <c r="W45" s="1212"/>
      <c r="X45" s="1212"/>
    </row>
    <row r="46" spans="1:24" ht="14.25" customHeight="1">
      <c r="A46" s="277" t="s">
        <v>184</v>
      </c>
      <c r="B46" s="31">
        <v>376</v>
      </c>
      <c r="C46" s="31" t="s">
        <v>114</v>
      </c>
      <c r="D46" s="31">
        <v>64.7</v>
      </c>
      <c r="E46" s="31">
        <v>38.6</v>
      </c>
      <c r="F46" s="31">
        <v>83</v>
      </c>
      <c r="G46" s="31" t="s">
        <v>538</v>
      </c>
      <c r="H46" s="403">
        <v>3920</v>
      </c>
      <c r="I46" s="800" t="s">
        <v>1349</v>
      </c>
      <c r="J46" s="850"/>
      <c r="K46" s="78"/>
      <c r="L46" s="471">
        <v>21372000</v>
      </c>
      <c r="N46" s="99"/>
      <c r="O46" s="100">
        <f t="shared" ref="O46:O53" si="12">IF(OR(T46="",J46=""),0,J46*T46)</f>
        <v>0</v>
      </c>
      <c r="P46" s="100">
        <f t="shared" ref="P46:P53" si="13">IF(OR(U46="",J46=""),0,J46*U46)</f>
        <v>0</v>
      </c>
      <c r="Q46" s="303">
        <v>3810</v>
      </c>
      <c r="R46" s="303">
        <v>2400</v>
      </c>
      <c r="S46" s="303">
        <v>2280</v>
      </c>
      <c r="T46" s="302">
        <f t="shared" ref="T46:T53" si="14">(Q46/1000)*(R46/1000)*(S46/1000)</f>
        <v>20.848319999999998</v>
      </c>
      <c r="U46" s="304">
        <v>3320</v>
      </c>
      <c r="V46" s="1212"/>
      <c r="W46" s="1212"/>
      <c r="X46" s="1212"/>
    </row>
    <row r="47" spans="1:24" ht="14.25" customHeight="1">
      <c r="A47" s="275" t="s">
        <v>185</v>
      </c>
      <c r="B47" s="14">
        <v>496</v>
      </c>
      <c r="C47" s="14" t="s">
        <v>114</v>
      </c>
      <c r="D47" s="14">
        <v>85.3</v>
      </c>
      <c r="E47" s="14">
        <v>53.5</v>
      </c>
      <c r="F47" s="14">
        <v>83.7</v>
      </c>
      <c r="G47" s="14" t="s">
        <v>539</v>
      </c>
      <c r="H47" s="397">
        <v>4420</v>
      </c>
      <c r="I47" s="800" t="s">
        <v>1349</v>
      </c>
      <c r="J47" s="851"/>
      <c r="K47" s="78"/>
      <c r="L47" s="471">
        <v>26704000</v>
      </c>
      <c r="N47" s="99"/>
      <c r="O47" s="100">
        <f t="shared" si="12"/>
        <v>0</v>
      </c>
      <c r="P47" s="100">
        <f t="shared" si="13"/>
        <v>0</v>
      </c>
      <c r="Q47" s="303">
        <v>4865</v>
      </c>
      <c r="R47" s="303">
        <v>2400</v>
      </c>
      <c r="S47" s="303">
        <v>2280</v>
      </c>
      <c r="T47" s="302">
        <f t="shared" si="14"/>
        <v>26.621279999999999</v>
      </c>
      <c r="U47" s="304">
        <v>4330</v>
      </c>
      <c r="V47" s="1212"/>
      <c r="W47" s="1212"/>
      <c r="X47" s="1212"/>
    </row>
    <row r="48" spans="1:24" ht="14.25" customHeight="1">
      <c r="A48" s="275" t="s">
        <v>186</v>
      </c>
      <c r="B48" s="14">
        <v>594</v>
      </c>
      <c r="C48" s="14" t="s">
        <v>114</v>
      </c>
      <c r="D48" s="14">
        <v>102.2</v>
      </c>
      <c r="E48" s="14">
        <v>56.6</v>
      </c>
      <c r="F48" s="14">
        <v>84.3</v>
      </c>
      <c r="G48" s="14" t="s">
        <v>540</v>
      </c>
      <c r="H48" s="397">
        <v>5160</v>
      </c>
      <c r="I48" s="800" t="s">
        <v>1349</v>
      </c>
      <c r="J48" s="851"/>
      <c r="K48" s="78"/>
      <c r="L48" s="471">
        <v>30871000</v>
      </c>
      <c r="N48" s="99"/>
      <c r="O48" s="100">
        <f t="shared" si="12"/>
        <v>0</v>
      </c>
      <c r="P48" s="100">
        <f t="shared" si="13"/>
        <v>0</v>
      </c>
      <c r="Q48" s="303">
        <v>5800</v>
      </c>
      <c r="R48" s="303">
        <v>2400</v>
      </c>
      <c r="S48" s="303">
        <v>2280</v>
      </c>
      <c r="T48" s="302">
        <f t="shared" si="14"/>
        <v>31.737599999999997</v>
      </c>
      <c r="U48" s="304">
        <v>5000</v>
      </c>
      <c r="V48" s="1212"/>
      <c r="W48" s="1212"/>
      <c r="X48" s="1212"/>
    </row>
    <row r="49" spans="1:24" ht="14.25" customHeight="1">
      <c r="A49" s="275" t="s">
        <v>187</v>
      </c>
      <c r="B49" s="14">
        <v>720</v>
      </c>
      <c r="C49" s="14" t="s">
        <v>114</v>
      </c>
      <c r="D49" s="14">
        <v>123.8</v>
      </c>
      <c r="E49" s="14">
        <v>58.2</v>
      </c>
      <c r="F49" s="14">
        <v>84.5</v>
      </c>
      <c r="G49" s="14" t="s">
        <v>540</v>
      </c>
      <c r="H49" s="397">
        <v>5750</v>
      </c>
      <c r="I49" s="800" t="s">
        <v>1349</v>
      </c>
      <c r="J49" s="851"/>
      <c r="K49" s="78"/>
      <c r="L49" s="471">
        <v>38946000</v>
      </c>
      <c r="N49" s="99"/>
      <c r="O49" s="100">
        <f t="shared" si="12"/>
        <v>0</v>
      </c>
      <c r="P49" s="100">
        <f t="shared" si="13"/>
        <v>0</v>
      </c>
      <c r="Q49" s="303">
        <v>5800</v>
      </c>
      <c r="R49" s="303">
        <v>2400</v>
      </c>
      <c r="S49" s="303">
        <v>2280</v>
      </c>
      <c r="T49" s="302">
        <f t="shared" si="14"/>
        <v>31.737599999999997</v>
      </c>
      <c r="U49" s="304">
        <v>5500</v>
      </c>
      <c r="V49" s="1212"/>
      <c r="W49" s="1212"/>
      <c r="X49" s="1212"/>
    </row>
    <row r="50" spans="1:24" ht="14.25" customHeight="1">
      <c r="A50" s="275" t="s">
        <v>522</v>
      </c>
      <c r="B50" s="14">
        <v>902</v>
      </c>
      <c r="C50" s="14" t="s">
        <v>114</v>
      </c>
      <c r="D50" s="14">
        <v>155.1</v>
      </c>
      <c r="E50" s="14">
        <v>72.5</v>
      </c>
      <c r="F50" s="14">
        <v>84.7</v>
      </c>
      <c r="G50" s="14" t="s">
        <v>541</v>
      </c>
      <c r="H50" s="397">
        <v>8050</v>
      </c>
      <c r="I50" s="800" t="s">
        <v>1349</v>
      </c>
      <c r="J50" s="851"/>
      <c r="K50" s="78"/>
      <c r="L50" s="471">
        <v>46309000</v>
      </c>
      <c r="N50" s="99"/>
      <c r="O50" s="100">
        <f t="shared" si="12"/>
        <v>0</v>
      </c>
      <c r="P50" s="100">
        <f t="shared" si="13"/>
        <v>0</v>
      </c>
      <c r="Q50" s="303">
        <v>8800</v>
      </c>
      <c r="R50" s="303">
        <v>2400</v>
      </c>
      <c r="S50" s="303">
        <v>2280</v>
      </c>
      <c r="T50" s="302">
        <f t="shared" si="14"/>
        <v>48.153599999999997</v>
      </c>
      <c r="U50" s="304">
        <v>7750</v>
      </c>
      <c r="V50" s="1212"/>
      <c r="W50" s="1212"/>
      <c r="X50" s="1212"/>
    </row>
    <row r="51" spans="1:24" ht="14.25" customHeight="1">
      <c r="A51" s="275" t="s">
        <v>188</v>
      </c>
      <c r="B51" s="14">
        <v>996</v>
      </c>
      <c r="C51" s="14" t="s">
        <v>114</v>
      </c>
      <c r="D51" s="14">
        <v>171.3</v>
      </c>
      <c r="E51" s="14">
        <v>74.7</v>
      </c>
      <c r="F51" s="14">
        <v>85</v>
      </c>
      <c r="G51" s="14" t="s">
        <v>542</v>
      </c>
      <c r="H51" s="397">
        <v>8410</v>
      </c>
      <c r="I51" s="800" t="s">
        <v>1349</v>
      </c>
      <c r="J51" s="851"/>
      <c r="K51" s="78"/>
      <c r="L51" s="471">
        <v>49798000</v>
      </c>
      <c r="N51" s="99"/>
      <c r="O51" s="100">
        <f t="shared" si="12"/>
        <v>0</v>
      </c>
      <c r="P51" s="100">
        <f t="shared" si="13"/>
        <v>0</v>
      </c>
      <c r="Q51" s="303">
        <v>9640</v>
      </c>
      <c r="R51" s="303">
        <v>2400</v>
      </c>
      <c r="S51" s="303">
        <v>2280</v>
      </c>
      <c r="T51" s="302">
        <f t="shared" si="14"/>
        <v>52.750079999999997</v>
      </c>
      <c r="U51" s="304">
        <v>8900</v>
      </c>
      <c r="V51" s="1212"/>
      <c r="W51" s="1212"/>
      <c r="X51" s="1212"/>
    </row>
    <row r="52" spans="1:24" ht="14.25" customHeight="1">
      <c r="A52" s="275" t="s">
        <v>189</v>
      </c>
      <c r="B52" s="14">
        <v>1203</v>
      </c>
      <c r="C52" s="14" t="s">
        <v>114</v>
      </c>
      <c r="D52" s="14">
        <v>206.9</v>
      </c>
      <c r="E52" s="14">
        <v>71</v>
      </c>
      <c r="F52" s="14">
        <v>85.1</v>
      </c>
      <c r="G52" s="14" t="s">
        <v>542</v>
      </c>
      <c r="H52" s="397">
        <v>9210</v>
      </c>
      <c r="I52" s="800" t="s">
        <v>1349</v>
      </c>
      <c r="J52" s="851"/>
      <c r="K52" s="78"/>
      <c r="L52" s="471">
        <v>58524000</v>
      </c>
      <c r="N52" s="99"/>
      <c r="O52" s="100">
        <f t="shared" si="12"/>
        <v>0</v>
      </c>
      <c r="P52" s="100">
        <f t="shared" si="13"/>
        <v>0</v>
      </c>
      <c r="Q52" s="303">
        <v>9640</v>
      </c>
      <c r="R52" s="303">
        <v>2400</v>
      </c>
      <c r="S52" s="303">
        <v>2280</v>
      </c>
      <c r="T52" s="302">
        <f t="shared" si="14"/>
        <v>52.750079999999997</v>
      </c>
      <c r="U52" s="304">
        <v>9100</v>
      </c>
      <c r="V52" s="1212"/>
      <c r="W52" s="1212"/>
      <c r="X52" s="1212"/>
    </row>
    <row r="53" spans="1:24" ht="14.25" customHeight="1" thickBot="1">
      <c r="A53" s="276" t="s">
        <v>190</v>
      </c>
      <c r="B53" s="398">
        <v>1419</v>
      </c>
      <c r="C53" s="398" t="s">
        <v>114</v>
      </c>
      <c r="D53" s="398">
        <v>244.1</v>
      </c>
      <c r="E53" s="398">
        <v>69.099999999999994</v>
      </c>
      <c r="F53" s="398">
        <v>85.5</v>
      </c>
      <c r="G53" s="398" t="s">
        <v>543</v>
      </c>
      <c r="H53" s="401">
        <v>10730</v>
      </c>
      <c r="I53" s="800" t="s">
        <v>1349</v>
      </c>
      <c r="J53" s="852"/>
      <c r="K53" s="78"/>
      <c r="L53" s="471">
        <v>68884000</v>
      </c>
      <c r="N53" s="99"/>
      <c r="O53" s="100">
        <f t="shared" si="12"/>
        <v>0</v>
      </c>
      <c r="P53" s="100">
        <f t="shared" si="13"/>
        <v>0</v>
      </c>
      <c r="Q53" s="303">
        <v>11700</v>
      </c>
      <c r="R53" s="303">
        <v>2400</v>
      </c>
      <c r="S53" s="303">
        <v>2280</v>
      </c>
      <c r="T53" s="302">
        <f t="shared" si="14"/>
        <v>64.02239999999999</v>
      </c>
      <c r="U53" s="304">
        <v>11100</v>
      </c>
      <c r="V53" s="1212"/>
      <c r="W53" s="1212"/>
      <c r="X53" s="1212"/>
    </row>
    <row r="54" spans="1:24" ht="30.75" customHeight="1" thickBot="1">
      <c r="A54" s="1508" t="s">
        <v>574</v>
      </c>
      <c r="B54" s="1509"/>
      <c r="C54" s="1509"/>
      <c r="D54" s="1509"/>
      <c r="E54" s="1509"/>
      <c r="F54" s="1509"/>
      <c r="G54" s="1509"/>
      <c r="H54" s="1509"/>
      <c r="I54" s="1509"/>
      <c r="J54" s="1510"/>
      <c r="L54" s="475"/>
      <c r="N54" s="99"/>
      <c r="O54" s="100"/>
      <c r="P54" s="100"/>
      <c r="Q54" s="185"/>
      <c r="R54" s="185"/>
      <c r="S54" s="185"/>
      <c r="T54" s="101"/>
      <c r="U54" s="185"/>
      <c r="V54" s="1212"/>
      <c r="W54" s="1212"/>
      <c r="X54" s="1212"/>
    </row>
    <row r="55" spans="1:24" ht="14.25" customHeight="1">
      <c r="A55" s="277" t="s">
        <v>487</v>
      </c>
      <c r="B55" s="31">
        <v>379</v>
      </c>
      <c r="C55" s="31" t="s">
        <v>114</v>
      </c>
      <c r="D55" s="402">
        <v>65.19</v>
      </c>
      <c r="E55" s="31">
        <v>39.200000000000003</v>
      </c>
      <c r="F55" s="31">
        <v>83.1</v>
      </c>
      <c r="G55" s="515" t="s">
        <v>538</v>
      </c>
      <c r="H55" s="403">
        <v>4040</v>
      </c>
      <c r="I55" s="800" t="s">
        <v>1349</v>
      </c>
      <c r="J55" s="850"/>
      <c r="K55" s="78"/>
      <c r="L55" s="471">
        <v>23984000</v>
      </c>
      <c r="N55" s="99"/>
      <c r="O55" s="100">
        <f t="shared" ref="O55:O62" si="15">IF(OR(T55="",J55=""),0,J55*T55)</f>
        <v>0</v>
      </c>
      <c r="P55" s="100">
        <f t="shared" ref="P55:P62" si="16">IF(OR(U55="",J55=""),0,J55*U55)</f>
        <v>0</v>
      </c>
      <c r="Q55" s="303">
        <v>3810</v>
      </c>
      <c r="R55" s="303">
        <v>2400</v>
      </c>
      <c r="S55" s="303">
        <v>2280</v>
      </c>
      <c r="T55" s="302">
        <f t="shared" ref="T55:T90" si="17">(Q55/1000)*(R55/1000)*(S55/1000)</f>
        <v>20.848319999999998</v>
      </c>
      <c r="U55" s="304">
        <v>3420</v>
      </c>
      <c r="V55" s="1212"/>
      <c r="W55" s="1212"/>
      <c r="X55" s="1212"/>
    </row>
    <row r="56" spans="1:24" ht="14.25" customHeight="1">
      <c r="A56" s="275" t="s">
        <v>488</v>
      </c>
      <c r="B56" s="14">
        <v>500</v>
      </c>
      <c r="C56" s="14" t="s">
        <v>114</v>
      </c>
      <c r="D56" s="396">
        <v>86</v>
      </c>
      <c r="E56" s="14">
        <v>54.3</v>
      </c>
      <c r="F56" s="14">
        <v>83.7</v>
      </c>
      <c r="G56" s="516" t="s">
        <v>539</v>
      </c>
      <c r="H56" s="397">
        <v>4580</v>
      </c>
      <c r="I56" s="800" t="s">
        <v>1349</v>
      </c>
      <c r="J56" s="851"/>
      <c r="K56" s="78"/>
      <c r="L56" s="471">
        <v>29018000</v>
      </c>
      <c r="N56" s="99"/>
      <c r="O56" s="100">
        <f t="shared" si="15"/>
        <v>0</v>
      </c>
      <c r="P56" s="100">
        <f t="shared" si="16"/>
        <v>0</v>
      </c>
      <c r="Q56" s="303">
        <v>4865</v>
      </c>
      <c r="R56" s="303">
        <v>2400</v>
      </c>
      <c r="S56" s="303">
        <v>2280</v>
      </c>
      <c r="T56" s="302">
        <f t="shared" si="17"/>
        <v>26.621279999999999</v>
      </c>
      <c r="U56" s="304">
        <v>4460</v>
      </c>
      <c r="V56" s="1212"/>
      <c r="W56" s="1212"/>
      <c r="X56" s="1212"/>
    </row>
    <row r="57" spans="1:24" ht="14.25" customHeight="1">
      <c r="A57" s="275" t="s">
        <v>489</v>
      </c>
      <c r="B57" s="14">
        <v>597</v>
      </c>
      <c r="C57" s="14" t="s">
        <v>114</v>
      </c>
      <c r="D57" s="396">
        <v>102.7</v>
      </c>
      <c r="E57" s="14">
        <v>57.2</v>
      </c>
      <c r="F57" s="14">
        <v>84.3</v>
      </c>
      <c r="G57" s="516" t="s">
        <v>540</v>
      </c>
      <c r="H57" s="397">
        <v>5360</v>
      </c>
      <c r="I57" s="800" t="s">
        <v>1349</v>
      </c>
      <c r="J57" s="851"/>
      <c r="K57" s="78"/>
      <c r="L57" s="471">
        <v>33970000</v>
      </c>
      <c r="N57" s="99"/>
      <c r="O57" s="100">
        <f t="shared" si="15"/>
        <v>0</v>
      </c>
      <c r="P57" s="100">
        <f t="shared" si="16"/>
        <v>0</v>
      </c>
      <c r="Q57" s="303">
        <v>5800</v>
      </c>
      <c r="R57" s="303">
        <v>2400</v>
      </c>
      <c r="S57" s="303">
        <v>2280</v>
      </c>
      <c r="T57" s="302">
        <f t="shared" si="17"/>
        <v>31.737599999999997</v>
      </c>
      <c r="U57" s="304">
        <v>5170</v>
      </c>
      <c r="V57" s="1212"/>
      <c r="W57" s="1212"/>
      <c r="X57" s="1212"/>
    </row>
    <row r="58" spans="1:24" ht="14.25" customHeight="1">
      <c r="A58" s="275" t="s">
        <v>490</v>
      </c>
      <c r="B58" s="14">
        <v>758</v>
      </c>
      <c r="C58" s="14" t="s">
        <v>114</v>
      </c>
      <c r="D58" s="396">
        <v>130.4</v>
      </c>
      <c r="E58" s="14">
        <v>63.9</v>
      </c>
      <c r="F58" s="14">
        <v>84.1</v>
      </c>
      <c r="G58" s="516" t="s">
        <v>1670</v>
      </c>
      <c r="H58" s="397">
        <v>6850</v>
      </c>
      <c r="I58" s="800" t="s">
        <v>1349</v>
      </c>
      <c r="J58" s="851"/>
      <c r="K58" s="78"/>
      <c r="L58" s="471">
        <v>46695000</v>
      </c>
      <c r="N58" s="99"/>
      <c r="O58" s="100">
        <f t="shared" si="15"/>
        <v>0</v>
      </c>
      <c r="P58" s="100">
        <f t="shared" si="16"/>
        <v>0</v>
      </c>
      <c r="Q58" s="303">
        <v>7400</v>
      </c>
      <c r="R58" s="303">
        <v>2400</v>
      </c>
      <c r="S58" s="303">
        <v>2280</v>
      </c>
      <c r="T58" s="302">
        <f t="shared" si="17"/>
        <v>40.492800000000003</v>
      </c>
      <c r="U58" s="304">
        <v>6630</v>
      </c>
      <c r="V58" s="1212"/>
      <c r="W58" s="1212"/>
      <c r="X58" s="1212"/>
    </row>
    <row r="59" spans="1:24" ht="14.25" customHeight="1">
      <c r="A59" s="275" t="s">
        <v>491</v>
      </c>
      <c r="B59" s="14">
        <v>908</v>
      </c>
      <c r="C59" s="14" t="s">
        <v>114</v>
      </c>
      <c r="D59" s="396">
        <v>156.19999999999999</v>
      </c>
      <c r="E59" s="14">
        <v>73.5</v>
      </c>
      <c r="F59" s="14">
        <v>84.7</v>
      </c>
      <c r="G59" s="516" t="s">
        <v>541</v>
      </c>
      <c r="H59" s="397">
        <v>8330</v>
      </c>
      <c r="I59" s="800" t="s">
        <v>1349</v>
      </c>
      <c r="J59" s="851"/>
      <c r="K59" s="78"/>
      <c r="L59" s="471">
        <v>49996000</v>
      </c>
      <c r="N59" s="99"/>
      <c r="O59" s="100">
        <f t="shared" si="15"/>
        <v>0</v>
      </c>
      <c r="P59" s="100">
        <f t="shared" si="16"/>
        <v>0</v>
      </c>
      <c r="Q59" s="303">
        <v>8800</v>
      </c>
      <c r="R59" s="303">
        <v>2400</v>
      </c>
      <c r="S59" s="303">
        <v>2280</v>
      </c>
      <c r="T59" s="302">
        <f t="shared" si="17"/>
        <v>48.153599999999997</v>
      </c>
      <c r="U59" s="304">
        <v>7980</v>
      </c>
      <c r="V59" s="1212"/>
      <c r="W59" s="1212"/>
      <c r="X59" s="1212"/>
    </row>
    <row r="60" spans="1:24" ht="14.25" customHeight="1">
      <c r="A60" s="275" t="s">
        <v>492</v>
      </c>
      <c r="B60" s="14">
        <v>1000</v>
      </c>
      <c r="C60" s="14" t="s">
        <v>114</v>
      </c>
      <c r="D60" s="396">
        <v>172</v>
      </c>
      <c r="E60" s="14">
        <v>75.400000000000006</v>
      </c>
      <c r="F60" s="14">
        <v>85</v>
      </c>
      <c r="G60" s="516" t="s">
        <v>542</v>
      </c>
      <c r="H60" s="397">
        <v>8730</v>
      </c>
      <c r="I60" s="800" t="s">
        <v>1349</v>
      </c>
      <c r="J60" s="851"/>
      <c r="K60" s="78"/>
      <c r="L60" s="471">
        <v>54163000</v>
      </c>
      <c r="N60" s="99"/>
      <c r="O60" s="100">
        <f t="shared" si="15"/>
        <v>0</v>
      </c>
      <c r="P60" s="100">
        <f t="shared" si="16"/>
        <v>0</v>
      </c>
      <c r="Q60" s="303">
        <v>9640</v>
      </c>
      <c r="R60" s="303">
        <v>2400</v>
      </c>
      <c r="S60" s="303">
        <v>2280</v>
      </c>
      <c r="T60" s="302">
        <f t="shared" si="17"/>
        <v>52.750079999999997</v>
      </c>
      <c r="U60" s="304">
        <v>9160</v>
      </c>
      <c r="V60" s="1212"/>
      <c r="W60" s="1212"/>
      <c r="X60" s="1212"/>
    </row>
    <row r="61" spans="1:24" ht="14.1" customHeight="1">
      <c r="A61" s="275" t="s">
        <v>493</v>
      </c>
      <c r="B61" s="14">
        <v>1210</v>
      </c>
      <c r="C61" s="14" t="s">
        <v>114</v>
      </c>
      <c r="D61" s="396">
        <v>208</v>
      </c>
      <c r="E61" s="14">
        <v>71.7</v>
      </c>
      <c r="F61" s="14">
        <v>85.1</v>
      </c>
      <c r="G61" s="516" t="s">
        <v>543</v>
      </c>
      <c r="H61" s="397">
        <v>9410</v>
      </c>
      <c r="I61" s="800" t="s">
        <v>1349</v>
      </c>
      <c r="J61" s="851"/>
      <c r="K61" s="78"/>
      <c r="L61" s="471">
        <v>64524000</v>
      </c>
      <c r="N61" s="99"/>
      <c r="O61" s="100">
        <f t="shared" si="15"/>
        <v>0</v>
      </c>
      <c r="P61" s="100">
        <f t="shared" si="16"/>
        <v>0</v>
      </c>
      <c r="Q61" s="303">
        <v>11700</v>
      </c>
      <c r="R61" s="303">
        <v>2400</v>
      </c>
      <c r="S61" s="303">
        <v>2280</v>
      </c>
      <c r="T61" s="302">
        <f t="shared" si="17"/>
        <v>64.02239999999999</v>
      </c>
      <c r="U61" s="304">
        <v>9580</v>
      </c>
      <c r="V61" s="1212"/>
      <c r="W61" s="1212"/>
      <c r="X61" s="1212"/>
    </row>
    <row r="62" spans="1:24" ht="14.25" customHeight="1" thickBot="1">
      <c r="A62" s="276" t="s">
        <v>494</v>
      </c>
      <c r="B62" s="398">
        <v>1419</v>
      </c>
      <c r="C62" s="398" t="s">
        <v>114</v>
      </c>
      <c r="D62" s="399">
        <v>244.1</v>
      </c>
      <c r="E62" s="398">
        <v>69.099999999999994</v>
      </c>
      <c r="F62" s="398">
        <v>85.5</v>
      </c>
      <c r="G62" s="517" t="s">
        <v>543</v>
      </c>
      <c r="H62" s="401">
        <v>10730</v>
      </c>
      <c r="I62" s="800" t="s">
        <v>1349</v>
      </c>
      <c r="J62" s="852"/>
      <c r="K62" s="78"/>
      <c r="L62" s="471">
        <v>74402000</v>
      </c>
      <c r="N62" s="99"/>
      <c r="O62" s="100">
        <f t="shared" si="15"/>
        <v>0</v>
      </c>
      <c r="P62" s="100">
        <f t="shared" si="16"/>
        <v>0</v>
      </c>
      <c r="Q62" s="303">
        <v>11700</v>
      </c>
      <c r="R62" s="303">
        <v>2400</v>
      </c>
      <c r="S62" s="303">
        <v>2280</v>
      </c>
      <c r="T62" s="302">
        <f t="shared" si="17"/>
        <v>64.02239999999999</v>
      </c>
      <c r="U62" s="304">
        <v>11100</v>
      </c>
      <c r="V62" s="1212"/>
      <c r="W62" s="1212"/>
      <c r="X62" s="1212"/>
    </row>
    <row r="63" spans="1:24" ht="25.5" customHeight="1" thickBot="1">
      <c r="A63" s="1550" t="s">
        <v>1671</v>
      </c>
      <c r="B63" s="1551"/>
      <c r="C63" s="1551"/>
      <c r="D63" s="1551"/>
      <c r="E63" s="1551"/>
      <c r="F63" s="1551"/>
      <c r="G63" s="1551"/>
      <c r="H63" s="1551"/>
      <c r="I63" s="1551"/>
      <c r="J63" s="1552"/>
      <c r="K63" s="78"/>
      <c r="L63" s="477"/>
      <c r="N63" s="99"/>
      <c r="O63" s="100"/>
      <c r="P63" s="100"/>
      <c r="Q63" s="185"/>
      <c r="R63" s="185"/>
      <c r="S63" s="185"/>
      <c r="T63" s="302"/>
      <c r="U63" s="185"/>
      <c r="V63" s="1212"/>
      <c r="W63" s="1212"/>
      <c r="X63" s="1212"/>
    </row>
    <row r="64" spans="1:24" ht="14.25" customHeight="1">
      <c r="A64" s="1133" t="s">
        <v>2098</v>
      </c>
      <c r="B64" s="31">
        <v>397</v>
      </c>
      <c r="C64" s="31" t="s">
        <v>114</v>
      </c>
      <c r="D64" s="402">
        <v>68.28</v>
      </c>
      <c r="E64" s="31">
        <v>42.2</v>
      </c>
      <c r="F64" s="31"/>
      <c r="G64" s="515" t="s">
        <v>1672</v>
      </c>
      <c r="H64" s="403">
        <v>4240</v>
      </c>
      <c r="I64" s="865" t="s">
        <v>1349</v>
      </c>
      <c r="J64" s="1132"/>
      <c r="K64" s="182"/>
      <c r="L64" s="471">
        <v>30087000</v>
      </c>
      <c r="N64" s="99"/>
      <c r="O64" s="100">
        <f t="shared" ref="O64:O72" si="18">IF(OR(T64="",J64=""),0,J64*T64)</f>
        <v>0</v>
      </c>
      <c r="P64" s="100">
        <f t="shared" ref="P64:P72" si="19">IF(OR(U64="",J64=""),0,J64*U64)</f>
        <v>0</v>
      </c>
      <c r="Q64" s="1131">
        <v>4440</v>
      </c>
      <c r="R64" s="1131">
        <v>2460</v>
      </c>
      <c r="S64" s="1131">
        <v>2300</v>
      </c>
      <c r="T64" s="302">
        <f t="shared" si="17"/>
        <v>25.12152</v>
      </c>
      <c r="U64" s="1134">
        <v>4440</v>
      </c>
      <c r="V64" s="1212"/>
      <c r="W64" s="1212"/>
      <c r="X64" s="1212"/>
    </row>
    <row r="65" spans="1:24" ht="14.25" customHeight="1">
      <c r="A65" s="1139" t="s">
        <v>2099</v>
      </c>
      <c r="B65" s="14">
        <v>493</v>
      </c>
      <c r="C65" s="14" t="s">
        <v>114</v>
      </c>
      <c r="D65" s="396">
        <v>84.79</v>
      </c>
      <c r="E65" s="14">
        <v>43.8</v>
      </c>
      <c r="F65" s="14"/>
      <c r="G65" s="516" t="s">
        <v>1673</v>
      </c>
      <c r="H65" s="397">
        <v>4950</v>
      </c>
      <c r="I65" s="929" t="s">
        <v>1349</v>
      </c>
      <c r="J65" s="1140"/>
      <c r="K65" s="182"/>
      <c r="L65" s="471">
        <v>45732000</v>
      </c>
      <c r="N65" s="99"/>
      <c r="O65" s="100">
        <f t="shared" si="18"/>
        <v>0</v>
      </c>
      <c r="P65" s="100">
        <f t="shared" si="19"/>
        <v>0</v>
      </c>
      <c r="Q65" s="1131">
        <v>5240</v>
      </c>
      <c r="R65" s="1131">
        <v>2460</v>
      </c>
      <c r="S65" s="1131">
        <v>2300</v>
      </c>
      <c r="T65" s="302">
        <f t="shared" si="17"/>
        <v>29.647919999999996</v>
      </c>
      <c r="U65" s="1134">
        <v>5150</v>
      </c>
      <c r="V65" s="1212"/>
      <c r="W65" s="1212"/>
      <c r="X65" s="1212"/>
    </row>
    <row r="66" spans="1:24" ht="14.25" customHeight="1">
      <c r="A66" s="1139" t="s">
        <v>2100</v>
      </c>
      <c r="B66" s="14">
        <v>618.1</v>
      </c>
      <c r="C66" s="14" t="s">
        <v>114</v>
      </c>
      <c r="D66" s="396">
        <v>106.3</v>
      </c>
      <c r="E66" s="14">
        <v>73</v>
      </c>
      <c r="F66" s="14"/>
      <c r="G66" s="516" t="s">
        <v>1674</v>
      </c>
      <c r="H66" s="397">
        <v>5500</v>
      </c>
      <c r="I66" s="929" t="s">
        <v>1349</v>
      </c>
      <c r="J66" s="1140"/>
      <c r="K66" s="182"/>
      <c r="L66" s="471">
        <v>51492000</v>
      </c>
      <c r="N66" s="99"/>
      <c r="O66" s="100">
        <f t="shared" si="18"/>
        <v>0</v>
      </c>
      <c r="P66" s="100">
        <f t="shared" si="19"/>
        <v>0</v>
      </c>
      <c r="Q66" s="1131">
        <v>6245</v>
      </c>
      <c r="R66" s="1131">
        <v>2460</v>
      </c>
      <c r="S66" s="1131">
        <v>2300</v>
      </c>
      <c r="T66" s="302">
        <f t="shared" si="17"/>
        <v>35.334209999999999</v>
      </c>
      <c r="U66" s="1134">
        <v>5720</v>
      </c>
      <c r="V66" s="1212"/>
      <c r="W66" s="1212"/>
      <c r="X66" s="1212"/>
    </row>
    <row r="67" spans="1:24" ht="14.25" customHeight="1">
      <c r="A67" s="1139" t="s">
        <v>2101</v>
      </c>
      <c r="B67" s="14">
        <v>723.8</v>
      </c>
      <c r="C67" s="14" t="s">
        <v>114</v>
      </c>
      <c r="D67" s="396">
        <v>124.5</v>
      </c>
      <c r="E67" s="14">
        <v>68.900000000000006</v>
      </c>
      <c r="F67" s="14"/>
      <c r="G67" s="516" t="s">
        <v>1675</v>
      </c>
      <c r="H67" s="397">
        <v>6170</v>
      </c>
      <c r="I67" s="929" t="s">
        <v>1349</v>
      </c>
      <c r="J67" s="1140"/>
      <c r="K67" s="182"/>
      <c r="L67" s="471">
        <v>56306000</v>
      </c>
      <c r="N67" s="99"/>
      <c r="O67" s="100">
        <f t="shared" si="18"/>
        <v>0</v>
      </c>
      <c r="P67" s="100">
        <f t="shared" si="19"/>
        <v>0</v>
      </c>
      <c r="Q67" s="1131">
        <v>7250</v>
      </c>
      <c r="R67" s="1131">
        <v>2460</v>
      </c>
      <c r="S67" s="1131">
        <v>2300</v>
      </c>
      <c r="T67" s="302">
        <f t="shared" si="17"/>
        <v>41.020499999999998</v>
      </c>
      <c r="U67" s="1134">
        <v>6410</v>
      </c>
      <c r="V67" s="1212"/>
      <c r="W67" s="1212"/>
      <c r="X67" s="1212"/>
    </row>
    <row r="68" spans="1:24" ht="14.25" customHeight="1">
      <c r="A68" s="1139" t="s">
        <v>2102</v>
      </c>
      <c r="B68" s="14">
        <v>844.5</v>
      </c>
      <c r="C68" s="14" t="s">
        <v>114</v>
      </c>
      <c r="D68" s="396">
        <v>145.30000000000001</v>
      </c>
      <c r="E68" s="14">
        <v>80.2</v>
      </c>
      <c r="F68" s="14"/>
      <c r="G68" s="516" t="s">
        <v>1676</v>
      </c>
      <c r="H68" s="397">
        <v>7050</v>
      </c>
      <c r="I68" s="929" t="s">
        <v>1349</v>
      </c>
      <c r="J68" s="1140"/>
      <c r="K68" s="182"/>
      <c r="L68" s="471">
        <v>63743000</v>
      </c>
      <c r="N68" s="99"/>
      <c r="O68" s="100">
        <f t="shared" si="18"/>
        <v>0</v>
      </c>
      <c r="P68" s="100">
        <f t="shared" si="19"/>
        <v>0</v>
      </c>
      <c r="Q68" s="1131">
        <v>8255</v>
      </c>
      <c r="R68" s="1131">
        <v>2460</v>
      </c>
      <c r="S68" s="1131">
        <v>2300</v>
      </c>
      <c r="T68" s="302">
        <f t="shared" si="17"/>
        <v>46.706789999999998</v>
      </c>
      <c r="U68" s="1134">
        <v>7330</v>
      </c>
      <c r="V68" s="1212"/>
      <c r="W68" s="1212"/>
      <c r="X68" s="1212"/>
    </row>
    <row r="69" spans="1:24" ht="14.25" customHeight="1">
      <c r="A69" s="1139" t="s">
        <v>2103</v>
      </c>
      <c r="B69" s="14">
        <v>965</v>
      </c>
      <c r="C69" s="14" t="s">
        <v>114</v>
      </c>
      <c r="D69" s="396">
        <v>166</v>
      </c>
      <c r="E69" s="14">
        <v>72.7</v>
      </c>
      <c r="F69" s="14"/>
      <c r="G69" s="516" t="s">
        <v>1677</v>
      </c>
      <c r="H69" s="397">
        <v>7600</v>
      </c>
      <c r="I69" s="929" t="s">
        <v>1349</v>
      </c>
      <c r="J69" s="1140"/>
      <c r="K69" s="182"/>
      <c r="L69" s="471">
        <v>73928000</v>
      </c>
      <c r="N69" s="99"/>
      <c r="O69" s="100">
        <f t="shared" si="18"/>
        <v>0</v>
      </c>
      <c r="P69" s="100">
        <f t="shared" si="19"/>
        <v>0</v>
      </c>
      <c r="Q69" s="1131">
        <v>9260</v>
      </c>
      <c r="R69" s="1131">
        <v>2460</v>
      </c>
      <c r="S69" s="1131">
        <v>2300</v>
      </c>
      <c r="T69" s="302">
        <f t="shared" si="17"/>
        <v>52.393079999999991</v>
      </c>
      <c r="U69" s="1134">
        <v>7960</v>
      </c>
      <c r="V69" s="1212"/>
      <c r="W69" s="1212"/>
      <c r="X69" s="1212"/>
    </row>
    <row r="70" spans="1:24" ht="14.25" customHeight="1">
      <c r="A70" s="1139" t="s">
        <v>2104</v>
      </c>
      <c r="B70" s="14">
        <v>1162</v>
      </c>
      <c r="C70" s="14" t="s">
        <v>114</v>
      </c>
      <c r="D70" s="396">
        <v>199.8</v>
      </c>
      <c r="E70" s="14">
        <v>75.599999999999994</v>
      </c>
      <c r="F70" s="14"/>
      <c r="G70" s="516" t="s">
        <v>1678</v>
      </c>
      <c r="H70" s="397">
        <v>9800</v>
      </c>
      <c r="I70" s="929" t="s">
        <v>1349</v>
      </c>
      <c r="J70" s="1140"/>
      <c r="K70" s="182"/>
      <c r="L70" s="471">
        <v>86135000</v>
      </c>
      <c r="N70" s="99"/>
      <c r="O70" s="100">
        <f t="shared" si="18"/>
        <v>0</v>
      </c>
      <c r="P70" s="100">
        <f t="shared" si="19"/>
        <v>0</v>
      </c>
      <c r="Q70" s="1131">
        <v>10265</v>
      </c>
      <c r="R70" s="1131">
        <v>2460</v>
      </c>
      <c r="S70" s="1131">
        <v>2300</v>
      </c>
      <c r="T70" s="302">
        <f t="shared" si="17"/>
        <v>58.079370000000004</v>
      </c>
      <c r="U70" s="1134">
        <v>10160</v>
      </c>
      <c r="V70" s="1212"/>
      <c r="W70" s="1212"/>
      <c r="X70" s="1212"/>
    </row>
    <row r="71" spans="1:24" ht="14.25" customHeight="1">
      <c r="A71" s="1139" t="s">
        <v>2105</v>
      </c>
      <c r="B71" s="14">
        <v>1368</v>
      </c>
      <c r="C71" s="14" t="s">
        <v>114</v>
      </c>
      <c r="D71" s="396">
        <v>235.3</v>
      </c>
      <c r="E71" s="14">
        <v>73.900000000000006</v>
      </c>
      <c r="F71" s="14"/>
      <c r="G71" s="516" t="s">
        <v>1679</v>
      </c>
      <c r="H71" s="397">
        <v>10980</v>
      </c>
      <c r="I71" s="929" t="s">
        <v>1349</v>
      </c>
      <c r="J71" s="1140"/>
      <c r="K71" s="182"/>
      <c r="L71" s="471">
        <v>88542000</v>
      </c>
      <c r="N71" s="99"/>
      <c r="O71" s="100">
        <f t="shared" si="18"/>
        <v>0</v>
      </c>
      <c r="P71" s="100">
        <f t="shared" si="19"/>
        <v>0</v>
      </c>
      <c r="Q71" s="1131">
        <v>11270</v>
      </c>
      <c r="R71" s="1131">
        <v>2460</v>
      </c>
      <c r="S71" s="1131">
        <v>2300</v>
      </c>
      <c r="T71" s="302">
        <f t="shared" si="17"/>
        <v>63.765659999999997</v>
      </c>
      <c r="U71" s="1134">
        <v>11320</v>
      </c>
      <c r="V71" s="1212"/>
      <c r="W71" s="1212"/>
      <c r="X71" s="1212"/>
    </row>
    <row r="72" spans="1:24" ht="14.25" customHeight="1" thickBot="1">
      <c r="A72" s="1141" t="s">
        <v>2106</v>
      </c>
      <c r="B72" s="398">
        <v>1448</v>
      </c>
      <c r="C72" s="398" t="s">
        <v>114</v>
      </c>
      <c r="D72" s="399">
        <v>249.1</v>
      </c>
      <c r="E72" s="398">
        <v>75.3</v>
      </c>
      <c r="F72" s="398"/>
      <c r="G72" s="517" t="s">
        <v>1679</v>
      </c>
      <c r="H72" s="401">
        <v>10980</v>
      </c>
      <c r="I72" s="932" t="s">
        <v>1349</v>
      </c>
      <c r="J72" s="1142"/>
      <c r="K72" s="182"/>
      <c r="L72" s="1250">
        <v>98514000</v>
      </c>
      <c r="N72" s="99"/>
      <c r="O72" s="100">
        <f t="shared" si="18"/>
        <v>0</v>
      </c>
      <c r="P72" s="100">
        <f t="shared" si="19"/>
        <v>0</v>
      </c>
      <c r="Q72" s="1131">
        <v>11270</v>
      </c>
      <c r="R72" s="1131">
        <v>2460</v>
      </c>
      <c r="S72" s="1131">
        <v>2300</v>
      </c>
      <c r="T72" s="302">
        <f t="shared" si="17"/>
        <v>63.765659999999997</v>
      </c>
      <c r="U72" s="1134">
        <v>11380</v>
      </c>
      <c r="V72" s="1212"/>
      <c r="W72" s="1212"/>
      <c r="X72" s="1212"/>
    </row>
    <row r="73" spans="1:24" ht="23.25" customHeight="1">
      <c r="A73" s="1685" t="s">
        <v>115</v>
      </c>
      <c r="B73" s="1687" t="s">
        <v>536</v>
      </c>
      <c r="C73" s="1688"/>
      <c r="D73" s="983" t="s">
        <v>125</v>
      </c>
      <c r="E73" s="1557" t="s">
        <v>537</v>
      </c>
      <c r="F73" s="1557" t="s">
        <v>301</v>
      </c>
      <c r="G73" s="983" t="s">
        <v>127</v>
      </c>
      <c r="H73" s="1557" t="s">
        <v>128</v>
      </c>
      <c r="I73" s="1559" t="s">
        <v>5</v>
      </c>
      <c r="J73" s="1456" t="s">
        <v>92</v>
      </c>
      <c r="L73" s="1572" t="s">
        <v>501</v>
      </c>
      <c r="N73" s="99"/>
      <c r="O73" s="100"/>
      <c r="P73" s="100"/>
      <c r="T73" s="302"/>
      <c r="V73" s="1212"/>
      <c r="W73" s="1212"/>
      <c r="X73" s="1212"/>
    </row>
    <row r="74" spans="1:24" ht="13.5" thickBot="1">
      <c r="A74" s="1686"/>
      <c r="B74" s="1689"/>
      <c r="C74" s="1690"/>
      <c r="D74" s="984" t="s">
        <v>131</v>
      </c>
      <c r="E74" s="1558"/>
      <c r="F74" s="1558"/>
      <c r="G74" s="984" t="s">
        <v>302</v>
      </c>
      <c r="H74" s="1558"/>
      <c r="I74" s="1560"/>
      <c r="J74" s="1457"/>
      <c r="L74" s="1554"/>
      <c r="N74" s="99"/>
      <c r="O74" s="100"/>
      <c r="P74" s="100"/>
      <c r="T74" s="302"/>
      <c r="V74" s="1212"/>
      <c r="W74" s="1212"/>
      <c r="X74" s="1212"/>
    </row>
    <row r="75" spans="1:24" ht="19.5" customHeight="1" thickBot="1">
      <c r="A75" s="1680" t="s">
        <v>1680</v>
      </c>
      <c r="B75" s="1681"/>
      <c r="C75" s="1681"/>
      <c r="D75" s="1681"/>
      <c r="E75" s="1681"/>
      <c r="F75" s="1681"/>
      <c r="G75" s="1681"/>
      <c r="H75" s="1681"/>
      <c r="I75" s="1681"/>
      <c r="J75" s="105"/>
      <c r="K75" s="182"/>
      <c r="L75" s="476"/>
      <c r="M75" s="182"/>
      <c r="N75" s="182"/>
      <c r="O75" s="162"/>
      <c r="P75" s="163"/>
      <c r="Q75" s="163"/>
      <c r="T75" s="302"/>
      <c r="V75" s="1212"/>
      <c r="W75" s="1212"/>
      <c r="X75" s="1212"/>
    </row>
    <row r="76" spans="1:24" ht="33.75" customHeight="1" thickBot="1">
      <c r="A76" s="1550" t="s">
        <v>1953</v>
      </c>
      <c r="B76" s="1551"/>
      <c r="C76" s="1551"/>
      <c r="D76" s="1551"/>
      <c r="E76" s="1551"/>
      <c r="F76" s="1551"/>
      <c r="G76" s="1551"/>
      <c r="H76" s="1551"/>
      <c r="I76" s="1551"/>
      <c r="J76" s="1552"/>
      <c r="K76" s="78"/>
      <c r="L76" s="475"/>
      <c r="M76" s="182"/>
      <c r="N76" s="182"/>
      <c r="O76" s="162"/>
      <c r="P76" s="163"/>
      <c r="Q76" s="163"/>
      <c r="T76" s="302"/>
      <c r="V76" s="1212"/>
      <c r="W76" s="1212"/>
      <c r="X76" s="1212"/>
    </row>
    <row r="77" spans="1:24" ht="14.1" customHeight="1">
      <c r="A77" s="1133" t="s">
        <v>2077</v>
      </c>
      <c r="B77" s="31">
        <v>164.5</v>
      </c>
      <c r="C77" s="31">
        <v>170</v>
      </c>
      <c r="D77" s="402">
        <v>28.29</v>
      </c>
      <c r="E77" s="31">
        <v>43</v>
      </c>
      <c r="F77" s="31">
        <v>64</v>
      </c>
      <c r="G77" s="31" t="s">
        <v>1681</v>
      </c>
      <c r="H77" s="403"/>
      <c r="I77" s="865" t="s">
        <v>1349</v>
      </c>
      <c r="J77" s="1132"/>
      <c r="K77" s="182"/>
      <c r="L77" s="471">
        <v>6208000</v>
      </c>
      <c r="M77" s="182"/>
      <c r="N77" s="182"/>
      <c r="O77" s="100">
        <f t="shared" ref="O77:O80" si="20">IF(OR(T77="",J77=""),0,J77*T77)</f>
        <v>0</v>
      </c>
      <c r="P77" s="100">
        <f t="shared" ref="P77:P80" si="21">IF(OR(U77="",J77=""),0,J77*U77)</f>
        <v>0</v>
      </c>
      <c r="Q77" s="1135">
        <v>1980</v>
      </c>
      <c r="R77" s="1135">
        <v>1800</v>
      </c>
      <c r="S77" s="1135">
        <v>750</v>
      </c>
      <c r="T77" s="302">
        <f t="shared" si="17"/>
        <v>2.673</v>
      </c>
      <c r="U77" s="1136">
        <v>1020</v>
      </c>
      <c r="V77" s="1212"/>
      <c r="W77" s="1212"/>
      <c r="X77" s="1212"/>
    </row>
    <row r="78" spans="1:24" ht="14.1" customHeight="1">
      <c r="A78" s="1139" t="s">
        <v>2078</v>
      </c>
      <c r="B78" s="14">
        <v>254.5</v>
      </c>
      <c r="C78" s="14">
        <v>268.5</v>
      </c>
      <c r="D78" s="396">
        <v>43.77</v>
      </c>
      <c r="E78" s="14">
        <v>59</v>
      </c>
      <c r="F78" s="14">
        <v>65</v>
      </c>
      <c r="G78" s="14" t="s">
        <v>1682</v>
      </c>
      <c r="H78" s="397"/>
      <c r="I78" s="929" t="s">
        <v>1349</v>
      </c>
      <c r="J78" s="1140"/>
      <c r="K78" s="182"/>
      <c r="L78" s="471">
        <v>9474000</v>
      </c>
      <c r="M78" s="182"/>
      <c r="N78" s="182"/>
      <c r="O78" s="100">
        <f t="shared" si="20"/>
        <v>0</v>
      </c>
      <c r="P78" s="100">
        <f t="shared" si="21"/>
        <v>0</v>
      </c>
      <c r="Q78" s="1135">
        <v>2540</v>
      </c>
      <c r="R78" s="1135">
        <v>2040</v>
      </c>
      <c r="S78" s="1135">
        <v>750</v>
      </c>
      <c r="T78" s="302">
        <f t="shared" si="17"/>
        <v>3.8862000000000005</v>
      </c>
      <c r="U78" s="1136">
        <v>1260</v>
      </c>
      <c r="V78" s="1212"/>
      <c r="W78" s="1212"/>
      <c r="X78" s="1212"/>
    </row>
    <row r="79" spans="1:24" ht="14.1" customHeight="1">
      <c r="A79" s="1139" t="s">
        <v>2079</v>
      </c>
      <c r="B79" s="14">
        <v>379</v>
      </c>
      <c r="C79" s="14">
        <v>400</v>
      </c>
      <c r="D79" s="396">
        <v>65.19</v>
      </c>
      <c r="E79" s="14">
        <v>49</v>
      </c>
      <c r="F79" s="14">
        <v>67</v>
      </c>
      <c r="G79" s="14" t="s">
        <v>1683</v>
      </c>
      <c r="H79" s="397"/>
      <c r="I79" s="929" t="s">
        <v>1349</v>
      </c>
      <c r="J79" s="1140"/>
      <c r="K79" s="182"/>
      <c r="L79" s="471">
        <v>12719000</v>
      </c>
      <c r="M79" s="182"/>
      <c r="N79" s="182"/>
      <c r="O79" s="100">
        <f t="shared" si="20"/>
        <v>0</v>
      </c>
      <c r="P79" s="100">
        <f t="shared" si="21"/>
        <v>0</v>
      </c>
      <c r="Q79" s="1135">
        <v>2540</v>
      </c>
      <c r="R79" s="1135">
        <v>2040</v>
      </c>
      <c r="S79" s="1135">
        <v>1050</v>
      </c>
      <c r="T79" s="302">
        <f t="shared" si="17"/>
        <v>5.4406800000000004</v>
      </c>
      <c r="U79" s="1136">
        <v>2200</v>
      </c>
      <c r="V79" s="1212"/>
      <c r="W79" s="1212"/>
      <c r="X79" s="1212"/>
    </row>
    <row r="80" spans="1:24" ht="14.1" customHeight="1" thickBot="1">
      <c r="A80" s="1141" t="s">
        <v>2080</v>
      </c>
      <c r="B80" s="398">
        <v>506</v>
      </c>
      <c r="C80" s="398">
        <v>531</v>
      </c>
      <c r="D80" s="399">
        <v>87.03</v>
      </c>
      <c r="E80" s="398">
        <v>53</v>
      </c>
      <c r="F80" s="398">
        <v>68</v>
      </c>
      <c r="G80" s="398" t="s">
        <v>1684</v>
      </c>
      <c r="H80" s="401"/>
      <c r="I80" s="932" t="s">
        <v>1349</v>
      </c>
      <c r="J80" s="1142"/>
      <c r="K80" s="182"/>
      <c r="L80" s="471">
        <v>15983000</v>
      </c>
      <c r="M80" s="182"/>
      <c r="N80" s="182"/>
      <c r="O80" s="100">
        <f t="shared" si="20"/>
        <v>0</v>
      </c>
      <c r="P80" s="100">
        <f t="shared" si="21"/>
        <v>0</v>
      </c>
      <c r="Q80" s="1135">
        <v>3130</v>
      </c>
      <c r="R80" s="1135">
        <v>2040</v>
      </c>
      <c r="S80" s="1135">
        <v>1050</v>
      </c>
      <c r="T80" s="302">
        <f t="shared" si="17"/>
        <v>6.7044600000000001</v>
      </c>
      <c r="U80" s="1136">
        <v>2500</v>
      </c>
      <c r="V80" s="1212"/>
      <c r="W80" s="1212"/>
      <c r="X80" s="1212"/>
    </row>
    <row r="81" spans="1:24" ht="33.75" customHeight="1" thickBot="1">
      <c r="A81" s="1550" t="s">
        <v>1952</v>
      </c>
      <c r="B81" s="1551"/>
      <c r="C81" s="1551"/>
      <c r="D81" s="1551"/>
      <c r="E81" s="1551"/>
      <c r="F81" s="1551"/>
      <c r="G81" s="1551"/>
      <c r="H81" s="1551"/>
      <c r="I81" s="1551"/>
      <c r="J81" s="1552"/>
      <c r="K81" s="78"/>
      <c r="L81" s="475"/>
      <c r="M81" s="182"/>
      <c r="N81" s="182"/>
      <c r="O81" s="162"/>
      <c r="P81" s="163"/>
      <c r="Q81" s="163"/>
      <c r="T81" s="302"/>
      <c r="V81" s="1212"/>
      <c r="W81" s="1212"/>
      <c r="X81" s="1212"/>
    </row>
    <row r="82" spans="1:24" ht="14.1" customHeight="1">
      <c r="A82" s="1133" t="s">
        <v>2081</v>
      </c>
      <c r="B82" s="31">
        <v>164.5</v>
      </c>
      <c r="C82" s="31">
        <v>170</v>
      </c>
      <c r="D82" s="402">
        <v>28.29</v>
      </c>
      <c r="E82" s="31">
        <v>43</v>
      </c>
      <c r="F82" s="31">
        <v>64</v>
      </c>
      <c r="G82" s="31" t="s">
        <v>1681</v>
      </c>
      <c r="H82" s="403"/>
      <c r="I82" s="865" t="s">
        <v>1349</v>
      </c>
      <c r="J82" s="1132"/>
      <c r="K82" s="182"/>
      <c r="L82" s="471">
        <v>6870000</v>
      </c>
      <c r="M82" s="1223"/>
      <c r="N82" s="182"/>
      <c r="O82" s="100">
        <f t="shared" ref="O82:O85" si="22">IF(OR(T82="",J82=""),0,J82*T82)</f>
        <v>0</v>
      </c>
      <c r="P82" s="100">
        <f t="shared" ref="P82:P85" si="23">IF(OR(U82="",J82=""),0,J82*U82)</f>
        <v>0</v>
      </c>
      <c r="Q82" s="1137">
        <v>1980</v>
      </c>
      <c r="R82" s="1137">
        <v>1800</v>
      </c>
      <c r="S82" s="1137">
        <v>750</v>
      </c>
      <c r="T82" s="302">
        <f t="shared" ref="T82:T85" si="24">(Q82/1000)*(R82/1000)*(S82/1000)</f>
        <v>2.673</v>
      </c>
      <c r="U82" s="1138">
        <v>1020</v>
      </c>
      <c r="V82" s="1212"/>
      <c r="W82" s="1212"/>
      <c r="X82" s="1212"/>
    </row>
    <row r="83" spans="1:24" ht="14.1" customHeight="1">
      <c r="A83" s="1139" t="s">
        <v>2082</v>
      </c>
      <c r="B83" s="14">
        <v>254.5</v>
      </c>
      <c r="C83" s="14">
        <v>268.5</v>
      </c>
      <c r="D83" s="396">
        <v>43.77</v>
      </c>
      <c r="E83" s="14">
        <v>59</v>
      </c>
      <c r="F83" s="14">
        <v>65</v>
      </c>
      <c r="G83" s="14" t="s">
        <v>1682</v>
      </c>
      <c r="H83" s="397"/>
      <c r="I83" s="929" t="s">
        <v>1349</v>
      </c>
      <c r="J83" s="1140"/>
      <c r="K83" s="182"/>
      <c r="L83" s="471">
        <v>10156000</v>
      </c>
      <c r="M83" s="1223"/>
      <c r="N83" s="182"/>
      <c r="O83" s="100">
        <f t="shared" si="22"/>
        <v>0</v>
      </c>
      <c r="P83" s="100">
        <f t="shared" si="23"/>
        <v>0</v>
      </c>
      <c r="Q83" s="1137">
        <v>2540</v>
      </c>
      <c r="R83" s="1137">
        <v>2040</v>
      </c>
      <c r="S83" s="1137">
        <v>750</v>
      </c>
      <c r="T83" s="302">
        <f t="shared" si="24"/>
        <v>3.8862000000000005</v>
      </c>
      <c r="U83" s="1138">
        <v>1260</v>
      </c>
      <c r="V83" s="1212"/>
      <c r="W83" s="1212"/>
      <c r="X83" s="1212"/>
    </row>
    <row r="84" spans="1:24" ht="14.1" customHeight="1">
      <c r="A84" s="1139" t="s">
        <v>2083</v>
      </c>
      <c r="B84" s="14">
        <v>379</v>
      </c>
      <c r="C84" s="14">
        <v>400</v>
      </c>
      <c r="D84" s="396">
        <v>65.19</v>
      </c>
      <c r="E84" s="14">
        <v>49</v>
      </c>
      <c r="F84" s="14">
        <v>67</v>
      </c>
      <c r="G84" s="14" t="s">
        <v>1683</v>
      </c>
      <c r="H84" s="397"/>
      <c r="I84" s="929" t="s">
        <v>1349</v>
      </c>
      <c r="J84" s="1140"/>
      <c r="K84" s="182"/>
      <c r="L84" s="471">
        <v>13415000</v>
      </c>
      <c r="M84" s="1223"/>
      <c r="N84" s="182"/>
      <c r="O84" s="100">
        <f t="shared" si="22"/>
        <v>0</v>
      </c>
      <c r="P84" s="100">
        <f t="shared" si="23"/>
        <v>0</v>
      </c>
      <c r="Q84" s="1137">
        <v>2540</v>
      </c>
      <c r="R84" s="1137">
        <v>2040</v>
      </c>
      <c r="S84" s="1137">
        <v>1050</v>
      </c>
      <c r="T84" s="302">
        <f t="shared" si="24"/>
        <v>5.4406800000000004</v>
      </c>
      <c r="U84" s="1138">
        <v>2200</v>
      </c>
      <c r="V84" s="1212"/>
      <c r="W84" s="1212"/>
      <c r="X84" s="1212"/>
    </row>
    <row r="85" spans="1:24" ht="14.1" customHeight="1" thickBot="1">
      <c r="A85" s="1141" t="s">
        <v>2084</v>
      </c>
      <c r="B85" s="398">
        <v>506</v>
      </c>
      <c r="C85" s="398">
        <v>531</v>
      </c>
      <c r="D85" s="399">
        <v>87.03</v>
      </c>
      <c r="E85" s="398">
        <v>53</v>
      </c>
      <c r="F85" s="398">
        <v>68</v>
      </c>
      <c r="G85" s="398" t="s">
        <v>1684</v>
      </c>
      <c r="H85" s="401"/>
      <c r="I85" s="932" t="s">
        <v>1349</v>
      </c>
      <c r="J85" s="1142"/>
      <c r="K85" s="182"/>
      <c r="L85" s="471">
        <v>16689000</v>
      </c>
      <c r="M85" s="1223"/>
      <c r="N85" s="182"/>
      <c r="O85" s="100">
        <f t="shared" si="22"/>
        <v>0</v>
      </c>
      <c r="P85" s="100">
        <f t="shared" si="23"/>
        <v>0</v>
      </c>
      <c r="Q85" s="1137">
        <v>3130</v>
      </c>
      <c r="R85" s="1137">
        <v>2040</v>
      </c>
      <c r="S85" s="1137">
        <v>1050</v>
      </c>
      <c r="T85" s="302">
        <f t="shared" si="24"/>
        <v>6.7044600000000001</v>
      </c>
      <c r="U85" s="1138">
        <v>2500</v>
      </c>
      <c r="V85" s="1212"/>
      <c r="W85" s="1212"/>
      <c r="X85" s="1212"/>
    </row>
    <row r="86" spans="1:24" ht="31.5" customHeight="1" thickBot="1">
      <c r="A86" s="1550" t="s">
        <v>1967</v>
      </c>
      <c r="B86" s="1551"/>
      <c r="C86" s="1551"/>
      <c r="D86" s="1551"/>
      <c r="E86" s="1551"/>
      <c r="F86" s="1551"/>
      <c r="G86" s="1551"/>
      <c r="H86" s="1551"/>
      <c r="I86" s="1551"/>
      <c r="J86" s="1552"/>
      <c r="K86" s="78"/>
      <c r="L86" s="475"/>
      <c r="M86" s="182"/>
      <c r="N86" s="182"/>
      <c r="O86" s="162"/>
      <c r="P86" s="163"/>
      <c r="Q86" s="163"/>
      <c r="T86" s="302"/>
      <c r="V86" s="1212"/>
      <c r="W86" s="1212"/>
      <c r="X86" s="1212"/>
    </row>
    <row r="87" spans="1:24" ht="13.5" customHeight="1">
      <c r="A87" s="1133" t="s">
        <v>2085</v>
      </c>
      <c r="B87" s="31">
        <v>155</v>
      </c>
      <c r="C87" s="31" t="s">
        <v>114</v>
      </c>
      <c r="D87" s="402">
        <v>26.66</v>
      </c>
      <c r="E87" s="31">
        <v>39</v>
      </c>
      <c r="F87" s="31">
        <v>64</v>
      </c>
      <c r="G87" s="31" t="s">
        <v>1681</v>
      </c>
      <c r="H87" s="403"/>
      <c r="I87" s="865" t="s">
        <v>1349</v>
      </c>
      <c r="J87" s="1132"/>
      <c r="K87" s="182"/>
      <c r="L87" s="471">
        <v>6051000</v>
      </c>
      <c r="M87" s="182"/>
      <c r="N87" s="182"/>
      <c r="O87" s="100">
        <f t="shared" ref="O87:O90" si="25">IF(OR(T87="",J87=""),0,J87*T87)</f>
        <v>0</v>
      </c>
      <c r="P87" s="100">
        <f t="shared" ref="P87:P90" si="26">IF(OR(U87="",J87=""),0,J87*U87)</f>
        <v>0</v>
      </c>
      <c r="Q87" s="1137">
        <v>1980</v>
      </c>
      <c r="R87" s="1137">
        <v>1800</v>
      </c>
      <c r="S87" s="1137">
        <v>750</v>
      </c>
      <c r="T87" s="302">
        <f t="shared" si="17"/>
        <v>2.673</v>
      </c>
      <c r="U87" s="1138">
        <v>1020</v>
      </c>
      <c r="V87" s="1212"/>
      <c r="W87" s="1212"/>
      <c r="X87" s="1212"/>
    </row>
    <row r="88" spans="1:24" ht="13.5" customHeight="1">
      <c r="A88" s="1139" t="s">
        <v>2086</v>
      </c>
      <c r="B88" s="14">
        <v>245</v>
      </c>
      <c r="C88" s="14" t="s">
        <v>114</v>
      </c>
      <c r="D88" s="396">
        <v>41.71</v>
      </c>
      <c r="E88" s="14">
        <v>54</v>
      </c>
      <c r="F88" s="14">
        <v>65</v>
      </c>
      <c r="G88" s="14" t="s">
        <v>1682</v>
      </c>
      <c r="H88" s="397"/>
      <c r="I88" s="929" t="s">
        <v>1349</v>
      </c>
      <c r="J88" s="1140"/>
      <c r="K88" s="182"/>
      <c r="L88" s="471">
        <v>9328000</v>
      </c>
      <c r="M88" s="182"/>
      <c r="N88" s="182"/>
      <c r="O88" s="100">
        <f t="shared" si="25"/>
        <v>0</v>
      </c>
      <c r="P88" s="100">
        <f t="shared" si="26"/>
        <v>0</v>
      </c>
      <c r="Q88" s="1137">
        <v>2540</v>
      </c>
      <c r="R88" s="1137">
        <v>2040</v>
      </c>
      <c r="S88" s="1137">
        <v>750</v>
      </c>
      <c r="T88" s="302">
        <f t="shared" si="17"/>
        <v>3.8862000000000005</v>
      </c>
      <c r="U88" s="1138">
        <v>1260</v>
      </c>
      <c r="V88" s="1212"/>
      <c r="W88" s="1212"/>
      <c r="X88" s="1212"/>
    </row>
    <row r="89" spans="1:24" ht="13.5" customHeight="1">
      <c r="A89" s="1139" t="s">
        <v>2087</v>
      </c>
      <c r="B89" s="14">
        <v>362</v>
      </c>
      <c r="C89" s="14" t="s">
        <v>114</v>
      </c>
      <c r="D89" s="396">
        <v>62.26</v>
      </c>
      <c r="E89" s="14">
        <v>45</v>
      </c>
      <c r="F89" s="14">
        <v>67</v>
      </c>
      <c r="G89" s="14" t="s">
        <v>1683</v>
      </c>
      <c r="H89" s="397"/>
      <c r="I89" s="929" t="s">
        <v>1349</v>
      </c>
      <c r="J89" s="1140"/>
      <c r="K89" s="182"/>
      <c r="L89" s="471">
        <v>12572000</v>
      </c>
      <c r="M89" s="182"/>
      <c r="N89" s="182"/>
      <c r="O89" s="100">
        <f t="shared" si="25"/>
        <v>0</v>
      </c>
      <c r="P89" s="100">
        <f t="shared" si="26"/>
        <v>0</v>
      </c>
      <c r="Q89" s="1137">
        <v>2540</v>
      </c>
      <c r="R89" s="1137">
        <v>2040</v>
      </c>
      <c r="S89" s="1137">
        <v>1050</v>
      </c>
      <c r="T89" s="302">
        <f t="shared" si="17"/>
        <v>5.4406800000000004</v>
      </c>
      <c r="U89" s="1138">
        <v>2200</v>
      </c>
      <c r="V89" s="1212"/>
      <c r="W89" s="1212"/>
      <c r="X89" s="1212"/>
    </row>
    <row r="90" spans="1:24" ht="13.5" customHeight="1" thickBot="1">
      <c r="A90" s="1141" t="s">
        <v>2088</v>
      </c>
      <c r="B90" s="398">
        <v>481</v>
      </c>
      <c r="C90" s="398" t="s">
        <v>114</v>
      </c>
      <c r="D90" s="399">
        <v>82.73</v>
      </c>
      <c r="E90" s="398">
        <v>47</v>
      </c>
      <c r="F90" s="398">
        <v>68</v>
      </c>
      <c r="G90" s="398" t="s">
        <v>1684</v>
      </c>
      <c r="H90" s="401"/>
      <c r="I90" s="932" t="s">
        <v>1349</v>
      </c>
      <c r="J90" s="1142"/>
      <c r="K90" s="182"/>
      <c r="L90" s="471">
        <v>15836000</v>
      </c>
      <c r="M90" s="182"/>
      <c r="N90" s="182"/>
      <c r="O90" s="100">
        <f t="shared" si="25"/>
        <v>0</v>
      </c>
      <c r="P90" s="100">
        <f t="shared" si="26"/>
        <v>0</v>
      </c>
      <c r="Q90" s="1137">
        <v>3130</v>
      </c>
      <c r="R90" s="1137">
        <v>2040</v>
      </c>
      <c r="S90" s="1137">
        <v>1050</v>
      </c>
      <c r="T90" s="302">
        <f t="shared" si="17"/>
        <v>6.7044600000000001</v>
      </c>
      <c r="U90" s="1138">
        <v>2500</v>
      </c>
      <c r="V90" s="1212"/>
      <c r="W90" s="1212"/>
      <c r="X90" s="1212"/>
    </row>
    <row r="91" spans="1:24" ht="31.5" customHeight="1" thickBot="1">
      <c r="A91" s="1550" t="s">
        <v>1968</v>
      </c>
      <c r="B91" s="1551"/>
      <c r="C91" s="1551"/>
      <c r="D91" s="1551"/>
      <c r="E91" s="1551"/>
      <c r="F91" s="1551"/>
      <c r="G91" s="1551"/>
      <c r="H91" s="1551"/>
      <c r="I91" s="1551"/>
      <c r="J91" s="1552"/>
      <c r="K91" s="78"/>
      <c r="L91" s="475"/>
      <c r="M91" s="182"/>
      <c r="N91" s="182"/>
      <c r="O91" s="162"/>
      <c r="P91" s="163"/>
      <c r="Q91" s="163"/>
      <c r="T91" s="302"/>
      <c r="V91" s="1212"/>
      <c r="W91" s="1212"/>
      <c r="X91" s="1212"/>
    </row>
    <row r="92" spans="1:24" ht="13.5" customHeight="1">
      <c r="A92" s="1133" t="s">
        <v>2089</v>
      </c>
      <c r="B92" s="31">
        <v>155</v>
      </c>
      <c r="C92" s="31" t="s">
        <v>114</v>
      </c>
      <c r="D92" s="402">
        <v>26.66</v>
      </c>
      <c r="E92" s="31">
        <v>39</v>
      </c>
      <c r="F92" s="31">
        <v>64</v>
      </c>
      <c r="G92" s="31" t="s">
        <v>1681</v>
      </c>
      <c r="H92" s="403"/>
      <c r="I92" s="865" t="s">
        <v>1349</v>
      </c>
      <c r="J92" s="1132"/>
      <c r="K92" s="182"/>
      <c r="L92" s="471">
        <v>6723000</v>
      </c>
      <c r="M92" s="1223"/>
      <c r="N92" s="182"/>
      <c r="O92" s="100">
        <f t="shared" ref="O92:O95" si="27">IF(OR(T92="",J92=""),0,J92*T92)</f>
        <v>0</v>
      </c>
      <c r="P92" s="100">
        <f t="shared" ref="P92:P95" si="28">IF(OR(U92="",J92=""),0,J92*U92)</f>
        <v>0</v>
      </c>
      <c r="Q92" s="1137">
        <v>1980</v>
      </c>
      <c r="R92" s="1137">
        <v>1800</v>
      </c>
      <c r="S92" s="1137">
        <v>750</v>
      </c>
      <c r="T92" s="302">
        <f t="shared" ref="T92:T95" si="29">(Q92/1000)*(R92/1000)*(S92/1000)</f>
        <v>2.673</v>
      </c>
      <c r="U92" s="1138">
        <v>1020</v>
      </c>
      <c r="V92" s="1212"/>
      <c r="W92" s="1212"/>
      <c r="X92" s="1212"/>
    </row>
    <row r="93" spans="1:24" ht="13.5" customHeight="1">
      <c r="A93" s="1139" t="s">
        <v>2090</v>
      </c>
      <c r="B93" s="14">
        <v>245</v>
      </c>
      <c r="C93" s="14" t="s">
        <v>114</v>
      </c>
      <c r="D93" s="396">
        <v>41.71</v>
      </c>
      <c r="E93" s="14">
        <v>54</v>
      </c>
      <c r="F93" s="14">
        <v>65</v>
      </c>
      <c r="G93" s="14" t="s">
        <v>1682</v>
      </c>
      <c r="H93" s="397"/>
      <c r="I93" s="929" t="s">
        <v>1349</v>
      </c>
      <c r="J93" s="1140"/>
      <c r="K93" s="182"/>
      <c r="L93" s="471">
        <v>10007000</v>
      </c>
      <c r="M93" s="1223"/>
      <c r="N93" s="182"/>
      <c r="O93" s="100">
        <f t="shared" si="27"/>
        <v>0</v>
      </c>
      <c r="P93" s="100">
        <f t="shared" si="28"/>
        <v>0</v>
      </c>
      <c r="Q93" s="1137">
        <v>2540</v>
      </c>
      <c r="R93" s="1137">
        <v>2040</v>
      </c>
      <c r="S93" s="1137">
        <v>750</v>
      </c>
      <c r="T93" s="302">
        <f t="shared" si="29"/>
        <v>3.8862000000000005</v>
      </c>
      <c r="U93" s="1138">
        <v>1260</v>
      </c>
      <c r="V93" s="1212"/>
      <c r="W93" s="1212"/>
      <c r="X93" s="1212"/>
    </row>
    <row r="94" spans="1:24" ht="13.5" customHeight="1">
      <c r="A94" s="1139" t="s">
        <v>2091</v>
      </c>
      <c r="B94" s="14">
        <v>362</v>
      </c>
      <c r="C94" s="14" t="s">
        <v>114</v>
      </c>
      <c r="D94" s="396">
        <v>62.26</v>
      </c>
      <c r="E94" s="14">
        <v>45</v>
      </c>
      <c r="F94" s="14">
        <v>67</v>
      </c>
      <c r="G94" s="14" t="s">
        <v>1683</v>
      </c>
      <c r="H94" s="397"/>
      <c r="I94" s="929" t="s">
        <v>1349</v>
      </c>
      <c r="J94" s="1140"/>
      <c r="K94" s="182"/>
      <c r="L94" s="471">
        <v>13266000</v>
      </c>
      <c r="M94" s="1223"/>
      <c r="N94" s="182"/>
      <c r="O94" s="100">
        <f t="shared" si="27"/>
        <v>0</v>
      </c>
      <c r="P94" s="100">
        <f t="shared" si="28"/>
        <v>0</v>
      </c>
      <c r="Q94" s="1137">
        <v>2540</v>
      </c>
      <c r="R94" s="1137">
        <v>2040</v>
      </c>
      <c r="S94" s="1137">
        <v>1050</v>
      </c>
      <c r="T94" s="302">
        <f t="shared" si="29"/>
        <v>5.4406800000000004</v>
      </c>
      <c r="U94" s="1138">
        <v>2200</v>
      </c>
      <c r="V94" s="1212"/>
      <c r="W94" s="1212"/>
      <c r="X94" s="1212"/>
    </row>
    <row r="95" spans="1:24" ht="13.5" customHeight="1" thickBot="1">
      <c r="A95" s="1141" t="s">
        <v>2092</v>
      </c>
      <c r="B95" s="398">
        <v>481</v>
      </c>
      <c r="C95" s="398" t="s">
        <v>114</v>
      </c>
      <c r="D95" s="399">
        <v>82.73</v>
      </c>
      <c r="E95" s="398">
        <v>47</v>
      </c>
      <c r="F95" s="398">
        <v>68</v>
      </c>
      <c r="G95" s="398" t="s">
        <v>1684</v>
      </c>
      <c r="H95" s="401"/>
      <c r="I95" s="932" t="s">
        <v>1349</v>
      </c>
      <c r="J95" s="1142"/>
      <c r="K95" s="182"/>
      <c r="L95" s="471">
        <v>16542000</v>
      </c>
      <c r="M95" s="1223"/>
      <c r="N95" s="182"/>
      <c r="O95" s="100">
        <f t="shared" si="27"/>
        <v>0</v>
      </c>
      <c r="P95" s="100">
        <f t="shared" si="28"/>
        <v>0</v>
      </c>
      <c r="Q95" s="1137">
        <v>3130</v>
      </c>
      <c r="R95" s="1137">
        <v>2040</v>
      </c>
      <c r="S95" s="1137">
        <v>1050</v>
      </c>
      <c r="T95" s="302">
        <f t="shared" si="29"/>
        <v>6.7044600000000001</v>
      </c>
      <c r="U95" s="1138">
        <v>2500</v>
      </c>
      <c r="V95" s="1212"/>
      <c r="W95" s="1212"/>
      <c r="X95" s="1212"/>
    </row>
    <row r="96" spans="1:24" ht="24.75" customHeight="1" thickBot="1">
      <c r="A96" s="1682" t="s">
        <v>573</v>
      </c>
      <c r="B96" s="1683"/>
      <c r="C96" s="1683"/>
      <c r="D96" s="1683"/>
      <c r="E96" s="1683"/>
      <c r="F96" s="1683"/>
      <c r="G96" s="1683"/>
      <c r="H96" s="1683"/>
      <c r="I96" s="1683"/>
      <c r="J96" s="1684"/>
      <c r="L96" s="475"/>
      <c r="N96" s="99"/>
      <c r="O96" s="100"/>
      <c r="P96" s="100"/>
      <c r="T96" s="117"/>
      <c r="U96" s="88"/>
      <c r="V96" s="1212"/>
      <c r="W96" s="1212"/>
      <c r="X96" s="1212"/>
    </row>
    <row r="97" spans="1:24" ht="13.5" customHeight="1">
      <c r="A97" s="277" t="s">
        <v>1685</v>
      </c>
      <c r="B97" s="31">
        <v>336.6</v>
      </c>
      <c r="C97" s="31" t="s">
        <v>114</v>
      </c>
      <c r="D97" s="402">
        <v>52.04</v>
      </c>
      <c r="E97" s="31">
        <v>24.3</v>
      </c>
      <c r="F97" s="31" t="s">
        <v>114</v>
      </c>
      <c r="G97" s="31" t="s">
        <v>1686</v>
      </c>
      <c r="H97" s="403"/>
      <c r="I97" s="800" t="s">
        <v>1349</v>
      </c>
      <c r="J97" s="850"/>
      <c r="K97" s="78"/>
      <c r="L97" s="471">
        <v>15058000</v>
      </c>
      <c r="M97" s="78"/>
      <c r="N97" s="99"/>
      <c r="O97" s="100">
        <f t="shared" ref="O97:O108" si="30">IF(OR(T97="",J97=""),0,J97*T97)</f>
        <v>0</v>
      </c>
      <c r="P97" s="100">
        <f t="shared" ref="P97:P108" si="31">IF(OR(U97="",J97=""),0,J97*U97)</f>
        <v>0</v>
      </c>
      <c r="Q97" s="91">
        <v>3550</v>
      </c>
      <c r="R97" s="91">
        <v>1830</v>
      </c>
      <c r="S97" s="91">
        <v>1200</v>
      </c>
      <c r="T97" s="101">
        <f t="shared" ref="T97:T112" si="32">(Q97/1000)*(R97/1000)*(S97/1000)</f>
        <v>7.7957999999999998</v>
      </c>
      <c r="U97" s="90">
        <v>2525</v>
      </c>
      <c r="V97" s="1212"/>
      <c r="W97" s="1212"/>
      <c r="X97" s="1212"/>
    </row>
    <row r="98" spans="1:24" ht="13.5" customHeight="1">
      <c r="A98" s="275" t="s">
        <v>1687</v>
      </c>
      <c r="B98" s="14">
        <v>436.1</v>
      </c>
      <c r="C98" s="14" t="s">
        <v>114</v>
      </c>
      <c r="D98" s="396">
        <v>67.38</v>
      </c>
      <c r="E98" s="14">
        <v>26.1</v>
      </c>
      <c r="F98" s="14" t="s">
        <v>114</v>
      </c>
      <c r="G98" s="14" t="s">
        <v>1688</v>
      </c>
      <c r="H98" s="397"/>
      <c r="I98" s="800" t="s">
        <v>1349</v>
      </c>
      <c r="J98" s="851"/>
      <c r="K98" s="78"/>
      <c r="L98" s="471">
        <v>18199000</v>
      </c>
      <c r="M98" s="78"/>
      <c r="N98" s="99"/>
      <c r="O98" s="100">
        <f t="shared" si="30"/>
        <v>0</v>
      </c>
      <c r="P98" s="100">
        <f t="shared" si="31"/>
        <v>0</v>
      </c>
      <c r="Q98" s="91">
        <v>3550</v>
      </c>
      <c r="R98" s="91">
        <v>1843</v>
      </c>
      <c r="S98" s="91">
        <v>1200</v>
      </c>
      <c r="T98" s="101">
        <f t="shared" si="32"/>
        <v>7.8511799999999985</v>
      </c>
      <c r="U98" s="90">
        <v>2540</v>
      </c>
      <c r="V98" s="1212"/>
      <c r="W98" s="1212"/>
      <c r="X98" s="1212"/>
    </row>
    <row r="99" spans="1:24" ht="13.5" customHeight="1">
      <c r="A99" s="275" t="s">
        <v>1689</v>
      </c>
      <c r="B99" s="14">
        <v>535</v>
      </c>
      <c r="C99" s="14" t="s">
        <v>114</v>
      </c>
      <c r="D99" s="396">
        <v>82.66</v>
      </c>
      <c r="E99" s="14">
        <v>25.9</v>
      </c>
      <c r="F99" s="14" t="s">
        <v>114</v>
      </c>
      <c r="G99" s="14" t="s">
        <v>1688</v>
      </c>
      <c r="H99" s="397"/>
      <c r="I99" s="800" t="s">
        <v>1349</v>
      </c>
      <c r="J99" s="851"/>
      <c r="K99" s="78"/>
      <c r="L99" s="471">
        <v>20613000</v>
      </c>
      <c r="M99" s="78"/>
      <c r="N99" s="99"/>
      <c r="O99" s="100">
        <f t="shared" si="30"/>
        <v>0</v>
      </c>
      <c r="P99" s="100">
        <f t="shared" si="31"/>
        <v>0</v>
      </c>
      <c r="Q99" s="91">
        <v>3550</v>
      </c>
      <c r="R99" s="91">
        <v>1843</v>
      </c>
      <c r="S99" s="91">
        <v>1200</v>
      </c>
      <c r="T99" s="101">
        <f t="shared" si="32"/>
        <v>7.8511799999999985</v>
      </c>
      <c r="U99" s="90">
        <v>2875</v>
      </c>
      <c r="V99" s="1212"/>
      <c r="W99" s="1212"/>
      <c r="X99" s="1212"/>
    </row>
    <row r="100" spans="1:24" ht="13.5" customHeight="1">
      <c r="A100" s="275" t="s">
        <v>1690</v>
      </c>
      <c r="B100" s="14">
        <v>713.3</v>
      </c>
      <c r="C100" s="14" t="s">
        <v>114</v>
      </c>
      <c r="D100" s="396">
        <v>110.2</v>
      </c>
      <c r="E100" s="14">
        <v>22</v>
      </c>
      <c r="F100" s="14" t="s">
        <v>114</v>
      </c>
      <c r="G100" s="14" t="s">
        <v>1691</v>
      </c>
      <c r="H100" s="397"/>
      <c r="I100" s="800" t="s">
        <v>1349</v>
      </c>
      <c r="J100" s="851"/>
      <c r="K100" s="78"/>
      <c r="L100" s="471">
        <v>25750000</v>
      </c>
      <c r="M100" s="78"/>
      <c r="N100" s="99"/>
      <c r="O100" s="100">
        <f t="shared" si="30"/>
        <v>0</v>
      </c>
      <c r="P100" s="100">
        <f t="shared" si="31"/>
        <v>0</v>
      </c>
      <c r="Q100" s="91">
        <v>3580</v>
      </c>
      <c r="R100" s="91">
        <v>1980</v>
      </c>
      <c r="S100" s="91">
        <v>1400</v>
      </c>
      <c r="T100" s="101">
        <f t="shared" si="32"/>
        <v>9.9237599999999997</v>
      </c>
      <c r="U100" s="90">
        <v>3580</v>
      </c>
      <c r="V100" s="1212"/>
      <c r="W100" s="1212"/>
      <c r="X100" s="1212"/>
    </row>
    <row r="101" spans="1:24" ht="13.5" customHeight="1">
      <c r="A101" s="275" t="s">
        <v>1692</v>
      </c>
      <c r="B101" s="14">
        <v>798</v>
      </c>
      <c r="C101" s="14" t="s">
        <v>114</v>
      </c>
      <c r="D101" s="396">
        <v>123.3</v>
      </c>
      <c r="E101" s="14">
        <v>26.9</v>
      </c>
      <c r="F101" s="14" t="s">
        <v>114</v>
      </c>
      <c r="G101" s="14" t="s">
        <v>1693</v>
      </c>
      <c r="H101" s="397"/>
      <c r="I101" s="800" t="s">
        <v>1349</v>
      </c>
      <c r="J101" s="851"/>
      <c r="K101" s="78"/>
      <c r="L101" s="471">
        <v>29749000</v>
      </c>
      <c r="M101" s="78"/>
      <c r="N101" s="99"/>
      <c r="O101" s="100">
        <f t="shared" si="30"/>
        <v>0</v>
      </c>
      <c r="P101" s="100">
        <f t="shared" si="31"/>
        <v>0</v>
      </c>
      <c r="Q101" s="91">
        <v>3580</v>
      </c>
      <c r="R101" s="91">
        <v>2030</v>
      </c>
      <c r="S101" s="91">
        <v>1400</v>
      </c>
      <c r="T101" s="101">
        <f t="shared" si="32"/>
        <v>10.174359999999998</v>
      </c>
      <c r="U101" s="90">
        <v>3980</v>
      </c>
      <c r="V101" s="1212"/>
      <c r="W101" s="1212"/>
      <c r="X101" s="1212"/>
    </row>
    <row r="102" spans="1:24" ht="13.5" customHeight="1">
      <c r="A102" s="275" t="s">
        <v>1694</v>
      </c>
      <c r="B102" s="14">
        <v>882.1</v>
      </c>
      <c r="C102" s="14" t="s">
        <v>114</v>
      </c>
      <c r="D102" s="396">
        <v>136.30000000000001</v>
      </c>
      <c r="E102" s="14">
        <v>26.8</v>
      </c>
      <c r="F102" s="14" t="s">
        <v>114</v>
      </c>
      <c r="G102" s="14" t="s">
        <v>1695</v>
      </c>
      <c r="H102" s="397"/>
      <c r="I102" s="800" t="s">
        <v>1349</v>
      </c>
      <c r="J102" s="851"/>
      <c r="K102" s="78"/>
      <c r="L102" s="471">
        <v>32606000</v>
      </c>
      <c r="M102" s="78"/>
      <c r="N102" s="99"/>
      <c r="O102" s="100">
        <f t="shared" si="30"/>
        <v>0</v>
      </c>
      <c r="P102" s="100">
        <f t="shared" si="31"/>
        <v>0</v>
      </c>
      <c r="Q102" s="91">
        <v>3580</v>
      </c>
      <c r="R102" s="91">
        <v>2082</v>
      </c>
      <c r="S102" s="91">
        <v>1400</v>
      </c>
      <c r="T102" s="101">
        <f t="shared" si="32"/>
        <v>10.434983999999998</v>
      </c>
      <c r="U102" s="90">
        <v>4060</v>
      </c>
      <c r="V102" s="1212"/>
      <c r="W102" s="1212"/>
      <c r="X102" s="1212"/>
    </row>
    <row r="103" spans="1:24" ht="13.5" customHeight="1">
      <c r="A103" s="275" t="s">
        <v>1696</v>
      </c>
      <c r="B103" s="14">
        <v>1046</v>
      </c>
      <c r="C103" s="14" t="s">
        <v>114</v>
      </c>
      <c r="D103" s="396">
        <v>161.6</v>
      </c>
      <c r="E103" s="14">
        <v>26.5</v>
      </c>
      <c r="F103" s="14" t="s">
        <v>114</v>
      </c>
      <c r="G103" s="14" t="s">
        <v>1697</v>
      </c>
      <c r="H103" s="397"/>
      <c r="I103" s="800" t="s">
        <v>1349</v>
      </c>
      <c r="J103" s="851"/>
      <c r="K103" s="78"/>
      <c r="L103" s="471">
        <v>39040000</v>
      </c>
      <c r="M103" s="78"/>
      <c r="N103" s="99"/>
      <c r="O103" s="100">
        <f t="shared" si="30"/>
        <v>0</v>
      </c>
      <c r="P103" s="100">
        <f t="shared" si="31"/>
        <v>0</v>
      </c>
      <c r="Q103" s="91">
        <v>3650</v>
      </c>
      <c r="R103" s="91">
        <v>2535</v>
      </c>
      <c r="S103" s="91">
        <v>1500</v>
      </c>
      <c r="T103" s="101">
        <f t="shared" si="32"/>
        <v>13.879125000000002</v>
      </c>
      <c r="U103" s="90">
        <v>5210</v>
      </c>
      <c r="V103" s="1212"/>
      <c r="W103" s="1212"/>
      <c r="X103" s="1212"/>
    </row>
    <row r="104" spans="1:24" ht="13.5" customHeight="1">
      <c r="A104" s="275" t="s">
        <v>1698</v>
      </c>
      <c r="B104" s="14">
        <v>1190</v>
      </c>
      <c r="C104" s="14" t="s">
        <v>114</v>
      </c>
      <c r="D104" s="396">
        <v>183.8</v>
      </c>
      <c r="E104" s="14">
        <v>65</v>
      </c>
      <c r="F104" s="14" t="s">
        <v>114</v>
      </c>
      <c r="G104" s="14" t="s">
        <v>1699</v>
      </c>
      <c r="H104" s="397"/>
      <c r="I104" s="800" t="s">
        <v>1349</v>
      </c>
      <c r="J104" s="851"/>
      <c r="K104" s="78"/>
      <c r="L104" s="471">
        <v>43047000</v>
      </c>
      <c r="M104" s="78"/>
      <c r="N104" s="99"/>
      <c r="O104" s="100">
        <f t="shared" si="30"/>
        <v>0</v>
      </c>
      <c r="P104" s="100">
        <f t="shared" si="31"/>
        <v>0</v>
      </c>
      <c r="Q104" s="91">
        <v>4650</v>
      </c>
      <c r="R104" s="91">
        <v>2290</v>
      </c>
      <c r="S104" s="91">
        <v>1500</v>
      </c>
      <c r="T104" s="101">
        <f t="shared" si="32"/>
        <v>15.972750000000001</v>
      </c>
      <c r="U104" s="90">
        <v>6262</v>
      </c>
      <c r="V104" s="1212"/>
      <c r="W104" s="1212"/>
      <c r="X104" s="1212"/>
    </row>
    <row r="105" spans="1:24" ht="13.5" customHeight="1">
      <c r="A105" s="275" t="s">
        <v>1700</v>
      </c>
      <c r="B105" s="14">
        <v>1289</v>
      </c>
      <c r="C105" s="14" t="s">
        <v>114</v>
      </c>
      <c r="D105" s="396">
        <v>199.1</v>
      </c>
      <c r="E105" s="14">
        <v>75</v>
      </c>
      <c r="F105" s="14" t="s">
        <v>114</v>
      </c>
      <c r="G105" s="14" t="s">
        <v>1699</v>
      </c>
      <c r="H105" s="397"/>
      <c r="I105" s="800" t="s">
        <v>1349</v>
      </c>
      <c r="J105" s="851"/>
      <c r="K105" s="78"/>
      <c r="L105" s="471">
        <v>45473000</v>
      </c>
      <c r="M105" s="78"/>
      <c r="N105" s="99"/>
      <c r="O105" s="100">
        <f t="shared" si="30"/>
        <v>0</v>
      </c>
      <c r="P105" s="100">
        <f t="shared" si="31"/>
        <v>0</v>
      </c>
      <c r="Q105" s="91">
        <v>4650</v>
      </c>
      <c r="R105" s="91">
        <v>2290</v>
      </c>
      <c r="S105" s="91">
        <v>1500</v>
      </c>
      <c r="T105" s="101">
        <f t="shared" si="32"/>
        <v>15.972750000000001</v>
      </c>
      <c r="U105" s="90">
        <v>6362</v>
      </c>
      <c r="V105" s="1212"/>
      <c r="W105" s="1212"/>
      <c r="X105" s="1212"/>
    </row>
    <row r="106" spans="1:24" ht="13.5" customHeight="1">
      <c r="A106" s="275" t="s">
        <v>1701</v>
      </c>
      <c r="B106" s="14">
        <v>1397</v>
      </c>
      <c r="C106" s="14" t="s">
        <v>114</v>
      </c>
      <c r="D106" s="396">
        <v>215.8</v>
      </c>
      <c r="E106" s="14">
        <v>65</v>
      </c>
      <c r="F106" s="14" t="s">
        <v>114</v>
      </c>
      <c r="G106" s="14" t="s">
        <v>1699</v>
      </c>
      <c r="H106" s="397"/>
      <c r="I106" s="800" t="s">
        <v>1349</v>
      </c>
      <c r="J106" s="851"/>
      <c r="K106" s="78"/>
      <c r="L106" s="471">
        <v>49597000</v>
      </c>
      <c r="M106" s="78"/>
      <c r="N106" s="99"/>
      <c r="O106" s="100">
        <f t="shared" si="30"/>
        <v>0</v>
      </c>
      <c r="P106" s="100">
        <f t="shared" si="31"/>
        <v>0</v>
      </c>
      <c r="Q106" s="91">
        <v>4650</v>
      </c>
      <c r="R106" s="91">
        <v>2290</v>
      </c>
      <c r="S106" s="91">
        <v>1500</v>
      </c>
      <c r="T106" s="101">
        <f t="shared" si="32"/>
        <v>15.972750000000001</v>
      </c>
      <c r="U106" s="90">
        <v>6410</v>
      </c>
      <c r="V106" s="1212"/>
      <c r="W106" s="1212"/>
      <c r="X106" s="1212"/>
    </row>
    <row r="107" spans="1:24" ht="13.5" customHeight="1">
      <c r="A107" s="275" t="s">
        <v>1702</v>
      </c>
      <c r="B107" s="14">
        <v>1607</v>
      </c>
      <c r="C107" s="14" t="s">
        <v>114</v>
      </c>
      <c r="D107" s="396">
        <v>248.2</v>
      </c>
      <c r="E107" s="14">
        <v>74.5</v>
      </c>
      <c r="F107" s="14" t="s">
        <v>114</v>
      </c>
      <c r="G107" s="14" t="s">
        <v>1703</v>
      </c>
      <c r="H107" s="397"/>
      <c r="I107" s="800" t="s">
        <v>1349</v>
      </c>
      <c r="J107" s="851"/>
      <c r="K107" s="78"/>
      <c r="L107" s="471">
        <v>59048000</v>
      </c>
      <c r="M107" s="78"/>
      <c r="N107" s="99"/>
      <c r="O107" s="100">
        <f t="shared" si="30"/>
        <v>0</v>
      </c>
      <c r="P107" s="100">
        <f t="shared" si="31"/>
        <v>0</v>
      </c>
      <c r="Q107" s="91">
        <v>4650</v>
      </c>
      <c r="R107" s="91">
        <v>2390</v>
      </c>
      <c r="S107" s="91">
        <v>1600</v>
      </c>
      <c r="T107" s="101">
        <f t="shared" si="32"/>
        <v>17.781600000000005</v>
      </c>
      <c r="U107" s="90">
        <v>7730</v>
      </c>
      <c r="V107" s="1212"/>
      <c r="W107" s="1212"/>
      <c r="X107" s="1212"/>
    </row>
    <row r="108" spans="1:24" ht="13.5" customHeight="1" thickBot="1">
      <c r="A108" s="275" t="s">
        <v>1704</v>
      </c>
      <c r="B108" s="14">
        <v>1765</v>
      </c>
      <c r="C108" s="14" t="s">
        <v>114</v>
      </c>
      <c r="D108" s="396">
        <v>272.7</v>
      </c>
      <c r="E108" s="14">
        <v>78.2</v>
      </c>
      <c r="F108" s="14" t="s">
        <v>114</v>
      </c>
      <c r="G108" s="14" t="s">
        <v>1705</v>
      </c>
      <c r="H108" s="397"/>
      <c r="I108" s="800" t="s">
        <v>1349</v>
      </c>
      <c r="J108" s="852"/>
      <c r="K108" s="78"/>
      <c r="L108" s="471">
        <v>64528000</v>
      </c>
      <c r="M108" s="78"/>
      <c r="N108" s="99"/>
      <c r="O108" s="100">
        <f t="shared" si="30"/>
        <v>0</v>
      </c>
      <c r="P108" s="100">
        <f t="shared" si="31"/>
        <v>0</v>
      </c>
      <c r="Q108" s="91">
        <v>5180</v>
      </c>
      <c r="R108" s="91">
        <v>2390</v>
      </c>
      <c r="S108" s="91">
        <v>1600</v>
      </c>
      <c r="T108" s="101">
        <f>(Q108/1000)*(R108/1000)*(S108/1000)</f>
        <v>19.808320000000002</v>
      </c>
      <c r="U108" s="90">
        <v>7850</v>
      </c>
      <c r="V108" s="1212"/>
      <c r="W108" s="1212"/>
      <c r="X108" s="1212"/>
    </row>
    <row r="109" spans="1:24" ht="17.25" customHeight="1" thickBot="1">
      <c r="A109" s="1489" t="s">
        <v>389</v>
      </c>
      <c r="B109" s="1490"/>
      <c r="C109" s="1490"/>
      <c r="D109" s="1490"/>
      <c r="E109" s="1490"/>
      <c r="F109" s="1490"/>
      <c r="G109" s="1490"/>
      <c r="H109" s="1490"/>
      <c r="I109" s="1490"/>
      <c r="J109" s="1491"/>
      <c r="L109" s="475"/>
      <c r="N109" s="99"/>
      <c r="O109" s="100"/>
      <c r="P109" s="100"/>
      <c r="T109" s="101">
        <f t="shared" si="32"/>
        <v>0</v>
      </c>
      <c r="U109" s="88"/>
      <c r="V109" s="1212"/>
      <c r="W109" s="1212"/>
      <c r="X109" s="1212"/>
    </row>
    <row r="110" spans="1:24" ht="37.5" customHeight="1">
      <c r="A110" s="29" t="s">
        <v>183</v>
      </c>
      <c r="B110" s="1671" t="s">
        <v>1706</v>
      </c>
      <c r="C110" s="1672"/>
      <c r="D110" s="1672"/>
      <c r="E110" s="1672"/>
      <c r="F110" s="1672"/>
      <c r="G110" s="603" t="s">
        <v>588</v>
      </c>
      <c r="H110" s="603">
        <v>0.23</v>
      </c>
      <c r="I110" s="845" t="s">
        <v>1349</v>
      </c>
      <c r="J110" s="847"/>
      <c r="K110" s="562"/>
      <c r="L110" s="471">
        <v>84000</v>
      </c>
      <c r="N110" s="99"/>
      <c r="O110" s="100">
        <f>IF(OR(T110="",J110=""),0,J110*T110)</f>
        <v>0</v>
      </c>
      <c r="P110" s="100">
        <f>IF(OR(U110="",J110=""),0,J110*U110)</f>
        <v>0</v>
      </c>
      <c r="Q110" s="11">
        <v>200</v>
      </c>
      <c r="R110" s="11">
        <v>145</v>
      </c>
      <c r="S110" s="11">
        <v>55</v>
      </c>
      <c r="T110" s="604">
        <f t="shared" si="32"/>
        <v>1.5949999999999998E-3</v>
      </c>
      <c r="U110" s="88">
        <v>0.4</v>
      </c>
      <c r="V110" s="1212"/>
      <c r="W110" s="1212"/>
      <c r="X110" s="1212"/>
    </row>
    <row r="111" spans="1:24" ht="14.1" customHeight="1">
      <c r="A111" s="848" t="s">
        <v>1707</v>
      </c>
      <c r="B111" s="1673" t="s">
        <v>1708</v>
      </c>
      <c r="C111" s="1674"/>
      <c r="D111" s="1674"/>
      <c r="E111" s="1674"/>
      <c r="F111" s="1674"/>
      <c r="G111" s="602" t="s">
        <v>588</v>
      </c>
      <c r="H111" s="602">
        <v>0.21</v>
      </c>
      <c r="I111" s="800" t="s">
        <v>1349</v>
      </c>
      <c r="J111" s="561"/>
      <c r="K111" s="566"/>
      <c r="L111" s="471">
        <v>84000</v>
      </c>
      <c r="N111" s="99"/>
      <c r="O111" s="100">
        <f>IF(OR(T111="",J111=""),0,J111*T111)</f>
        <v>0</v>
      </c>
      <c r="P111" s="100">
        <f>IF(OR(U111="",J111=""),0,J111*U111)</f>
        <v>0</v>
      </c>
      <c r="Q111" s="11">
        <v>165</v>
      </c>
      <c r="R111" s="11">
        <v>160</v>
      </c>
      <c r="S111" s="11">
        <v>50</v>
      </c>
      <c r="T111" s="604">
        <f t="shared" si="32"/>
        <v>1.3200000000000002E-3</v>
      </c>
      <c r="U111" s="88">
        <v>0.38</v>
      </c>
      <c r="V111" s="1212"/>
      <c r="W111" s="1212"/>
      <c r="X111" s="1212"/>
    </row>
    <row r="112" spans="1:24" ht="14.1" customHeight="1" thickBot="1">
      <c r="A112" s="849" t="s">
        <v>1709</v>
      </c>
      <c r="B112" s="1675" t="s">
        <v>1972</v>
      </c>
      <c r="C112" s="1676"/>
      <c r="D112" s="1676"/>
      <c r="E112" s="1676"/>
      <c r="F112" s="1676"/>
      <c r="G112" s="605"/>
      <c r="H112" s="597">
        <v>0.2</v>
      </c>
      <c r="I112" s="846" t="s">
        <v>1349</v>
      </c>
      <c r="J112" s="564"/>
      <c r="K112" s="565"/>
      <c r="L112" s="1213">
        <v>54000</v>
      </c>
      <c r="N112" s="99"/>
      <c r="O112" s="100">
        <f>IF(OR(T112="",J112=""),0,J112*T112)</f>
        <v>0</v>
      </c>
      <c r="P112" s="100">
        <f>IF(OR(U112="",J112=""),0,J112*U112)</f>
        <v>0</v>
      </c>
      <c r="T112" s="604">
        <f t="shared" si="32"/>
        <v>0</v>
      </c>
      <c r="U112" s="88">
        <v>0.25</v>
      </c>
      <c r="V112" s="1212"/>
      <c r="W112" s="1212"/>
      <c r="X112" s="1212"/>
    </row>
    <row r="113" spans="1:1" ht="18">
      <c r="A113" s="511"/>
    </row>
  </sheetData>
  <mergeCells count="40">
    <mergeCell ref="L73:L74"/>
    <mergeCell ref="A75:I75"/>
    <mergeCell ref="A76:J76"/>
    <mergeCell ref="A86:J86"/>
    <mergeCell ref="A96:J96"/>
    <mergeCell ref="A73:A74"/>
    <mergeCell ref="B73:C74"/>
    <mergeCell ref="A81:J81"/>
    <mergeCell ref="A91:J91"/>
    <mergeCell ref="B110:F110"/>
    <mergeCell ref="B111:F111"/>
    <mergeCell ref="B112:F112"/>
    <mergeCell ref="A109:J109"/>
    <mergeCell ref="A15:J15"/>
    <mergeCell ref="A36:J36"/>
    <mergeCell ref="A39:J39"/>
    <mergeCell ref="E73:E74"/>
    <mergeCell ref="F73:F74"/>
    <mergeCell ref="H73:H74"/>
    <mergeCell ref="I73:I74"/>
    <mergeCell ref="J73:J74"/>
    <mergeCell ref="A42:J42"/>
    <mergeCell ref="A22:J22"/>
    <mergeCell ref="A28:J28"/>
    <mergeCell ref="A33:J33"/>
    <mergeCell ref="A19:J19"/>
    <mergeCell ref="A45:J45"/>
    <mergeCell ref="A54:J54"/>
    <mergeCell ref="A63:J63"/>
    <mergeCell ref="I1:I2"/>
    <mergeCell ref="J1:J2"/>
    <mergeCell ref="A25:J25"/>
    <mergeCell ref="L1:L2"/>
    <mergeCell ref="A4:J4"/>
    <mergeCell ref="A11:J11"/>
    <mergeCell ref="A1:A2"/>
    <mergeCell ref="B1:C1"/>
    <mergeCell ref="E1:E2"/>
    <mergeCell ref="F1:F2"/>
    <mergeCell ref="H1:H2"/>
  </mergeCells>
  <printOptions horizontalCentered="1"/>
  <pageMargins left="0.39370078740157483" right="0.39370078740157483" top="0.78740157480314965" bottom="0.78740157480314965" header="0.51181102362204722" footer="0.51181102362204722"/>
  <pageSetup paperSize="9" scale="78"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37</vt:i4>
      </vt:variant>
    </vt:vector>
  </HeadingPairs>
  <TitlesOfParts>
    <vt:vector size="56" baseType="lpstr">
      <vt:lpstr>Начало</vt:lpstr>
      <vt:lpstr>Регистрация КП</vt:lpstr>
      <vt:lpstr>Объём проекта</vt:lpstr>
      <vt:lpstr>Рекламные материалы</vt:lpstr>
      <vt:lpstr>VRF_Мультизональные системы</vt:lpstr>
      <vt:lpstr>VRF_серия ATOM</vt:lpstr>
      <vt:lpstr>Чиллеры Фанкойлы СКЛАД</vt:lpstr>
      <vt:lpstr>ККБ</vt:lpstr>
      <vt:lpstr>Чиллеры</vt:lpstr>
      <vt:lpstr>Гидромодули</vt:lpstr>
      <vt:lpstr>Фанкойлы AC</vt:lpstr>
      <vt:lpstr>Фанкойлы DC</vt:lpstr>
      <vt:lpstr>RAC_multi</vt:lpstr>
      <vt:lpstr>PAC</vt:lpstr>
      <vt:lpstr>PAC inverter</vt:lpstr>
      <vt:lpstr>PAC &gt; 22 кВт</vt:lpstr>
      <vt:lpstr>HRV_Приточные установки</vt:lpstr>
      <vt:lpstr>Руфтопы</vt:lpstr>
      <vt:lpstr>Тепловые насосы</vt:lpstr>
      <vt:lpstr>PAC!_ФильтрБазыДанных</vt:lpstr>
      <vt:lpstr>'PAC &gt; 22 кВт'!_ФильтрБазыДанных</vt:lpstr>
      <vt:lpstr>'PAC inverter'!_ФильтрБазыДанных</vt:lpstr>
      <vt:lpstr>'VRF_Мультизональные системы'!_ФильтрБазыДанных</vt:lpstr>
      <vt:lpstr>'VRF_серия ATOM'!_ФильтрБазыДанных</vt:lpstr>
      <vt:lpstr>Руфтопы!_ФильтрБазыДанных</vt:lpstr>
      <vt:lpstr>'Фанкойлы AC'!_ФильтрБазыДанных</vt:lpstr>
      <vt:lpstr>'Фанкойлы DC'!_ФильтрБазыДанных</vt:lpstr>
      <vt:lpstr>Чиллеры!_ФильтрБазыДанных</vt:lpstr>
      <vt:lpstr>'Чиллеры Фанкойлы СКЛАД'!_ФильтрБазыДанных</vt:lpstr>
      <vt:lpstr>PAC!Заголовки_для_печати</vt:lpstr>
      <vt:lpstr>'PAC &gt; 22 кВт'!Заголовки_для_печати</vt:lpstr>
      <vt:lpstr>'PAC inverter'!Заголовки_для_печати</vt:lpstr>
      <vt:lpstr>RAC_multi!Заголовки_для_печати</vt:lpstr>
      <vt:lpstr>'VRF_Мультизональные системы'!Заголовки_для_печати</vt:lpstr>
      <vt:lpstr>'VRF_серия ATOM'!Заголовки_для_печати</vt:lpstr>
      <vt:lpstr>ККБ!Заголовки_для_печати</vt:lpstr>
      <vt:lpstr>Руфтопы!Заголовки_для_печати</vt:lpstr>
      <vt:lpstr>'Фанкойлы AC'!Заголовки_для_печати</vt:lpstr>
      <vt:lpstr>'Фанкойлы DC'!Заголовки_для_печати</vt:lpstr>
      <vt:lpstr>Чиллеры!Заголовки_для_печати</vt:lpstr>
      <vt:lpstr>'Чиллеры Фанкойлы СКЛАД'!Заголовки_для_печати</vt:lpstr>
      <vt:lpstr>PAC!Область_печати</vt:lpstr>
      <vt:lpstr>'PAC &gt; 22 кВт'!Область_печати</vt:lpstr>
      <vt:lpstr>'PAC inverter'!Область_печати</vt:lpstr>
      <vt:lpstr>RAC_multi!Область_печати</vt:lpstr>
      <vt:lpstr>'VRF_Мультизональные системы'!Область_печати</vt:lpstr>
      <vt:lpstr>'VRF_серия ATOM'!Область_печати</vt:lpstr>
      <vt:lpstr>ККБ!Область_печати</vt:lpstr>
      <vt:lpstr>Начало!Область_печати</vt:lpstr>
      <vt:lpstr>'Регистрация КП'!Область_печати</vt:lpstr>
      <vt:lpstr>Руфтопы!Область_печати</vt:lpstr>
      <vt:lpstr>'Тепловые насосы'!Область_печати</vt:lpstr>
      <vt:lpstr>'Фанкойлы AC'!Область_печати</vt:lpstr>
      <vt:lpstr>'Фанкойлы DC'!Область_печати</vt:lpstr>
      <vt:lpstr>Чиллеры!Область_печати</vt:lpstr>
      <vt:lpstr>'Чиллеры Фанкойлы СКЛАД'!Область_печати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Кононова Марина</cp:lastModifiedBy>
  <cp:lastPrinted>2023-02-01T13:19:21Z</cp:lastPrinted>
  <dcterms:created xsi:type="dcterms:W3CDTF">1996-10-08T23:32:33Z</dcterms:created>
  <dcterms:modified xsi:type="dcterms:W3CDTF">2023-02-02T13:15:07Z</dcterms:modified>
</cp:coreProperties>
</file>